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image/x-wmf" Extension="wmf"/>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6.xml"/>
  <Override ContentType="application/vnd.openxmlformats-officedocument.drawingml.chart+xml" PartName="/xl/charts/chart7.xml"/>
  <Override ContentType="application/vnd.openxmlformats-officedocument.drawingml.chart+xml" PartName="/xl/charts/chart8.xml"/>
  <Override ContentType="application/vnd.openxmlformats-officedocument.drawingml.chart+xml" PartName="/xl/charts/chart9.xml"/>
  <Override ContentType="application/vnd.openxmlformats-officedocument.drawingml.chart+xml" PartName="/xl/charts/chart10.xml"/>
  <Override ContentType="application/vnd.openxmlformats-officedocument.drawingml.chart+xml" PartName="/xl/charts/chart11.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thumbnail.wmf" Type="http://schemas.openxmlformats.org/package/2006/relationships/metadata/thumbnail"/><Relationship Id="rId3" Target="docProps/core.xml" Type="http://schemas.openxmlformats.org/package/2006/relationships/metadata/core-properties"/><Relationship Id="rId4"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ss210078\e財政第２班\22_公営企業決算\R05公営企業決算統計\11_経営比較分析表\06_HP公開用\01_津市\"/>
    </mc:Choice>
  </mc:AlternateContent>
  <xr:revisionPtr revIDLastSave="0" documentId="13_ncr:1_{D8272F6E-BC1E-42FC-814D-8FFFB7173E0D}" xr6:coauthVersionLast="47" xr6:coauthVersionMax="47" xr10:uidLastSave="{00000000-0000-0000-0000-000000000000}"/>
  <workbookProtection workbookAlgorithmName="SHA-512" workbookHashValue="uT3xmDfRBPZGi1FFbNPAPcKbe7nu8e/OOj441h25ttTxxOnavEb3x6hMxm6vdx2kmuzO+E+g5CDtVh7/nCd6EQ==" workbookSaltValue="nfe5qnaQrYH0/npo3jhbLA==" workbookSpinCount="100000" lockStructure="1"/>
  <bookViews>
    <workbookView xWindow="-108" yWindow="-108" windowWidth="23256" windowHeight="13896"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6"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I86" i="4" s="1"/>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E86" i="4"/>
  <c r="AT10" i="4"/>
  <c r="AL10" i="4"/>
  <c r="I10" i="4"/>
  <c r="AL8" i="4"/>
</calcChain>
</file>

<file path=xl/sharedStrings.xml><?xml version="1.0" encoding="utf-8"?>
<sst xmlns="http://schemas.openxmlformats.org/spreadsheetml/2006/main" count="236" uniqueCount="117">
  <si>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</si>
  <si>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</si>
  <si>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</si>
  <si>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</si>
  <si>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</si>
  <si>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</si>
  <si>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</si>
  <si>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</si>
  <si>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</si>
  <si>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</si>
  <si>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</si>
  <si>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</si>
  <si>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</si>
  <si>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</si>
  <si>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</si>
  <si>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</si>
  <si>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</si>
  <si>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</si>
  <si>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</si>
  <si>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</si>
  <si>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</si>
  <si>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</si>
  <si>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</si>
  <si>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</si>
  <si>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</si>
  <si>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</si>
  <si>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</si>
  <si>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</si>
  <si>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</si>
  <si>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</si>
  <si>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</si>
  <si>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</si>
  <si>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</si>
  <si>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</si>
  <si>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</si>
  <si>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</si>
  <si>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</si>
  <si>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</si>
  <si>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</si>
  <si>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</si>
  <si>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</si>
  <si>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</si>
  <si>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</si>
  <si>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</si>
  <si>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</si>
  <si>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</si>
  <si>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</si>
  <si>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</si>
  <si>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</si>
  <si>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</si>
  <si>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</si>
  <si>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</si>
  <si>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</si>
  <si>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</si>
  <si>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</si>
  <si>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</si>
  <si>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</si>
  <si>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</si>
  <si>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</si>
  <si>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</si>
  <si>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</si>
  <si>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</si>
  <si>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</si>
  <si>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</si>
  <si>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</si>
  <si>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</si>
  <si>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</si>
  <si>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</si>
  <si>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</si>
  <si>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</si>
  <si>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</si>
  <si>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</si>
  <si>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</si>
  <si>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</si>
  <si>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</si>
  <si>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</si>
  <si>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</si>
  <si>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</si>
  <si>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</si>
  <si>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</si>
  <si>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</si>
  <si>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</si>
  <si>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</si>
  <si>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</si>
  <si>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</si>
  <si>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</si>
  <si>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</si>
  <si>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</si>
  <si>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</si>
  <si>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</si>
  <si>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</si>
  <si>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</si>
  <si>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</si>
  <si>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</si>
  <si>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</si>
  <si>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</si>
  <si>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津市</t>
  </si>
  <si>
    <t>法非適用</t>
  </si>
  <si>
    <t>下水道事業</t>
  </si>
  <si>
    <t>農業集落排水</t>
  </si>
  <si>
    <t>F1</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</si>
  <si>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</si>
  <si>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</si>
  <si>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</si>
  <si>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</si>
  <si>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</si>
  <si>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</si>
  <si>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</si>
  <si>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</si>
  <si>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</si>
  <si>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</si>
  <si>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</si>
  <si>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"R"dd</t>
    <phoneticPr fontId="4"/>
  </si>
  <si>
    <t>←書式設定</t>
    <rPh sb="1" eb="3">
      <t>ショシキ</t>
    </rPh>
    <rPh sb="3" eb="5">
      <t>セッテイ</t>
    </rPh>
    <phoneticPr fontId="4"/>
  </si>
  <si>
    <t>　現在は適正な維持管理を行い、施設の長寿命化に取り組んでいます。今後、更新時期を迎える区域もあることから更新計画の策定や一部地区の下水道への接続の検討と更新財源の確保が必要となります。</t>
    <rPh sb="60" eb="62">
      <t>イチブ</t>
    </rPh>
    <rPh sb="62" eb="64">
      <t>チク</t>
    </rPh>
    <rPh sb="65" eb="68">
      <t>ゲスイドウ</t>
    </rPh>
    <rPh sb="70" eb="72">
      <t>セツゾク</t>
    </rPh>
    <rPh sb="73" eb="75">
      <t>ケントウ</t>
    </rPh>
    <phoneticPr fontId="4"/>
  </si>
  <si>
    <t>【①収益的収支比率】は、100%を下回っているため、経営改善に取り組む必要があります。
【④企業債残高対事業規模比率】は類似団体と比較して大幅に下回っていますが、農集の整備が既に完了し、新規企業債発行を抑制していることと、一般会計からの繰入を前提としているためであり、今後更新事業の実施によって上昇する可能性があります。
【⑤経費回収率】は類似団体平均値と比較して大幅に下回っており、汚水処理に係る費用を使用料で賄うことができず、一般会計からの繰入金に依存している状況です。今後、人口減少等による使用料収入の減少および更新投資に充てる財源の確保を踏まえ、一層の費用縮減と適正な使用料について検討が必要です。
【⑥汚水処理原価】は類似団体平均値と大きな乖離はないものの、今後はインフレ等により維持管理費が更に増加することが予測されます。
【⑦施設利用率】と【⑧水洗化率】は、農集の整備が完了していることから、多少の増減はあるものの、概ね類似団体平均を上回り、良好な状況です。</t>
    <rPh sb="61" eb="65">
      <t>ルイジダンタイ</t>
    </rPh>
    <rPh sb="66" eb="68">
      <t>ヒカク</t>
    </rPh>
    <rPh sb="70" eb="72">
      <t>オオハバ</t>
    </rPh>
    <rPh sb="73" eb="75">
      <t>シタマワ</t>
    </rPh>
    <rPh sb="82" eb="84">
      <t>ノウシュウ</t>
    </rPh>
    <rPh sb="85" eb="87">
      <t>セイビ</t>
    </rPh>
    <rPh sb="88" eb="89">
      <t>スデ</t>
    </rPh>
    <rPh sb="90" eb="92">
      <t>カンリョウ</t>
    </rPh>
    <rPh sb="94" eb="96">
      <t>シンキ</t>
    </rPh>
    <rPh sb="99" eb="101">
      <t>ハッコウ</t>
    </rPh>
    <rPh sb="112" eb="116">
      <t>イッパンカイケイ</t>
    </rPh>
    <rPh sb="119" eb="121">
      <t>クリイレ</t>
    </rPh>
    <rPh sb="122" eb="124">
      <t>ゼンテイ</t>
    </rPh>
    <rPh sb="135" eb="137">
      <t>コンゴ</t>
    </rPh>
    <rPh sb="137" eb="141">
      <t>コウシンジギョウ</t>
    </rPh>
    <rPh sb="142" eb="144">
      <t>ジッシ</t>
    </rPh>
    <rPh sb="148" eb="150">
      <t>ジョウショウ</t>
    </rPh>
    <rPh sb="152" eb="155">
      <t>カノウセイ</t>
    </rPh>
    <rPh sb="325" eb="326">
      <t>オオ</t>
    </rPh>
    <rPh sb="328" eb="330">
      <t>カイリ</t>
    </rPh>
    <rPh sb="344" eb="345">
      <t>トウ</t>
    </rPh>
    <rPh sb="374" eb="379">
      <t>シセツリヨウリツ</t>
    </rPh>
    <rPh sb="383" eb="387">
      <t>スイセンカリツ</t>
    </rPh>
    <rPh sb="390" eb="392">
      <t>ノウシュウ</t>
    </rPh>
    <rPh sb="393" eb="395">
      <t>セイビ</t>
    </rPh>
    <rPh sb="396" eb="398">
      <t>カンリョウ</t>
    </rPh>
    <rPh sb="407" eb="409">
      <t>タショウ</t>
    </rPh>
    <rPh sb="410" eb="412">
      <t>ゾウゲン</t>
    </rPh>
    <rPh sb="419" eb="420">
      <t>オオム</t>
    </rPh>
    <rPh sb="421" eb="427">
      <t>ルイジダンタイヘイキン</t>
    </rPh>
    <rPh sb="428" eb="430">
      <t>ウワマワ</t>
    </rPh>
    <rPh sb="432" eb="434">
      <t>リョウコウ</t>
    </rPh>
    <rPh sb="435" eb="437">
      <t>ジョウキョウ</t>
    </rPh>
    <phoneticPr fontId="4"/>
  </si>
  <si>
    <t>　令和５年度は法適化に伴う打ち切り決算であり、今後は発生主義会計に移行することで経営成績及び財務状況の的確な把握に取り組みます。
　また、令和６年度からは農集などを含む汚水処理事業全てを一つの下水道事業会計とすることから、それらを含めたより総合的な汚水処理事業の経営状況を勘案しながら、本市が策定した下水道事業基本計画に基づき、事業を実施していきます。</t>
    <rPh sb="1" eb="3">
      <t>レイワ</t>
    </rPh>
    <rPh sb="4" eb="6">
      <t>ネンド</t>
    </rPh>
    <rPh sb="7" eb="10">
      <t>ホウテキカ</t>
    </rPh>
    <rPh sb="11" eb="12">
      <t>トモナ</t>
    </rPh>
    <rPh sb="13" eb="14">
      <t>ウ</t>
    </rPh>
    <rPh sb="15" eb="16">
      <t>キ</t>
    </rPh>
    <rPh sb="17" eb="19">
      <t>ケッサン</t>
    </rPh>
    <rPh sb="23" eb="25">
      <t>コンゴ</t>
    </rPh>
    <rPh sb="26" eb="32">
      <t>ハッセイシュギカイケイ</t>
    </rPh>
    <rPh sb="33" eb="35">
      <t>イコウ</t>
    </rPh>
    <rPh sb="40" eb="45">
      <t>ケイエイセイセキオヨ</t>
    </rPh>
    <rPh sb="46" eb="50">
      <t>ザイムジョウキョウ</t>
    </rPh>
    <rPh sb="51" eb="53">
      <t>テキカク</t>
    </rPh>
    <rPh sb="54" eb="56">
      <t>ハアク</t>
    </rPh>
    <rPh sb="57" eb="58">
      <t>ト</t>
    </rPh>
    <rPh sb="59" eb="60">
      <t>ク</t>
    </rPh>
    <rPh sb="96" eb="99">
      <t>ゲスイドウ</t>
    </rPh>
    <rPh sb="99" eb="101">
      <t>ジギョウ</t>
    </rPh>
    <rPh sb="143" eb="145">
      <t>ホンシ</t>
    </rPh>
    <rPh sb="146" eb="148">
      <t>サクテイ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</si>
</sst>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A9D-4C2A-B99B-DA6481E6138A}"/>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0.02</c:v>
                </c:pt>
                <c:pt idx="1">
                  <c:v>0.25</c:v>
                </c:pt>
                <c:pt idx="2">
                  <c:v>0.05</c:v>
                </c:pt>
                <c:pt idx="3">
                  <c:v>0.01</c:v>
                </c:pt>
                <c:pt idx="4">
                  <c:v>0.02</c:v>
                </c:pt>
              </c:numCache>
            </c:numRef>
          </c:val>
          <c:smooth val="0"/>
          <c:extLst>
            <c:ext xmlns:c16="http://schemas.microsoft.com/office/drawing/2014/chart" uri="{C3380CC4-5D6E-409C-BE32-E72D297353CC}">
              <c16:uniqueId val="{00000001-0A9D-4C2A-B99B-DA6481E6138A}"/>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R&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64.650000000000006</c:v>
                </c:pt>
                <c:pt idx="1">
                  <c:v>61.74</c:v>
                </c:pt>
                <c:pt idx="2">
                  <c:v>73.36</c:v>
                </c:pt>
                <c:pt idx="3">
                  <c:v>64.34</c:v>
                </c:pt>
                <c:pt idx="4">
                  <c:v>72.099999999999994</c:v>
                </c:pt>
              </c:numCache>
            </c:numRef>
          </c:val>
          <c:extLst>
            <c:ext xmlns:c16="http://schemas.microsoft.com/office/drawing/2014/chart" uri="{C3380CC4-5D6E-409C-BE32-E72D297353CC}">
              <c16:uniqueId val="{00000000-4D8B-4462-A8DB-61390434622B}"/>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50.14</c:v>
                </c:pt>
                <c:pt idx="1">
                  <c:v>54.83</c:v>
                </c:pt>
                <c:pt idx="2">
                  <c:v>66.53</c:v>
                </c:pt>
                <c:pt idx="3">
                  <c:v>52.9</c:v>
                </c:pt>
                <c:pt idx="4">
                  <c:v>52.63</c:v>
                </c:pt>
              </c:numCache>
            </c:numRef>
          </c:val>
          <c:smooth val="0"/>
          <c:extLst>
            <c:ext xmlns:c16="http://schemas.microsoft.com/office/drawing/2014/chart" uri="{C3380CC4-5D6E-409C-BE32-E72D297353CC}">
              <c16:uniqueId val="{00000001-4D8B-4462-A8DB-61390434622B}"/>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R&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93.47</c:v>
                </c:pt>
                <c:pt idx="1">
                  <c:v>93.48</c:v>
                </c:pt>
                <c:pt idx="2">
                  <c:v>93.48</c:v>
                </c:pt>
                <c:pt idx="3">
                  <c:v>93.48</c:v>
                </c:pt>
                <c:pt idx="4">
                  <c:v>93.46</c:v>
                </c:pt>
              </c:numCache>
            </c:numRef>
          </c:val>
          <c:extLst>
            <c:ext xmlns:c16="http://schemas.microsoft.com/office/drawing/2014/chart" uri="{C3380CC4-5D6E-409C-BE32-E72D297353CC}">
              <c16:uniqueId val="{00000000-C9E5-447E-9459-4E40A1A94392}"/>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84.98</c:v>
                </c:pt>
                <c:pt idx="1">
                  <c:v>84.7</c:v>
                </c:pt>
                <c:pt idx="2">
                  <c:v>84.67</c:v>
                </c:pt>
                <c:pt idx="3">
                  <c:v>90.3</c:v>
                </c:pt>
                <c:pt idx="4">
                  <c:v>90.32</c:v>
                </c:pt>
              </c:numCache>
            </c:numRef>
          </c:val>
          <c:smooth val="0"/>
          <c:extLst>
            <c:ext xmlns:c16="http://schemas.microsoft.com/office/drawing/2014/chart" uri="{C3380CC4-5D6E-409C-BE32-E72D297353CC}">
              <c16:uniqueId val="{00000001-C9E5-447E-9459-4E40A1A94392}"/>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R&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84.37</c:v>
                </c:pt>
                <c:pt idx="1">
                  <c:v>84.39</c:v>
                </c:pt>
                <c:pt idx="2">
                  <c:v>82.9</c:v>
                </c:pt>
                <c:pt idx="3">
                  <c:v>81.77</c:v>
                </c:pt>
                <c:pt idx="4">
                  <c:v>84.7</c:v>
                </c:pt>
              </c:numCache>
            </c:numRef>
          </c:val>
          <c:extLst>
            <c:ext xmlns:c16="http://schemas.microsoft.com/office/drawing/2014/chart" uri="{C3380CC4-5D6E-409C-BE32-E72D297353CC}">
              <c16:uniqueId val="{00000000-3367-410B-A0AD-55E42478ABC7}"/>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367-410B-A0AD-55E42478ABC7}"/>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R&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225-4238-A054-3B8254393044}"/>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225-4238-A054-3B8254393044}"/>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R&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722-4948-8A57-0A191C5EEAA7}"/>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722-4948-8A57-0A191C5EEAA7}"/>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R&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213-48D5-ADE0-9776E74F1C9B}"/>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213-48D5-ADE0-9776E74F1C9B}"/>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R&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64C9-404D-B37F-443C48849FB3}"/>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4C9-404D-B37F-443C48849FB3}"/>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R&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3.37</c:v>
                </c:pt>
                <c:pt idx="1">
                  <c:v>6.19</c:v>
                </c:pt>
                <c:pt idx="2">
                  <c:v>6.17</c:v>
                </c:pt>
                <c:pt idx="3">
                  <c:v>15.92</c:v>
                </c:pt>
                <c:pt idx="4">
                  <c:v>7.75</c:v>
                </c:pt>
              </c:numCache>
            </c:numRef>
          </c:val>
          <c:extLst>
            <c:ext xmlns:c16="http://schemas.microsoft.com/office/drawing/2014/chart" uri="{C3380CC4-5D6E-409C-BE32-E72D297353CC}">
              <c16:uniqueId val="{00000000-61C9-4C26-A939-FC3E883E25CA}"/>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826.83</c:v>
                </c:pt>
                <c:pt idx="1">
                  <c:v>867.83</c:v>
                </c:pt>
                <c:pt idx="2">
                  <c:v>791.76</c:v>
                </c:pt>
                <c:pt idx="3">
                  <c:v>718.49</c:v>
                </c:pt>
                <c:pt idx="4">
                  <c:v>743.31</c:v>
                </c:pt>
              </c:numCache>
            </c:numRef>
          </c:val>
          <c:smooth val="0"/>
          <c:extLst>
            <c:ext xmlns:c16="http://schemas.microsoft.com/office/drawing/2014/chart" uri="{C3380CC4-5D6E-409C-BE32-E72D297353CC}">
              <c16:uniqueId val="{00000001-61C9-4C26-A939-FC3E883E25CA}"/>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R&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48.19</c:v>
                </c:pt>
                <c:pt idx="1">
                  <c:v>42.96</c:v>
                </c:pt>
                <c:pt idx="2">
                  <c:v>45.63</c:v>
                </c:pt>
                <c:pt idx="3">
                  <c:v>43.44</c:v>
                </c:pt>
                <c:pt idx="4">
                  <c:v>41.83</c:v>
                </c:pt>
              </c:numCache>
            </c:numRef>
          </c:val>
          <c:extLst>
            <c:ext xmlns:c16="http://schemas.microsoft.com/office/drawing/2014/chart" uri="{C3380CC4-5D6E-409C-BE32-E72D297353CC}">
              <c16:uniqueId val="{00000000-69B4-4B28-81D0-1E45380D7504}"/>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57.31</c:v>
                </c:pt>
                <c:pt idx="1">
                  <c:v>57.08</c:v>
                </c:pt>
                <c:pt idx="2">
                  <c:v>56.26</c:v>
                </c:pt>
                <c:pt idx="3">
                  <c:v>61.82</c:v>
                </c:pt>
                <c:pt idx="4">
                  <c:v>61.15</c:v>
                </c:pt>
              </c:numCache>
            </c:numRef>
          </c:val>
          <c:smooth val="0"/>
          <c:extLst>
            <c:ext xmlns:c16="http://schemas.microsoft.com/office/drawing/2014/chart" uri="{C3380CC4-5D6E-409C-BE32-E72D297353CC}">
              <c16:uniqueId val="{00000001-69B4-4B28-81D0-1E45380D7504}"/>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R&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265.02</c:v>
                </c:pt>
                <c:pt idx="1">
                  <c:v>314.58999999999997</c:v>
                </c:pt>
                <c:pt idx="2">
                  <c:v>285.86</c:v>
                </c:pt>
                <c:pt idx="3">
                  <c:v>296.93</c:v>
                </c:pt>
                <c:pt idx="4">
                  <c:v>266.83</c:v>
                </c:pt>
              </c:numCache>
            </c:numRef>
          </c:val>
          <c:extLst>
            <c:ext xmlns:c16="http://schemas.microsoft.com/office/drawing/2014/chart" uri="{C3380CC4-5D6E-409C-BE32-E72D297353CC}">
              <c16:uniqueId val="{00000000-15E8-4FD2-A002-7DE42524BF42}"/>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273.52</c:v>
                </c:pt>
                <c:pt idx="1">
                  <c:v>274.99</c:v>
                </c:pt>
                <c:pt idx="2">
                  <c:v>282.08999999999997</c:v>
                </c:pt>
                <c:pt idx="3">
                  <c:v>246.9</c:v>
                </c:pt>
                <c:pt idx="4">
                  <c:v>250.43</c:v>
                </c:pt>
              </c:numCache>
            </c:numRef>
          </c:val>
          <c:smooth val="0"/>
          <c:extLst>
            <c:ext xmlns:c16="http://schemas.microsoft.com/office/drawing/2014/chart" uri="{C3380CC4-5D6E-409C-BE32-E72D297353CC}">
              <c16:uniqueId val="{00000001-15E8-4FD2-A002-7DE42524BF42}"/>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R&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Relationships xmlns="http://schemas.openxmlformats.org/package/2006/relationships"><Relationship Id="rId1" Target="../charts/chart1.xml" Type="http://schemas.openxmlformats.org/officeDocument/2006/relationships/chart"/><Relationship Id="rId10" Target="../charts/chart10.xml" Type="http://schemas.openxmlformats.org/officeDocument/2006/relationships/chart"/><Relationship Id="rId11" Target="../charts/chart11.xml" Type="http://schemas.openxmlformats.org/officeDocument/2006/relationships/chart"/><Relationship Id="rId2" Target="../charts/chart2.xml" Type="http://schemas.openxmlformats.org/officeDocument/2006/relationships/chart"/><Relationship Id="rId3" Target="../charts/chart3.xml" Type="http://schemas.openxmlformats.org/officeDocument/2006/relationships/chart"/><Relationship Id="rId4" Target="../charts/chart4.xml" Type="http://schemas.openxmlformats.org/officeDocument/2006/relationships/chart"/><Relationship Id="rId5" Target="../charts/chart5.xml" Type="http://schemas.openxmlformats.org/officeDocument/2006/relationships/chart"/><Relationship Id="rId6" Target="../charts/chart6.xml" Type="http://schemas.openxmlformats.org/officeDocument/2006/relationships/chart"/><Relationship Id="rId7" Target="../charts/chart7.xml" Type="http://schemas.openxmlformats.org/officeDocument/2006/relationships/chart"/><Relationship Id="rId8" Target="../charts/chart8.xml" Type="http://schemas.openxmlformats.org/officeDocument/2006/relationships/chart"/><Relationship Id="rId9" Target="../charts/chart9.xml" Type="http://schemas.openxmlformats.org/officeDocument/2006/relationships/chart"/></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【785.10】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【49.87】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【271.15】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【56.93】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366260"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8261985"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4991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56807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zoomScale="85" zoomScaleNormal="85"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三重県　津市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9" t="str">
        <f>データ!I6</f>
        <v>法非適用</v>
      </c>
      <c r="C8" s="39"/>
      <c r="D8" s="39"/>
      <c r="E8" s="39"/>
      <c r="F8" s="39"/>
      <c r="G8" s="39"/>
      <c r="H8" s="39"/>
      <c r="I8" s="39" t="str">
        <f>データ!J6</f>
        <v>下水道事業</v>
      </c>
      <c r="J8" s="39"/>
      <c r="K8" s="39"/>
      <c r="L8" s="39"/>
      <c r="M8" s="39"/>
      <c r="N8" s="39"/>
      <c r="O8" s="39"/>
      <c r="P8" s="39" t="str">
        <f>データ!K6</f>
        <v>農業集落排水</v>
      </c>
      <c r="Q8" s="39"/>
      <c r="R8" s="39"/>
      <c r="S8" s="39"/>
      <c r="T8" s="39"/>
      <c r="U8" s="39"/>
      <c r="V8" s="39"/>
      <c r="W8" s="39" t="str">
        <f>データ!L6</f>
        <v>F1</v>
      </c>
      <c r="X8" s="39"/>
      <c r="Y8" s="39"/>
      <c r="Z8" s="39"/>
      <c r="AA8" s="39"/>
      <c r="AB8" s="39"/>
      <c r="AC8" s="39"/>
      <c r="AD8" s="40" t="str">
        <f>データ!$M$6</f>
        <v>非設置</v>
      </c>
      <c r="AE8" s="40"/>
      <c r="AF8" s="40"/>
      <c r="AG8" s="40"/>
      <c r="AH8" s="40"/>
      <c r="AI8" s="40"/>
      <c r="AJ8" s="40"/>
      <c r="AK8" s="3"/>
      <c r="AL8" s="41">
        <f>データ!S6</f>
        <v>271000</v>
      </c>
      <c r="AM8" s="41"/>
      <c r="AN8" s="41"/>
      <c r="AO8" s="41"/>
      <c r="AP8" s="41"/>
      <c r="AQ8" s="41"/>
      <c r="AR8" s="41"/>
      <c r="AS8" s="41"/>
      <c r="AT8" s="34">
        <f>データ!T6</f>
        <v>711.18</v>
      </c>
      <c r="AU8" s="34"/>
      <c r="AV8" s="34"/>
      <c r="AW8" s="34"/>
      <c r="AX8" s="34"/>
      <c r="AY8" s="34"/>
      <c r="AZ8" s="34"/>
      <c r="BA8" s="34"/>
      <c r="BB8" s="34">
        <f>データ!U6</f>
        <v>381.06</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4" t="str">
        <f>データ!N6</f>
        <v>-</v>
      </c>
      <c r="C10" s="34"/>
      <c r="D10" s="34"/>
      <c r="E10" s="34"/>
      <c r="F10" s="34"/>
      <c r="G10" s="34"/>
      <c r="H10" s="34"/>
      <c r="I10" s="34" t="str">
        <f>データ!O6</f>
        <v>該当数値なし</v>
      </c>
      <c r="J10" s="34"/>
      <c r="K10" s="34"/>
      <c r="L10" s="34"/>
      <c r="M10" s="34"/>
      <c r="N10" s="34"/>
      <c r="O10" s="34"/>
      <c r="P10" s="34">
        <f>データ!P6</f>
        <v>3.91</v>
      </c>
      <c r="Q10" s="34"/>
      <c r="R10" s="34"/>
      <c r="S10" s="34"/>
      <c r="T10" s="34"/>
      <c r="U10" s="34"/>
      <c r="V10" s="34"/>
      <c r="W10" s="34">
        <f>データ!Q6</f>
        <v>100</v>
      </c>
      <c r="X10" s="34"/>
      <c r="Y10" s="34"/>
      <c r="Z10" s="34"/>
      <c r="AA10" s="34"/>
      <c r="AB10" s="34"/>
      <c r="AC10" s="34"/>
      <c r="AD10" s="41">
        <f>データ!R6</f>
        <v>3190</v>
      </c>
      <c r="AE10" s="41"/>
      <c r="AF10" s="41"/>
      <c r="AG10" s="41"/>
      <c r="AH10" s="41"/>
      <c r="AI10" s="41"/>
      <c r="AJ10" s="41"/>
      <c r="AK10" s="2"/>
      <c r="AL10" s="41">
        <f>データ!V6</f>
        <v>10540</v>
      </c>
      <c r="AM10" s="41"/>
      <c r="AN10" s="41"/>
      <c r="AO10" s="41"/>
      <c r="AP10" s="41"/>
      <c r="AQ10" s="41"/>
      <c r="AR10" s="41"/>
      <c r="AS10" s="41"/>
      <c r="AT10" s="34">
        <f>データ!W6</f>
        <v>4.8</v>
      </c>
      <c r="AU10" s="34"/>
      <c r="AV10" s="34"/>
      <c r="AW10" s="34"/>
      <c r="AX10" s="34"/>
      <c r="AY10" s="34"/>
      <c r="AZ10" s="34"/>
      <c r="BA10" s="34"/>
      <c r="BB10" s="34">
        <f>データ!X6</f>
        <v>2195.83</v>
      </c>
      <c r="BC10" s="34"/>
      <c r="BD10" s="34"/>
      <c r="BE10" s="34"/>
      <c r="BF10" s="34"/>
      <c r="BG10" s="34"/>
      <c r="BH10" s="34"/>
      <c r="BI10" s="34"/>
      <c r="BJ10" s="2"/>
      <c r="BK10" s="2"/>
      <c r="BL10" s="52" t="s">
        <v>22</v>
      </c>
      <c r="BM10" s="53"/>
      <c r="BN10" s="54" t="s">
        <v>23</v>
      </c>
      <c r="BO10" s="54"/>
      <c r="BP10" s="54"/>
      <c r="BQ10" s="54"/>
      <c r="BR10" s="54"/>
      <c r="BS10" s="54"/>
      <c r="BT10" s="54"/>
      <c r="BU10" s="54"/>
      <c r="BV10" s="54"/>
      <c r="BW10" s="54"/>
      <c r="BX10" s="54"/>
      <c r="BY10" s="5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2">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2">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115</v>
      </c>
      <c r="BM16" s="65"/>
      <c r="BN16" s="65"/>
      <c r="BO16" s="65"/>
      <c r="BP16" s="65"/>
      <c r="BQ16" s="65"/>
      <c r="BR16" s="65"/>
      <c r="BS16" s="65"/>
      <c r="BT16" s="65"/>
      <c r="BU16" s="65"/>
      <c r="BV16" s="65"/>
      <c r="BW16" s="65"/>
      <c r="BX16" s="65"/>
      <c r="BY16" s="65"/>
      <c r="BZ16" s="66"/>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114</v>
      </c>
      <c r="BM47" s="65"/>
      <c r="BN47" s="65"/>
      <c r="BO47" s="65"/>
      <c r="BP47" s="65"/>
      <c r="BQ47" s="65"/>
      <c r="BR47" s="65"/>
      <c r="BS47" s="65"/>
      <c r="BT47" s="65"/>
      <c r="BU47" s="65"/>
      <c r="BV47" s="65"/>
      <c r="BW47" s="65"/>
      <c r="BX47" s="65"/>
      <c r="BY47" s="65"/>
      <c r="BZ47" s="66"/>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2">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2">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116</v>
      </c>
      <c r="BM66" s="65"/>
      <c r="BN66" s="65"/>
      <c r="BO66" s="65"/>
      <c r="BP66" s="65"/>
      <c r="BQ66" s="65"/>
      <c r="BR66" s="65"/>
      <c r="BS66" s="65"/>
      <c r="BT66" s="65"/>
      <c r="BU66" s="65"/>
      <c r="BV66" s="65"/>
      <c r="BW66" s="65"/>
      <c r="BX66" s="65"/>
      <c r="BY66" s="65"/>
      <c r="BZ66" s="66"/>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2">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x14ac:dyDescent="0.2">
      <c r="C84" s="2"/>
    </row>
    <row r="85" spans="1:78" hidden="1" x14ac:dyDescent="0.2">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2">
      <c r="B86" s="12"/>
      <c r="C86" s="12"/>
      <c r="D86" s="12"/>
      <c r="E86" s="12" t="str">
        <f>データ!AI6</f>
        <v/>
      </c>
      <c r="F86" s="12" t="s">
        <v>43</v>
      </c>
      <c r="G86" s="12" t="s">
        <v>43</v>
      </c>
      <c r="H86" s="12" t="str">
        <f>データ!BP6</f>
        <v>【785.10】</v>
      </c>
      <c r="I86" s="12" t="str">
        <f>データ!CA6</f>
        <v>【56.93】</v>
      </c>
      <c r="J86" s="12" t="str">
        <f>データ!CL6</f>
        <v>【271.15】</v>
      </c>
      <c r="K86" s="12" t="str">
        <f>データ!CW6</f>
        <v>【49.87】</v>
      </c>
      <c r="L86" s="12" t="str">
        <f>データ!DH6</f>
        <v>【87.54】</v>
      </c>
      <c r="M86" s="12" t="s">
        <v>43</v>
      </c>
      <c r="N86" s="12" t="s">
        <v>43</v>
      </c>
      <c r="O86" s="12" t="str">
        <f>データ!EO6</f>
        <v>【0.02】</v>
      </c>
    </row>
  </sheetData>
  <sheetProtection algorithmName="SHA-512" hashValue="/zLSClGh83lbHQyX+h6grG1L5aXiTvgtDXrDlJu0K86N9/1E+9985LYTalwhbJRNs2OI0M0wTfTbWHhBTj+Thg==" saltValue="MXsJLZ05Dc72QsaLmqP/aQ=="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2" x14ac:dyDescent="0.2"/>
  <cols>
    <col min="2" max="144" width="11.88671875" customWidth="1"/>
  </cols>
  <sheetData>
    <row r="1" spans="1:145" x14ac:dyDescent="0.2">
      <c r="A1" t="s">
        <v>44</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2">
      <c r="A2" s="14" t="s">
        <v>45</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2">
      <c r="A3" s="14" t="s">
        <v>46</v>
      </c>
      <c r="B3" s="15" t="s">
        <v>47</v>
      </c>
      <c r="C3" s="15" t="s">
        <v>48</v>
      </c>
      <c r="D3" s="15" t="s">
        <v>49</v>
      </c>
      <c r="E3" s="15" t="s">
        <v>50</v>
      </c>
      <c r="F3" s="15" t="s">
        <v>51</v>
      </c>
      <c r="G3" s="15" t="s">
        <v>52</v>
      </c>
      <c r="H3" s="72" t="s">
        <v>53</v>
      </c>
      <c r="I3" s="73"/>
      <c r="J3" s="73"/>
      <c r="K3" s="73"/>
      <c r="L3" s="73"/>
      <c r="M3" s="73"/>
      <c r="N3" s="73"/>
      <c r="O3" s="73"/>
      <c r="P3" s="73"/>
      <c r="Q3" s="73"/>
      <c r="R3" s="73"/>
      <c r="S3" s="73"/>
      <c r="T3" s="73"/>
      <c r="U3" s="73"/>
      <c r="V3" s="73"/>
      <c r="W3" s="73"/>
      <c r="X3" s="74"/>
      <c r="Y3" s="78" t="s">
        <v>54</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28</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5"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5"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5" s="22" customFormat="1" x14ac:dyDescent="0.2">
      <c r="A6" s="14" t="s">
        <v>95</v>
      </c>
      <c r="B6" s="19">
        <f>B7</f>
        <v>2023</v>
      </c>
      <c r="C6" s="19">
        <f t="shared" ref="C6:X6" si="3">C7</f>
        <v>242012</v>
      </c>
      <c r="D6" s="19">
        <f t="shared" si="3"/>
        <v>47</v>
      </c>
      <c r="E6" s="19">
        <f t="shared" si="3"/>
        <v>17</v>
      </c>
      <c r="F6" s="19">
        <f t="shared" si="3"/>
        <v>5</v>
      </c>
      <c r="G6" s="19">
        <f t="shared" si="3"/>
        <v>0</v>
      </c>
      <c r="H6" s="19" t="str">
        <f t="shared" si="3"/>
        <v>三重県　津市</v>
      </c>
      <c r="I6" s="19" t="str">
        <f t="shared" si="3"/>
        <v>法非適用</v>
      </c>
      <c r="J6" s="19" t="str">
        <f t="shared" si="3"/>
        <v>下水道事業</v>
      </c>
      <c r="K6" s="19" t="str">
        <f t="shared" si="3"/>
        <v>農業集落排水</v>
      </c>
      <c r="L6" s="19" t="str">
        <f t="shared" si="3"/>
        <v>F1</v>
      </c>
      <c r="M6" s="19" t="str">
        <f t="shared" si="3"/>
        <v>非設置</v>
      </c>
      <c r="N6" s="20" t="str">
        <f t="shared" si="3"/>
        <v>-</v>
      </c>
      <c r="O6" s="20" t="str">
        <f t="shared" si="3"/>
        <v>該当数値なし</v>
      </c>
      <c r="P6" s="20">
        <f t="shared" si="3"/>
        <v>3.91</v>
      </c>
      <c r="Q6" s="20">
        <f t="shared" si="3"/>
        <v>100</v>
      </c>
      <c r="R6" s="20">
        <f t="shared" si="3"/>
        <v>3190</v>
      </c>
      <c r="S6" s="20">
        <f t="shared" si="3"/>
        <v>271000</v>
      </c>
      <c r="T6" s="20">
        <f t="shared" si="3"/>
        <v>711.18</v>
      </c>
      <c r="U6" s="20">
        <f t="shared" si="3"/>
        <v>381.06</v>
      </c>
      <c r="V6" s="20">
        <f t="shared" si="3"/>
        <v>10540</v>
      </c>
      <c r="W6" s="20">
        <f t="shared" si="3"/>
        <v>4.8</v>
      </c>
      <c r="X6" s="20">
        <f t="shared" si="3"/>
        <v>2195.83</v>
      </c>
      <c r="Y6" s="21">
        <f>IF(Y7="",NA(),Y7)</f>
        <v>84.37</v>
      </c>
      <c r="Z6" s="21">
        <f t="shared" ref="Z6:AH6" si="4">IF(Z7="",NA(),Z7)</f>
        <v>84.39</v>
      </c>
      <c r="AA6" s="21">
        <f t="shared" si="4"/>
        <v>82.9</v>
      </c>
      <c r="AB6" s="21">
        <f t="shared" si="4"/>
        <v>81.77</v>
      </c>
      <c r="AC6" s="21">
        <f t="shared" si="4"/>
        <v>84.7</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1">
        <f>IF(BF7="",NA(),BF7)</f>
        <v>3.37</v>
      </c>
      <c r="BG6" s="21">
        <f t="shared" ref="BG6:BO6" si="7">IF(BG7="",NA(),BG7)</f>
        <v>6.19</v>
      </c>
      <c r="BH6" s="21">
        <f t="shared" si="7"/>
        <v>6.17</v>
      </c>
      <c r="BI6" s="21">
        <f t="shared" si="7"/>
        <v>15.92</v>
      </c>
      <c r="BJ6" s="21">
        <f t="shared" si="7"/>
        <v>7.75</v>
      </c>
      <c r="BK6" s="21">
        <f t="shared" si="7"/>
        <v>826.83</v>
      </c>
      <c r="BL6" s="21">
        <f t="shared" si="7"/>
        <v>867.83</v>
      </c>
      <c r="BM6" s="21">
        <f t="shared" si="7"/>
        <v>791.76</v>
      </c>
      <c r="BN6" s="21">
        <f t="shared" si="7"/>
        <v>718.49</v>
      </c>
      <c r="BO6" s="21">
        <f t="shared" si="7"/>
        <v>743.31</v>
      </c>
      <c r="BP6" s="20" t="str">
        <f>IF(BP7="","",IF(BP7="-","【-】","【"&amp;SUBSTITUTE(TEXT(BP7,"#,##0.00"),"-","△")&amp;"】"))</f>
        <v>【785.10】</v>
      </c>
      <c r="BQ6" s="21">
        <f>IF(BQ7="",NA(),BQ7)</f>
        <v>48.19</v>
      </c>
      <c r="BR6" s="21">
        <f t="shared" ref="BR6:BZ6" si="8">IF(BR7="",NA(),BR7)</f>
        <v>42.96</v>
      </c>
      <c r="BS6" s="21">
        <f t="shared" si="8"/>
        <v>45.63</v>
      </c>
      <c r="BT6" s="21">
        <f t="shared" si="8"/>
        <v>43.44</v>
      </c>
      <c r="BU6" s="21">
        <f t="shared" si="8"/>
        <v>41.83</v>
      </c>
      <c r="BV6" s="21">
        <f t="shared" si="8"/>
        <v>57.31</v>
      </c>
      <c r="BW6" s="21">
        <f t="shared" si="8"/>
        <v>57.08</v>
      </c>
      <c r="BX6" s="21">
        <f t="shared" si="8"/>
        <v>56.26</v>
      </c>
      <c r="BY6" s="21">
        <f t="shared" si="8"/>
        <v>61.82</v>
      </c>
      <c r="BZ6" s="21">
        <f t="shared" si="8"/>
        <v>61.15</v>
      </c>
      <c r="CA6" s="20" t="str">
        <f>IF(CA7="","",IF(CA7="-","【-】","【"&amp;SUBSTITUTE(TEXT(CA7,"#,##0.00"),"-","△")&amp;"】"))</f>
        <v>【56.93】</v>
      </c>
      <c r="CB6" s="21">
        <f>IF(CB7="",NA(),CB7)</f>
        <v>265.02</v>
      </c>
      <c r="CC6" s="21">
        <f t="shared" ref="CC6:CK6" si="9">IF(CC7="",NA(),CC7)</f>
        <v>314.58999999999997</v>
      </c>
      <c r="CD6" s="21">
        <f t="shared" si="9"/>
        <v>285.86</v>
      </c>
      <c r="CE6" s="21">
        <f t="shared" si="9"/>
        <v>296.93</v>
      </c>
      <c r="CF6" s="21">
        <f t="shared" si="9"/>
        <v>266.83</v>
      </c>
      <c r="CG6" s="21">
        <f t="shared" si="9"/>
        <v>273.52</v>
      </c>
      <c r="CH6" s="21">
        <f t="shared" si="9"/>
        <v>274.99</v>
      </c>
      <c r="CI6" s="21">
        <f t="shared" si="9"/>
        <v>282.08999999999997</v>
      </c>
      <c r="CJ6" s="21">
        <f t="shared" si="9"/>
        <v>246.9</v>
      </c>
      <c r="CK6" s="21">
        <f t="shared" si="9"/>
        <v>250.43</v>
      </c>
      <c r="CL6" s="20" t="str">
        <f>IF(CL7="","",IF(CL7="-","【-】","【"&amp;SUBSTITUTE(TEXT(CL7,"#,##0.00"),"-","△")&amp;"】"))</f>
        <v>【271.15】</v>
      </c>
      <c r="CM6" s="21">
        <f>IF(CM7="",NA(),CM7)</f>
        <v>64.650000000000006</v>
      </c>
      <c r="CN6" s="21">
        <f t="shared" ref="CN6:CV6" si="10">IF(CN7="",NA(),CN7)</f>
        <v>61.74</v>
      </c>
      <c r="CO6" s="21">
        <f t="shared" si="10"/>
        <v>73.36</v>
      </c>
      <c r="CP6" s="21">
        <f t="shared" si="10"/>
        <v>64.34</v>
      </c>
      <c r="CQ6" s="21">
        <f t="shared" si="10"/>
        <v>72.099999999999994</v>
      </c>
      <c r="CR6" s="21">
        <f t="shared" si="10"/>
        <v>50.14</v>
      </c>
      <c r="CS6" s="21">
        <f t="shared" si="10"/>
        <v>54.83</v>
      </c>
      <c r="CT6" s="21">
        <f t="shared" si="10"/>
        <v>66.53</v>
      </c>
      <c r="CU6" s="21">
        <f t="shared" si="10"/>
        <v>52.9</v>
      </c>
      <c r="CV6" s="21">
        <f t="shared" si="10"/>
        <v>52.63</v>
      </c>
      <c r="CW6" s="20" t="str">
        <f>IF(CW7="","",IF(CW7="-","【-】","【"&amp;SUBSTITUTE(TEXT(CW7,"#,##0.00"),"-","△")&amp;"】"))</f>
        <v>【49.87】</v>
      </c>
      <c r="CX6" s="21">
        <f>IF(CX7="",NA(),CX7)</f>
        <v>93.47</v>
      </c>
      <c r="CY6" s="21">
        <f t="shared" ref="CY6:DG6" si="11">IF(CY7="",NA(),CY7)</f>
        <v>93.48</v>
      </c>
      <c r="CZ6" s="21">
        <f t="shared" si="11"/>
        <v>93.48</v>
      </c>
      <c r="DA6" s="21">
        <f t="shared" si="11"/>
        <v>93.48</v>
      </c>
      <c r="DB6" s="21">
        <f t="shared" si="11"/>
        <v>93.46</v>
      </c>
      <c r="DC6" s="21">
        <f t="shared" si="11"/>
        <v>84.98</v>
      </c>
      <c r="DD6" s="21">
        <f t="shared" si="11"/>
        <v>84.7</v>
      </c>
      <c r="DE6" s="21">
        <f t="shared" si="11"/>
        <v>84.67</v>
      </c>
      <c r="DF6" s="21">
        <f t="shared" si="11"/>
        <v>90.3</v>
      </c>
      <c r="DG6" s="21">
        <f t="shared" si="11"/>
        <v>90.32</v>
      </c>
      <c r="DH6" s="20" t="str">
        <f>IF(DH7="","",IF(DH7="-","【-】","【"&amp;SUBSTITUTE(TEXT(DH7,"#,##0.00"),"-","△")&amp;"】"))</f>
        <v>【87.54】</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0.02</v>
      </c>
      <c r="EK6" s="21">
        <f t="shared" si="14"/>
        <v>0.25</v>
      </c>
      <c r="EL6" s="21">
        <f t="shared" si="14"/>
        <v>0.05</v>
      </c>
      <c r="EM6" s="21">
        <f t="shared" si="14"/>
        <v>0.01</v>
      </c>
      <c r="EN6" s="21">
        <f t="shared" si="14"/>
        <v>0.02</v>
      </c>
      <c r="EO6" s="20" t="str">
        <f>IF(EO7="","",IF(EO7="-","【-】","【"&amp;SUBSTITUTE(TEXT(EO7,"#,##0.00"),"-","△")&amp;"】"))</f>
        <v>【0.02】</v>
      </c>
    </row>
    <row r="7" spans="1:145" s="22" customFormat="1" x14ac:dyDescent="0.2">
      <c r="A7" s="14"/>
      <c r="B7" s="23">
        <v>2023</v>
      </c>
      <c r="C7" s="23">
        <v>242012</v>
      </c>
      <c r="D7" s="23">
        <v>47</v>
      </c>
      <c r="E7" s="23">
        <v>17</v>
      </c>
      <c r="F7" s="23">
        <v>5</v>
      </c>
      <c r="G7" s="23">
        <v>0</v>
      </c>
      <c r="H7" s="23" t="s">
        <v>96</v>
      </c>
      <c r="I7" s="23" t="s">
        <v>97</v>
      </c>
      <c r="J7" s="23" t="s">
        <v>98</v>
      </c>
      <c r="K7" s="23" t="s">
        <v>99</v>
      </c>
      <c r="L7" s="23" t="s">
        <v>100</v>
      </c>
      <c r="M7" s="23" t="s">
        <v>101</v>
      </c>
      <c r="N7" s="24" t="s">
        <v>102</v>
      </c>
      <c r="O7" s="24" t="s">
        <v>103</v>
      </c>
      <c r="P7" s="24">
        <v>3.91</v>
      </c>
      <c r="Q7" s="24">
        <v>100</v>
      </c>
      <c r="R7" s="24">
        <v>3190</v>
      </c>
      <c r="S7" s="24">
        <v>271000</v>
      </c>
      <c r="T7" s="24">
        <v>711.18</v>
      </c>
      <c r="U7" s="24">
        <v>381.06</v>
      </c>
      <c r="V7" s="24">
        <v>10540</v>
      </c>
      <c r="W7" s="24">
        <v>4.8</v>
      </c>
      <c r="X7" s="24">
        <v>2195.83</v>
      </c>
      <c r="Y7" s="24">
        <v>84.37</v>
      </c>
      <c r="Z7" s="24">
        <v>84.39</v>
      </c>
      <c r="AA7" s="24">
        <v>82.9</v>
      </c>
      <c r="AB7" s="24">
        <v>81.77</v>
      </c>
      <c r="AC7" s="24">
        <v>84.7</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3.37</v>
      </c>
      <c r="BG7" s="24">
        <v>6.19</v>
      </c>
      <c r="BH7" s="24">
        <v>6.17</v>
      </c>
      <c r="BI7" s="24">
        <v>15.92</v>
      </c>
      <c r="BJ7" s="24">
        <v>7.75</v>
      </c>
      <c r="BK7" s="24">
        <v>826.83</v>
      </c>
      <c r="BL7" s="24">
        <v>867.83</v>
      </c>
      <c r="BM7" s="24">
        <v>791.76</v>
      </c>
      <c r="BN7" s="24">
        <v>718.49</v>
      </c>
      <c r="BO7" s="24">
        <v>743.31</v>
      </c>
      <c r="BP7" s="24">
        <v>785.1</v>
      </c>
      <c r="BQ7" s="24">
        <v>48.19</v>
      </c>
      <c r="BR7" s="24">
        <v>42.96</v>
      </c>
      <c r="BS7" s="24">
        <v>45.63</v>
      </c>
      <c r="BT7" s="24">
        <v>43.44</v>
      </c>
      <c r="BU7" s="24">
        <v>41.83</v>
      </c>
      <c r="BV7" s="24">
        <v>57.31</v>
      </c>
      <c r="BW7" s="24">
        <v>57.08</v>
      </c>
      <c r="BX7" s="24">
        <v>56.26</v>
      </c>
      <c r="BY7" s="24">
        <v>61.82</v>
      </c>
      <c r="BZ7" s="24">
        <v>61.15</v>
      </c>
      <c r="CA7" s="24">
        <v>56.93</v>
      </c>
      <c r="CB7" s="24">
        <v>265.02</v>
      </c>
      <c r="CC7" s="24">
        <v>314.58999999999997</v>
      </c>
      <c r="CD7" s="24">
        <v>285.86</v>
      </c>
      <c r="CE7" s="24">
        <v>296.93</v>
      </c>
      <c r="CF7" s="24">
        <v>266.83</v>
      </c>
      <c r="CG7" s="24">
        <v>273.52</v>
      </c>
      <c r="CH7" s="24">
        <v>274.99</v>
      </c>
      <c r="CI7" s="24">
        <v>282.08999999999997</v>
      </c>
      <c r="CJ7" s="24">
        <v>246.9</v>
      </c>
      <c r="CK7" s="24">
        <v>250.43</v>
      </c>
      <c r="CL7" s="24">
        <v>271.14999999999998</v>
      </c>
      <c r="CM7" s="24">
        <v>64.650000000000006</v>
      </c>
      <c r="CN7" s="24">
        <v>61.74</v>
      </c>
      <c r="CO7" s="24">
        <v>73.36</v>
      </c>
      <c r="CP7" s="24">
        <v>64.34</v>
      </c>
      <c r="CQ7" s="24">
        <v>72.099999999999994</v>
      </c>
      <c r="CR7" s="24">
        <v>50.14</v>
      </c>
      <c r="CS7" s="24">
        <v>54.83</v>
      </c>
      <c r="CT7" s="24">
        <v>66.53</v>
      </c>
      <c r="CU7" s="24">
        <v>52.9</v>
      </c>
      <c r="CV7" s="24">
        <v>52.63</v>
      </c>
      <c r="CW7" s="24">
        <v>49.87</v>
      </c>
      <c r="CX7" s="24">
        <v>93.47</v>
      </c>
      <c r="CY7" s="24">
        <v>93.48</v>
      </c>
      <c r="CZ7" s="24">
        <v>93.48</v>
      </c>
      <c r="DA7" s="24">
        <v>93.48</v>
      </c>
      <c r="DB7" s="24">
        <v>93.46</v>
      </c>
      <c r="DC7" s="24">
        <v>84.98</v>
      </c>
      <c r="DD7" s="24">
        <v>84.7</v>
      </c>
      <c r="DE7" s="24">
        <v>84.67</v>
      </c>
      <c r="DF7" s="24">
        <v>90.3</v>
      </c>
      <c r="DG7" s="24">
        <v>90.32</v>
      </c>
      <c r="DH7" s="24">
        <v>87.54</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0.02</v>
      </c>
      <c r="EK7" s="24">
        <v>0.25</v>
      </c>
      <c r="EL7" s="24">
        <v>0.05</v>
      </c>
      <c r="EM7" s="24">
        <v>0.01</v>
      </c>
      <c r="EN7" s="24">
        <v>0.02</v>
      </c>
      <c r="EO7" s="24">
        <v>0.02</v>
      </c>
    </row>
    <row r="8" spans="1:145"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2">
      <c r="A9" s="26"/>
      <c r="B9" s="26" t="s">
        <v>104</v>
      </c>
      <c r="C9" s="26" t="s">
        <v>105</v>
      </c>
      <c r="D9" s="26" t="s">
        <v>106</v>
      </c>
      <c r="E9" s="26" t="s">
        <v>107</v>
      </c>
      <c r="F9" s="26" t="s">
        <v>108</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2">
      <c r="A10" s="26" t="s">
        <v>47</v>
      </c>
      <c r="B10" s="27">
        <f>DATEVALUE($B7-B11&amp;"/1/"&amp;B12)</f>
        <v>36892</v>
      </c>
      <c r="C10" s="27">
        <f t="shared" ref="C10:F10" si="15">DATEVALUE($B7-C11&amp;"/1/"&amp;C12)</f>
        <v>37257</v>
      </c>
      <c r="D10" s="27">
        <f t="shared" si="15"/>
        <v>37623</v>
      </c>
      <c r="E10" s="27">
        <f t="shared" si="15"/>
        <v>37989</v>
      </c>
      <c r="F10" s="27">
        <f t="shared" si="15"/>
        <v>38356</v>
      </c>
    </row>
    <row r="11" spans="1:145" x14ac:dyDescent="0.2">
      <c r="B11">
        <v>22</v>
      </c>
      <c r="C11">
        <v>21</v>
      </c>
      <c r="D11">
        <v>20</v>
      </c>
      <c r="E11">
        <v>19</v>
      </c>
      <c r="F11">
        <v>18</v>
      </c>
      <c r="G11" t="s">
        <v>109</v>
      </c>
    </row>
    <row r="12" spans="1:145" x14ac:dyDescent="0.2">
      <c r="B12">
        <v>1</v>
      </c>
      <c r="C12">
        <v>1</v>
      </c>
      <c r="D12">
        <v>2</v>
      </c>
      <c r="E12">
        <v>3</v>
      </c>
      <c r="F12">
        <v>4</v>
      </c>
      <c r="G12" t="s">
        <v>110</v>
      </c>
    </row>
    <row r="13" spans="1:145" x14ac:dyDescent="0.2">
      <c r="B13" t="s">
        <v>111</v>
      </c>
      <c r="C13" t="s">
        <v>112</v>
      </c>
      <c r="D13" t="s">
        <v>112</v>
      </c>
      <c r="E13" t="s">
        <v>112</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