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1_津市\"/>
    </mc:Choice>
  </mc:AlternateContent>
  <xr:revisionPtr revIDLastSave="0" documentId="13_ncr:1_{57475A1F-799A-454C-AE62-E9B996C1AF58}" xr6:coauthVersionLast="47" xr6:coauthVersionMax="47" xr10:uidLastSave="{00000000-0000-0000-0000-000000000000}"/>
  <workbookProtection workbookAlgorithmName="SHA-512" workbookHashValue="NzipgBSuqj1p6/nxfloYz4jCqn8kVY8he36F3ALnEYRg8rfrfhrCyV2At972JnaJDtwTZ2HJOK2TSX8yySj+6Q==" workbookSaltValue="I9l2bAzRNpk/+pjFZNAUbQ=="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G85" i="4"/>
  <c r="AL8" i="4"/>
  <c r="I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<sst xmlns="http://schemas.openxmlformats.org/spreadsheetml/2006/main" count="231" uniqueCount="115">
  <si>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</si>
  <si>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</si>
  <si>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</si>
  <si>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</si>
  <si>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</si>
  <si>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</si>
  <si>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</si>
  <si>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</si>
  <si>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</si>
  <si>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</si>
  <si>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</si>
  <si>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</si>
  <si>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</si>
  <si>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</si>
  <si>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</si>
  <si>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</si>
  <si>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</si>
  <si>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</si>
  <si>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</si>
  <si>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</si>
  <si>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</si>
  <si>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</si>
  <si>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</si>
  <si>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</si>
  <si>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</si>
  <si>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</si>
  <si>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</si>
  <si>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</si>
  <si>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</si>
  <si>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</si>
  <si>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</si>
  <si>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</si>
  <si>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</si>
  <si>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</si>
  <si>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</si>
  <si>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</si>
  <si>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</si>
  <si>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</si>
  <si>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</si>
  <si>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</si>
  <si>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</si>
  <si>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</si>
  <si>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</si>
  <si>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</si>
  <si>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</si>
  <si>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</si>
  <si>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</si>
  <si>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</si>
  <si>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</si>
  <si>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</si>
  <si>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</si>
  <si>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</si>
  <si>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</si>
  <si>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</si>
  <si>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</si>
  <si>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</si>
  <si>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</si>
  <si>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</si>
  <si>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</si>
  <si>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</si>
  <si>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</si>
  <si>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</si>
  <si>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</si>
  <si>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</si>
  <si>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</si>
  <si>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</si>
  <si>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</si>
  <si>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</si>
  <si>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</si>
  <si>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</si>
  <si>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</si>
  <si>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</si>
  <si>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</si>
  <si>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</si>
  <si>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</si>
  <si>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</si>
  <si>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</si>
  <si>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</si>
  <si>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</si>
  <si>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</si>
  <si>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</si>
  <si>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</si>
  <si>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</si>
  <si>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</si>
  <si>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</si>
  <si>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</si>
  <si>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</si>
  <si>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</si>
  <si>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</si>
  <si>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</si>
  <si>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</si>
  <si>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</si>
  <si>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</si>
  <si>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</si>
  <si>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</si>
  <si>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</si>
  <si>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</si>
  <si>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</si>
  <si>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</si>
  <si>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</si>
  <si>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</si>
  <si>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</si>
  <si>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</si>
  <si>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</si>
  <si>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</si>
  <si>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</si>
  <si>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</si>
  <si>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</si>
  <si>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</si>
  <si>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</si>
  <si>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</si>
  <si>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</si>
  <si>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【①有形固定資産減価償却率】と【②管渠老朽化率】、【③管渠改善率】は、類似団体平均値と比較すると良好な状況にあり、特環地域における下水道整備の歴史が浅いことが起因していると考えられます。</t>
    <rPh sb="43" eb="45">
      <t>ヒカク</t>
    </rPh>
    <rPh sb="48" eb="50">
      <t>リョウコウ</t>
    </rPh>
    <rPh sb="51" eb="53">
      <t>ジョウキョウ</t>
    </rPh>
    <rPh sb="57" eb="59">
      <t>トクカン</t>
    </rPh>
    <rPh sb="59" eb="61">
      <t>チイキ</t>
    </rPh>
    <rPh sb="65" eb="70">
      <t>ゲスイドウセイビ</t>
    </rPh>
    <rPh sb="71" eb="73">
      <t>レキシ</t>
    </rPh>
    <rPh sb="74" eb="75">
      <t>アサ</t>
    </rPh>
    <rPh sb="79" eb="81">
      <t>キイン</t>
    </rPh>
    <rPh sb="86" eb="87">
      <t>カンガ</t>
    </rPh>
    <phoneticPr fontId="4"/>
  </si>
  <si>
    <t>【①経常収支比率】は一般会計の繰入金により、100%を上回っていますが、【⑤経費回収率】は100%を下回っており、下水道使用料で維持管理費などの費用が賄えていない状況です。令和元年度の下水道使用料改定により、【⑤経費回収率】は上昇したものの、依然として100%を下回っており、【⑥汚水処理原価】も供給単価(150円)を上回っています。引き続き更なる費用縮減と下水道使用料の見直し検討が必要です。
【③流動比率】は100%を下回っているものの、流動負債の約8割は建設改良費等の財源に充てるための企業債であり、一定の一般会計繰入を織り込んでいます。
【④企業債残高対事業規模比率】は供用開始に伴う使用料収入の微増により低下傾向にあるが、類似団体平均値と比較して依然高い数値となっていることから、更なる収益の確保について検討が必要です。
【⑦施設利用率】は、類似団体平均値と比較すると下回っているが、【⑧水洗化率】は上回っています。一部地域において未普及対策を進めている途上であり、今後も計画的に整備を進めます。</t>
    <rPh sb="131" eb="133">
      <t>シタマワ</t>
    </rPh>
    <rPh sb="167" eb="168">
      <t>ヒ</t>
    </rPh>
    <rPh sb="169" eb="170">
      <t>ツヅ</t>
    </rPh>
    <rPh sb="416" eb="420">
      <t>イチブチイキ</t>
    </rPh>
    <phoneticPr fontId="4"/>
  </si>
  <si>
    <t>　令和元年度の下水道使用料改定により、一部指標は以前より好転したものの、一部の指標において類似団体と比較して不良でることから、厳しい経営状況が続いています。
　なお、本市は特環と公共下水道事業をあわせて一つの下水道事業会計として経理しており、大きなウェイトは公共下水道事業が占めることから、両事業をあわせた総合的な経営状況を注視しする必要があります。
　また、令和６年度からは農集などを含む汚水処理事業全てを一つの会計とすることから、それらを含めたより総合的な汚水処理事業の経営状況を勘案しながら、本市が策定した下水道事業基本計画に基づき、事業を実施していきます。</t>
    <rPh sb="36" eb="38">
      <t>イチブ</t>
    </rPh>
    <rPh sb="83" eb="85">
      <t>ホンシ</t>
    </rPh>
    <rPh sb="86" eb="88">
      <t>トクカン</t>
    </rPh>
    <rPh sb="89" eb="96">
      <t>コウキョウゲスイドウジギョウ</t>
    </rPh>
    <rPh sb="101" eb="102">
      <t>ヒト</t>
    </rPh>
    <rPh sb="104" eb="111">
      <t>ゲスイドウジギョウカイケイ</t>
    </rPh>
    <rPh sb="114" eb="116">
      <t>ケイリ</t>
    </rPh>
    <rPh sb="121" eb="122">
      <t>オオ</t>
    </rPh>
    <rPh sb="129" eb="136">
      <t>コウキョウゲスイドウジギョウ</t>
    </rPh>
    <rPh sb="137" eb="138">
      <t>シ</t>
    </rPh>
    <rPh sb="145" eb="148">
      <t>リョウジギョウ</t>
    </rPh>
    <rPh sb="153" eb="156">
      <t>ソウゴウテキ</t>
    </rPh>
    <rPh sb="157" eb="161">
      <t>ケイエイジョウキョウ</t>
    </rPh>
    <rPh sb="162" eb="164">
      <t>チュウシ</t>
    </rPh>
    <rPh sb="167" eb="169">
      <t>ヒツヨウ</t>
    </rPh>
    <rPh sb="221" eb="222">
      <t>フク</t>
    </rPh>
    <rPh sb="226" eb="229">
      <t>ソウゴウテキ</t>
    </rPh>
    <rPh sb="230" eb="236">
      <t>オスイショリジギョウ</t>
    </rPh>
    <rPh sb="237" eb="239">
      <t>ケイエイ</t>
    </rPh>
    <rPh sb="239" eb="241">
      <t>ジョウキョウ</t>
    </rPh>
    <rPh sb="242" eb="244">
      <t>カンアン</t>
    </rPh>
    <rPh sb="249" eb="251">
      <t>ホンシ</t>
    </rPh>
    <rPh sb="252" eb="254">
      <t>サクテイ</t>
    </rPh>
    <rPh sb="256" eb="265">
      <t>ゲスイドウジギョウキホンケイカク</t>
    </rPh>
    <rPh sb="266" eb="267">
      <t>モト</t>
    </rPh>
    <rPh sb="270" eb="272">
      <t>ジギョウ</t>
    </rPh>
    <rPh sb="273" eb="275">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</si>
</sst>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7.0000000000000007E-2</c:v>
                </c:pt>
                <c:pt idx="1">
                  <c:v>0.12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ED1-4777-B9D0-E5E77ED8BD1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6ED1-4777-B9D0-E5E77ED8BD1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38.39</c:v>
                </c:pt>
                <c:pt idx="1">
                  <c:v>37.56</c:v>
                </c:pt>
                <c:pt idx="2">
                  <c:v>36.44</c:v>
                </c:pt>
                <c:pt idx="3">
                  <c:v>35.06</c:v>
                </c:pt>
                <c:pt idx="4">
                  <c:v>34.28</c:v>
                </c:pt>
              </c:numCache>
            </c:numRef>
          </c:val>
          <c:extLst>
            <c:ext xmlns:c16="http://schemas.microsoft.com/office/drawing/2014/chart" uri="{C3380CC4-5D6E-409C-BE32-E72D297353CC}">
              <c16:uniqueId val="{00000000-ED15-4BE3-BFC3-E11030B87A7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ED15-4BE3-BFC3-E11030B87A7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89.88</c:v>
                </c:pt>
                <c:pt idx="1">
                  <c:v>91.97</c:v>
                </c:pt>
                <c:pt idx="2">
                  <c:v>91.9</c:v>
                </c:pt>
                <c:pt idx="3">
                  <c:v>92.54</c:v>
                </c:pt>
                <c:pt idx="4">
                  <c:v>92.27</c:v>
                </c:pt>
              </c:numCache>
            </c:numRef>
          </c:val>
          <c:extLst>
            <c:ext xmlns:c16="http://schemas.microsoft.com/office/drawing/2014/chart" uri="{C3380CC4-5D6E-409C-BE32-E72D297353CC}">
              <c16:uniqueId val="{00000000-18F5-4934-A260-B6339A94659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18F5-4934-A260-B6339A94659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102.4</c:v>
                </c:pt>
                <c:pt idx="1">
                  <c:v>110.09</c:v>
                </c:pt>
                <c:pt idx="2">
                  <c:v>127.87</c:v>
                </c:pt>
                <c:pt idx="3">
                  <c:v>120.77</c:v>
                </c:pt>
                <c:pt idx="4">
                  <c:v>119.18</c:v>
                </c:pt>
              </c:numCache>
            </c:numRef>
          </c:val>
          <c:extLst>
            <c:ext xmlns:c16="http://schemas.microsoft.com/office/drawing/2014/chart" uri="{C3380CC4-5D6E-409C-BE32-E72D297353CC}">
              <c16:uniqueId val="{00000000-2FCB-42B9-9B8B-FA4FC433C92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2FCB-42B9-9B8B-FA4FC433C92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15.17</c:v>
                </c:pt>
                <c:pt idx="1">
                  <c:v>17.690000000000001</c:v>
                </c:pt>
                <c:pt idx="2">
                  <c:v>20.47</c:v>
                </c:pt>
                <c:pt idx="3">
                  <c:v>23.49</c:v>
                </c:pt>
                <c:pt idx="4">
                  <c:v>25.03</c:v>
                </c:pt>
              </c:numCache>
            </c:numRef>
          </c:val>
          <c:extLst>
            <c:ext xmlns:c16="http://schemas.microsoft.com/office/drawing/2014/chart" uri="{C3380CC4-5D6E-409C-BE32-E72D297353CC}">
              <c16:uniqueId val="{00000000-D200-4857-8FCD-E3D73AD0A30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D200-4857-8FCD-E3D73AD0A30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22-4808-B3D5-F7E4671916D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CD22-4808-B3D5-F7E4671916D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1A-4E99-9A66-4688F70ECDD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131A-4E99-9A66-4688F70ECDD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32.42</c:v>
                </c:pt>
                <c:pt idx="1">
                  <c:v>38.71</c:v>
                </c:pt>
                <c:pt idx="2">
                  <c:v>44.85</c:v>
                </c:pt>
                <c:pt idx="3">
                  <c:v>45.42</c:v>
                </c:pt>
                <c:pt idx="4">
                  <c:v>52.19</c:v>
                </c:pt>
              </c:numCache>
            </c:numRef>
          </c:val>
          <c:extLst>
            <c:ext xmlns:c16="http://schemas.microsoft.com/office/drawing/2014/chart" uri="{C3380CC4-5D6E-409C-BE32-E72D297353CC}">
              <c16:uniqueId val="{00000000-9F59-446A-A8C5-5EC00FCC17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9F59-446A-A8C5-5EC00FCC17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2645.15</c:v>
                </c:pt>
                <c:pt idx="1">
                  <c:v>2236.0700000000002</c:v>
                </c:pt>
                <c:pt idx="2">
                  <c:v>2140.1999999999998</c:v>
                </c:pt>
                <c:pt idx="3">
                  <c:v>1943.01</c:v>
                </c:pt>
                <c:pt idx="4">
                  <c:v>1992.3</c:v>
                </c:pt>
              </c:numCache>
            </c:numRef>
          </c:val>
          <c:extLst>
            <c:ext xmlns:c16="http://schemas.microsoft.com/office/drawing/2014/chart" uri="{C3380CC4-5D6E-409C-BE32-E72D297353CC}">
              <c16:uniqueId val="{00000000-77DE-4652-8EE1-C5378D3B563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77DE-4652-8EE1-C5378D3B563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72.010000000000005</c:v>
                </c:pt>
                <c:pt idx="1">
                  <c:v>84.8</c:v>
                </c:pt>
                <c:pt idx="2">
                  <c:v>90.11</c:v>
                </c:pt>
                <c:pt idx="3">
                  <c:v>77.650000000000006</c:v>
                </c:pt>
                <c:pt idx="4">
                  <c:v>80.94</c:v>
                </c:pt>
              </c:numCache>
            </c:numRef>
          </c:val>
          <c:extLst>
            <c:ext xmlns:c16="http://schemas.microsoft.com/office/drawing/2014/chart" uri="{C3380CC4-5D6E-409C-BE32-E72D297353CC}">
              <c16:uniqueId val="{00000000-E258-41EC-B4BF-6AF43F4F822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E258-41EC-B4BF-6AF43F4F822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185.08</c:v>
                </c:pt>
                <c:pt idx="1">
                  <c:v>176.57</c:v>
                </c:pt>
                <c:pt idx="2">
                  <c:v>163.63999999999999</c:v>
                </c:pt>
                <c:pt idx="3">
                  <c:v>193.26</c:v>
                </c:pt>
                <c:pt idx="4">
                  <c:v>185.6</c:v>
                </c:pt>
              </c:numCache>
            </c:numRef>
          </c:val>
          <c:extLst>
            <c:ext xmlns:c16="http://schemas.microsoft.com/office/drawing/2014/chart" uri="{C3380CC4-5D6E-409C-BE32-E72D297353CC}">
              <c16:uniqueId val="{00000000-A3A9-4713-9BFF-D29CE5AA564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A3A9-4713-9BFF-D29CE5AA564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自治体職員</v>
      </c>
      <c r="AE8" s="40"/>
      <c r="AF8" s="40"/>
      <c r="AG8" s="40"/>
      <c r="AH8" s="40"/>
      <c r="AI8" s="40"/>
      <c r="AJ8" s="40"/>
      <c r="AK8" s="3"/>
      <c r="AL8" s="41">
        <f>データ!S6</f>
        <v>271000</v>
      </c>
      <c r="AM8" s="41"/>
      <c r="AN8" s="41"/>
      <c r="AO8" s="41"/>
      <c r="AP8" s="41"/>
      <c r="AQ8" s="41"/>
      <c r="AR8" s="41"/>
      <c r="AS8" s="41"/>
      <c r="AT8" s="34">
        <f>データ!T6</f>
        <v>711.18</v>
      </c>
      <c r="AU8" s="34"/>
      <c r="AV8" s="34"/>
      <c r="AW8" s="34"/>
      <c r="AX8" s="34"/>
      <c r="AY8" s="34"/>
      <c r="AZ8" s="34"/>
      <c r="BA8" s="34"/>
      <c r="BB8" s="34">
        <f>データ!U6</f>
        <v>381.06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68.42</v>
      </c>
      <c r="J10" s="34"/>
      <c r="K10" s="34"/>
      <c r="L10" s="34"/>
      <c r="M10" s="34"/>
      <c r="N10" s="34"/>
      <c r="O10" s="34"/>
      <c r="P10" s="34">
        <f>データ!P6</f>
        <v>8.6199999999999992</v>
      </c>
      <c r="Q10" s="34"/>
      <c r="R10" s="34"/>
      <c r="S10" s="34"/>
      <c r="T10" s="34"/>
      <c r="U10" s="34"/>
      <c r="V10" s="34"/>
      <c r="W10" s="34">
        <f>データ!Q6</f>
        <v>109.25</v>
      </c>
      <c r="X10" s="34"/>
      <c r="Y10" s="34"/>
      <c r="Z10" s="34"/>
      <c r="AA10" s="34"/>
      <c r="AB10" s="34"/>
      <c r="AC10" s="34"/>
      <c r="AD10" s="41">
        <f>データ!R6</f>
        <v>2519</v>
      </c>
      <c r="AE10" s="41"/>
      <c r="AF10" s="41"/>
      <c r="AG10" s="41"/>
      <c r="AH10" s="41"/>
      <c r="AI10" s="41"/>
      <c r="AJ10" s="41"/>
      <c r="AK10" s="2"/>
      <c r="AL10" s="41">
        <f>データ!V6</f>
        <v>23245</v>
      </c>
      <c r="AM10" s="41"/>
      <c r="AN10" s="41"/>
      <c r="AO10" s="41"/>
      <c r="AP10" s="41"/>
      <c r="AQ10" s="41"/>
      <c r="AR10" s="41"/>
      <c r="AS10" s="41"/>
      <c r="AT10" s="34">
        <f>データ!W6</f>
        <v>8.58</v>
      </c>
      <c r="AU10" s="34"/>
      <c r="AV10" s="34"/>
      <c r="AW10" s="34"/>
      <c r="AX10" s="34"/>
      <c r="AY10" s="34"/>
      <c r="AZ10" s="34"/>
      <c r="BA10" s="34"/>
      <c r="BB10" s="34">
        <f>データ!X6</f>
        <v>2709.21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XLJtCt0qebjDpzsLk7wEu2xRHBfT51cviiYiksNtzGKSvRNB0LvMoyCqOF8awqbCwvdthB9g4dSaVJUFQ5y2A==" saltValue="YFEGA1b0n/SojBVPUiT2H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242012</v>
      </c>
      <c r="D6" s="19">
        <f t="shared" si="3"/>
        <v>46</v>
      </c>
      <c r="E6" s="19">
        <f t="shared" si="3"/>
        <v>17</v>
      </c>
      <c r="F6" s="19">
        <f t="shared" si="3"/>
        <v>4</v>
      </c>
      <c r="G6" s="19">
        <f t="shared" si="3"/>
        <v>0</v>
      </c>
      <c r="H6" s="19" t="str">
        <f t="shared" si="3"/>
        <v>三重県　津市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68.42</v>
      </c>
      <c r="P6" s="20">
        <f t="shared" si="3"/>
        <v>8.6199999999999992</v>
      </c>
      <c r="Q6" s="20">
        <f t="shared" si="3"/>
        <v>109.25</v>
      </c>
      <c r="R6" s="20">
        <f t="shared" si="3"/>
        <v>2519</v>
      </c>
      <c r="S6" s="20">
        <f t="shared" si="3"/>
        <v>271000</v>
      </c>
      <c r="T6" s="20">
        <f t="shared" si="3"/>
        <v>711.18</v>
      </c>
      <c r="U6" s="20">
        <f t="shared" si="3"/>
        <v>381.06</v>
      </c>
      <c r="V6" s="20">
        <f t="shared" si="3"/>
        <v>23245</v>
      </c>
      <c r="W6" s="20">
        <f t="shared" si="3"/>
        <v>8.58</v>
      </c>
      <c r="X6" s="20">
        <f t="shared" si="3"/>
        <v>2709.21</v>
      </c>
      <c r="Y6" s="21">
        <f>IF(Y7="",NA(),Y7)</f>
        <v>102.4</v>
      </c>
      <c r="Z6" s="21">
        <f t="shared" ref="Z6:AH6" si="4">IF(Z7="",NA(),Z7)</f>
        <v>110.09</v>
      </c>
      <c r="AA6" s="21">
        <f t="shared" si="4"/>
        <v>127.87</v>
      </c>
      <c r="AB6" s="21">
        <f t="shared" si="4"/>
        <v>120.77</v>
      </c>
      <c r="AC6" s="21">
        <f t="shared" si="4"/>
        <v>119.18</v>
      </c>
      <c r="AD6" s="21">
        <f t="shared" si="4"/>
        <v>102.73</v>
      </c>
      <c r="AE6" s="21">
        <f t="shared" si="4"/>
        <v>105.78</v>
      </c>
      <c r="AF6" s="21">
        <f t="shared" si="4"/>
        <v>106.09</v>
      </c>
      <c r="AG6" s="21">
        <f t="shared" si="4"/>
        <v>106.44</v>
      </c>
      <c r="AH6" s="21">
        <f t="shared" si="4"/>
        <v>107.11</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69.540000000000006</v>
      </c>
      <c r="AT6" s="20" t="str">
        <f>IF(AT7="","",IF(AT7="-","【-】","【"&amp;SUBSTITUTE(TEXT(AT7,"#,##0.00"),"-","△")&amp;"】"))</f>
        <v>【65.73】</v>
      </c>
      <c r="AU6" s="21">
        <f>IF(AU7="",NA(),AU7)</f>
        <v>32.42</v>
      </c>
      <c r="AV6" s="21">
        <f t="shared" ref="AV6:BD6" si="6">IF(AV7="",NA(),AV7)</f>
        <v>38.71</v>
      </c>
      <c r="AW6" s="21">
        <f t="shared" si="6"/>
        <v>44.85</v>
      </c>
      <c r="AX6" s="21">
        <f t="shared" si="6"/>
        <v>45.42</v>
      </c>
      <c r="AY6" s="21">
        <f t="shared" si="6"/>
        <v>52.19</v>
      </c>
      <c r="AZ6" s="21">
        <f t="shared" si="6"/>
        <v>47.72</v>
      </c>
      <c r="BA6" s="21">
        <f t="shared" si="6"/>
        <v>44.24</v>
      </c>
      <c r="BB6" s="21">
        <f t="shared" si="6"/>
        <v>43.07</v>
      </c>
      <c r="BC6" s="21">
        <f t="shared" si="6"/>
        <v>45.42</v>
      </c>
      <c r="BD6" s="21">
        <f t="shared" si="6"/>
        <v>50.63</v>
      </c>
      <c r="BE6" s="20" t="str">
        <f>IF(BE7="","",IF(BE7="-","【-】","【"&amp;SUBSTITUTE(TEXT(BE7,"#,##0.00"),"-","△")&amp;"】"))</f>
        <v>【48.91】</v>
      </c>
      <c r="BF6" s="21">
        <f>IF(BF7="",NA(),BF7)</f>
        <v>2645.15</v>
      </c>
      <c r="BG6" s="21">
        <f t="shared" ref="BG6:BO6" si="7">IF(BG7="",NA(),BG7)</f>
        <v>2236.0700000000002</v>
      </c>
      <c r="BH6" s="21">
        <f t="shared" si="7"/>
        <v>2140.1999999999998</v>
      </c>
      <c r="BI6" s="21">
        <f t="shared" si="7"/>
        <v>1943.01</v>
      </c>
      <c r="BJ6" s="21">
        <f t="shared" si="7"/>
        <v>1992.3</v>
      </c>
      <c r="BK6" s="21">
        <f t="shared" si="7"/>
        <v>1206.79</v>
      </c>
      <c r="BL6" s="21">
        <f t="shared" si="7"/>
        <v>1258.43</v>
      </c>
      <c r="BM6" s="21">
        <f t="shared" si="7"/>
        <v>1163.75</v>
      </c>
      <c r="BN6" s="21">
        <f t="shared" si="7"/>
        <v>1195.47</v>
      </c>
      <c r="BO6" s="21">
        <f t="shared" si="7"/>
        <v>1168.69</v>
      </c>
      <c r="BP6" s="20" t="str">
        <f>IF(BP7="","",IF(BP7="-","【-】","【"&amp;SUBSTITUTE(TEXT(BP7,"#,##0.00"),"-","△")&amp;"】"))</f>
        <v>【1,156.82】</v>
      </c>
      <c r="BQ6" s="21">
        <f>IF(BQ7="",NA(),BQ7)</f>
        <v>72.010000000000005</v>
      </c>
      <c r="BR6" s="21">
        <f t="shared" ref="BR6:BZ6" si="8">IF(BR7="",NA(),BR7)</f>
        <v>84.8</v>
      </c>
      <c r="BS6" s="21">
        <f t="shared" si="8"/>
        <v>90.11</v>
      </c>
      <c r="BT6" s="21">
        <f t="shared" si="8"/>
        <v>77.650000000000006</v>
      </c>
      <c r="BU6" s="21">
        <f t="shared" si="8"/>
        <v>80.94</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185.08</v>
      </c>
      <c r="CC6" s="21">
        <f t="shared" ref="CC6:CK6" si="9">IF(CC7="",NA(),CC7)</f>
        <v>176.57</v>
      </c>
      <c r="CD6" s="21">
        <f t="shared" si="9"/>
        <v>163.63999999999999</v>
      </c>
      <c r="CE6" s="21">
        <f t="shared" si="9"/>
        <v>193.26</v>
      </c>
      <c r="CF6" s="21">
        <f t="shared" si="9"/>
        <v>185.6</v>
      </c>
      <c r="CG6" s="21">
        <f t="shared" si="9"/>
        <v>228.47</v>
      </c>
      <c r="CH6" s="21">
        <f t="shared" si="9"/>
        <v>224.88</v>
      </c>
      <c r="CI6" s="21">
        <f t="shared" si="9"/>
        <v>228.64</v>
      </c>
      <c r="CJ6" s="21">
        <f t="shared" si="9"/>
        <v>239.46</v>
      </c>
      <c r="CK6" s="21">
        <f t="shared" si="9"/>
        <v>233.15</v>
      </c>
      <c r="CL6" s="20" t="str">
        <f>IF(CL7="","",IF(CL7="-","【-】","【"&amp;SUBSTITUTE(TEXT(CL7,"#,##0.00"),"-","△")&amp;"】"))</f>
        <v>【215.73】</v>
      </c>
      <c r="CM6" s="21">
        <f>IF(CM7="",NA(),CM7)</f>
        <v>38.39</v>
      </c>
      <c r="CN6" s="21">
        <f t="shared" ref="CN6:CV6" si="10">IF(CN7="",NA(),CN7)</f>
        <v>37.56</v>
      </c>
      <c r="CO6" s="21">
        <f t="shared" si="10"/>
        <v>36.44</v>
      </c>
      <c r="CP6" s="21">
        <f t="shared" si="10"/>
        <v>35.06</v>
      </c>
      <c r="CQ6" s="21">
        <f t="shared" si="10"/>
        <v>34.28</v>
      </c>
      <c r="CR6" s="21">
        <f t="shared" si="10"/>
        <v>42.47</v>
      </c>
      <c r="CS6" s="21">
        <f t="shared" si="10"/>
        <v>42.4</v>
      </c>
      <c r="CT6" s="21">
        <f t="shared" si="10"/>
        <v>42.28</v>
      </c>
      <c r="CU6" s="21">
        <f t="shared" si="10"/>
        <v>41.06</v>
      </c>
      <c r="CV6" s="21">
        <f t="shared" si="10"/>
        <v>42.09</v>
      </c>
      <c r="CW6" s="20" t="str">
        <f>IF(CW7="","",IF(CW7="-","【-】","【"&amp;SUBSTITUTE(TEXT(CW7,"#,##0.00"),"-","△")&amp;"】"))</f>
        <v>【43.28】</v>
      </c>
      <c r="CX6" s="21">
        <f>IF(CX7="",NA(),CX7)</f>
        <v>89.88</v>
      </c>
      <c r="CY6" s="21">
        <f t="shared" ref="CY6:DG6" si="11">IF(CY7="",NA(),CY7)</f>
        <v>91.97</v>
      </c>
      <c r="CZ6" s="21">
        <f t="shared" si="11"/>
        <v>91.9</v>
      </c>
      <c r="DA6" s="21">
        <f t="shared" si="11"/>
        <v>92.54</v>
      </c>
      <c r="DB6" s="21">
        <f t="shared" si="11"/>
        <v>92.27</v>
      </c>
      <c r="DC6" s="21">
        <f t="shared" si="11"/>
        <v>83.75</v>
      </c>
      <c r="DD6" s="21">
        <f t="shared" si="11"/>
        <v>84.19</v>
      </c>
      <c r="DE6" s="21">
        <f t="shared" si="11"/>
        <v>84.34</v>
      </c>
      <c r="DF6" s="21">
        <f t="shared" si="11"/>
        <v>84.34</v>
      </c>
      <c r="DG6" s="21">
        <f t="shared" si="11"/>
        <v>84.73</v>
      </c>
      <c r="DH6" s="20" t="str">
        <f>IF(DH7="","",IF(DH7="-","【-】","【"&amp;SUBSTITUTE(TEXT(DH7,"#,##0.00"),"-","△")&amp;"】"))</f>
        <v>【86.21】</v>
      </c>
      <c r="DI6" s="21">
        <f>IF(DI7="",NA(),DI7)</f>
        <v>15.17</v>
      </c>
      <c r="DJ6" s="21">
        <f t="shared" ref="DJ6:DR6" si="12">IF(DJ7="",NA(),DJ7)</f>
        <v>17.690000000000001</v>
      </c>
      <c r="DK6" s="21">
        <f t="shared" si="12"/>
        <v>20.47</v>
      </c>
      <c r="DL6" s="21">
        <f t="shared" si="12"/>
        <v>23.49</v>
      </c>
      <c r="DM6" s="21">
        <f t="shared" si="12"/>
        <v>25.03</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1">
        <f>IF(EE7="",NA(),EE7)</f>
        <v>7.0000000000000007E-2</v>
      </c>
      <c r="EF6" s="21">
        <f t="shared" ref="EF6:EN6" si="14">IF(EF7="",NA(),EF7)</f>
        <v>0.12</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242012</v>
      </c>
      <c r="D7" s="23">
        <v>46</v>
      </c>
      <c r="E7" s="23">
        <v>17</v>
      </c>
      <c r="F7" s="23">
        <v>4</v>
      </c>
      <c r="G7" s="23">
        <v>0</v>
      </c>
      <c r="H7" s="23" t="s">
        <v>96</v>
      </c>
      <c r="I7" s="23" t="s">
        <v>97</v>
      </c>
      <c r="J7" s="23" t="s">
        <v>98</v>
      </c>
      <c r="K7" s="23" t="s">
        <v>99</v>
      </c>
      <c r="L7" s="23" t="s">
        <v>100</v>
      </c>
      <c r="M7" s="23" t="s">
        <v>101</v>
      </c>
      <c r="N7" s="24" t="s">
        <v>102</v>
      </c>
      <c r="O7" s="24">
        <v>68.42</v>
      </c>
      <c r="P7" s="24">
        <v>8.6199999999999992</v>
      </c>
      <c r="Q7" s="24">
        <v>109.25</v>
      </c>
      <c r="R7" s="24">
        <v>2519</v>
      </c>
      <c r="S7" s="24">
        <v>271000</v>
      </c>
      <c r="T7" s="24">
        <v>711.18</v>
      </c>
      <c r="U7" s="24">
        <v>381.06</v>
      </c>
      <c r="V7" s="24">
        <v>23245</v>
      </c>
      <c r="W7" s="24">
        <v>8.58</v>
      </c>
      <c r="X7" s="24">
        <v>2709.21</v>
      </c>
      <c r="Y7" s="24">
        <v>102.4</v>
      </c>
      <c r="Z7" s="24">
        <v>110.09</v>
      </c>
      <c r="AA7" s="24">
        <v>127.87</v>
      </c>
      <c r="AB7" s="24">
        <v>120.77</v>
      </c>
      <c r="AC7" s="24">
        <v>119.18</v>
      </c>
      <c r="AD7" s="24">
        <v>102.73</v>
      </c>
      <c r="AE7" s="24">
        <v>105.78</v>
      </c>
      <c r="AF7" s="24">
        <v>106.09</v>
      </c>
      <c r="AG7" s="24">
        <v>106.44</v>
      </c>
      <c r="AH7" s="24">
        <v>107.11</v>
      </c>
      <c r="AI7" s="24">
        <v>105.09</v>
      </c>
      <c r="AJ7" s="24">
        <v>0</v>
      </c>
      <c r="AK7" s="24">
        <v>0</v>
      </c>
      <c r="AL7" s="24">
        <v>0</v>
      </c>
      <c r="AM7" s="24">
        <v>0</v>
      </c>
      <c r="AN7" s="24">
        <v>0</v>
      </c>
      <c r="AO7" s="24">
        <v>94.97</v>
      </c>
      <c r="AP7" s="24">
        <v>63.96</v>
      </c>
      <c r="AQ7" s="24">
        <v>69.42</v>
      </c>
      <c r="AR7" s="24">
        <v>72.86</v>
      </c>
      <c r="AS7" s="24">
        <v>69.540000000000006</v>
      </c>
      <c r="AT7" s="24">
        <v>65.73</v>
      </c>
      <c r="AU7" s="24">
        <v>32.42</v>
      </c>
      <c r="AV7" s="24">
        <v>38.71</v>
      </c>
      <c r="AW7" s="24">
        <v>44.85</v>
      </c>
      <c r="AX7" s="24">
        <v>45.42</v>
      </c>
      <c r="AY7" s="24">
        <v>52.19</v>
      </c>
      <c r="AZ7" s="24">
        <v>47.72</v>
      </c>
      <c r="BA7" s="24">
        <v>44.24</v>
      </c>
      <c r="BB7" s="24">
        <v>43.07</v>
      </c>
      <c r="BC7" s="24">
        <v>45.42</v>
      </c>
      <c r="BD7" s="24">
        <v>50.63</v>
      </c>
      <c r="BE7" s="24">
        <v>48.91</v>
      </c>
      <c r="BF7" s="24">
        <v>2645.15</v>
      </c>
      <c r="BG7" s="24">
        <v>2236.0700000000002</v>
      </c>
      <c r="BH7" s="24">
        <v>2140.1999999999998</v>
      </c>
      <c r="BI7" s="24">
        <v>1943.01</v>
      </c>
      <c r="BJ7" s="24">
        <v>1992.3</v>
      </c>
      <c r="BK7" s="24">
        <v>1206.79</v>
      </c>
      <c r="BL7" s="24">
        <v>1258.43</v>
      </c>
      <c r="BM7" s="24">
        <v>1163.75</v>
      </c>
      <c r="BN7" s="24">
        <v>1195.47</v>
      </c>
      <c r="BO7" s="24">
        <v>1168.69</v>
      </c>
      <c r="BP7" s="24">
        <v>1156.82</v>
      </c>
      <c r="BQ7" s="24">
        <v>72.010000000000005</v>
      </c>
      <c r="BR7" s="24">
        <v>84.8</v>
      </c>
      <c r="BS7" s="24">
        <v>90.11</v>
      </c>
      <c r="BT7" s="24">
        <v>77.650000000000006</v>
      </c>
      <c r="BU7" s="24">
        <v>80.94</v>
      </c>
      <c r="BV7" s="24">
        <v>71.84</v>
      </c>
      <c r="BW7" s="24">
        <v>73.36</v>
      </c>
      <c r="BX7" s="24">
        <v>72.599999999999994</v>
      </c>
      <c r="BY7" s="24">
        <v>69.430000000000007</v>
      </c>
      <c r="BZ7" s="24">
        <v>70.709999999999994</v>
      </c>
      <c r="CA7" s="24">
        <v>75.33</v>
      </c>
      <c r="CB7" s="24">
        <v>185.08</v>
      </c>
      <c r="CC7" s="24">
        <v>176.57</v>
      </c>
      <c r="CD7" s="24">
        <v>163.63999999999999</v>
      </c>
      <c r="CE7" s="24">
        <v>193.26</v>
      </c>
      <c r="CF7" s="24">
        <v>185.6</v>
      </c>
      <c r="CG7" s="24">
        <v>228.47</v>
      </c>
      <c r="CH7" s="24">
        <v>224.88</v>
      </c>
      <c r="CI7" s="24">
        <v>228.64</v>
      </c>
      <c r="CJ7" s="24">
        <v>239.46</v>
      </c>
      <c r="CK7" s="24">
        <v>233.15</v>
      </c>
      <c r="CL7" s="24">
        <v>215.73</v>
      </c>
      <c r="CM7" s="24">
        <v>38.39</v>
      </c>
      <c r="CN7" s="24">
        <v>37.56</v>
      </c>
      <c r="CO7" s="24">
        <v>36.44</v>
      </c>
      <c r="CP7" s="24">
        <v>35.06</v>
      </c>
      <c r="CQ7" s="24">
        <v>34.28</v>
      </c>
      <c r="CR7" s="24">
        <v>42.47</v>
      </c>
      <c r="CS7" s="24">
        <v>42.4</v>
      </c>
      <c r="CT7" s="24">
        <v>42.28</v>
      </c>
      <c r="CU7" s="24">
        <v>41.06</v>
      </c>
      <c r="CV7" s="24">
        <v>42.09</v>
      </c>
      <c r="CW7" s="24">
        <v>43.28</v>
      </c>
      <c r="CX7" s="24">
        <v>89.88</v>
      </c>
      <c r="CY7" s="24">
        <v>91.97</v>
      </c>
      <c r="CZ7" s="24">
        <v>91.9</v>
      </c>
      <c r="DA7" s="24">
        <v>92.54</v>
      </c>
      <c r="DB7" s="24">
        <v>92.27</v>
      </c>
      <c r="DC7" s="24">
        <v>83.75</v>
      </c>
      <c r="DD7" s="24">
        <v>84.19</v>
      </c>
      <c r="DE7" s="24">
        <v>84.34</v>
      </c>
      <c r="DF7" s="24">
        <v>84.34</v>
      </c>
      <c r="DG7" s="24">
        <v>84.73</v>
      </c>
      <c r="DH7" s="24">
        <v>86.21</v>
      </c>
      <c r="DI7" s="24">
        <v>15.17</v>
      </c>
      <c r="DJ7" s="24">
        <v>17.690000000000001</v>
      </c>
      <c r="DK7" s="24">
        <v>20.47</v>
      </c>
      <c r="DL7" s="24">
        <v>23.49</v>
      </c>
      <c r="DM7" s="24">
        <v>25.03</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7.0000000000000007E-2</v>
      </c>
      <c r="EF7" s="24">
        <v>0.12</v>
      </c>
      <c r="EG7" s="24">
        <v>0</v>
      </c>
      <c r="EH7" s="24">
        <v>0</v>
      </c>
      <c r="EI7" s="24">
        <v>0</v>
      </c>
      <c r="EJ7" s="24">
        <v>0.36</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