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8B0165FA-8152-4791-BF35-6FB2D7F5064F}" xr6:coauthVersionLast="47" xr6:coauthVersionMax="47" xr10:uidLastSave="{00000000-0000-0000-0000-000000000000}"/>
  <workbookProtection workbookAlgorithmName="SHA-512" workbookHashValue="tWG2lCUepZs13n7zBdbxvooCMKvt2y4kRaf1D9UJB/71a1xbPgcgYgI4dodTb9p/UV1/50JWTHS/7Te8HUMobQ==" workbookSaltValue="Z8jw21FWEG0bSUxa5U/XL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E85" i="4"/>
  <c r="AT10" i="4"/>
  <c r="AL10"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<sst xmlns="http://schemas.openxmlformats.org/spreadsheetml/2006/main" count="231" uniqueCount="115">
  <si>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</si>
  <si>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</si>
  <si>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</si>
  <si>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</si>
  <si>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</si>
  <si>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</si>
  <si>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</si>
  <si>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</si>
  <si>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</si>
  <si>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</si>
  <si>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</si>
  <si>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</si>
  <si>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</si>
  <si>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</si>
  <si>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</si>
  <si>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</si>
  <si>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</si>
  <si>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</si>
  <si>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</si>
  <si>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</si>
  <si>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</si>
  <si>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</si>
  <si>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</si>
  <si>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</si>
  <si>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</si>
  <si>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</si>
  <si>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</si>
  <si>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</si>
  <si>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</si>
  <si>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</si>
  <si>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</si>
  <si>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</si>
  <si>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</si>
  <si>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</si>
  <si>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</si>
  <si>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</si>
  <si>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</si>
  <si>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</si>
  <si>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</si>
  <si>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</si>
  <si>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</si>
  <si>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</si>
  <si>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</si>
  <si>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</si>
  <si>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</si>
  <si>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</si>
  <si>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</si>
  <si>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</si>
  <si>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</si>
  <si>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</si>
  <si>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</si>
  <si>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</si>
  <si>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</si>
  <si>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</si>
  <si>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</si>
  <si>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</si>
  <si>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</si>
  <si>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</si>
  <si>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</si>
  <si>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</si>
  <si>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</si>
  <si>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</si>
  <si>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</si>
  <si>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</si>
  <si>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</si>
  <si>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</si>
  <si>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</si>
  <si>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</si>
  <si>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</si>
  <si>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</si>
  <si>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</si>
  <si>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</si>
  <si>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</si>
  <si>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</si>
  <si>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</si>
  <si>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</si>
  <si>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</si>
  <si>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</si>
  <si>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</si>
  <si>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</si>
  <si>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</si>
  <si>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</si>
  <si>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</si>
  <si>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</si>
  <si>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</si>
  <si>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</si>
  <si>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</si>
  <si>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</si>
  <si>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</si>
  <si>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</si>
  <si>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</si>
  <si>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</si>
  <si>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</si>
  <si>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</si>
  <si>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</si>
  <si>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</si>
  <si>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</si>
  <si>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</si>
  <si>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</si>
  <si>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</si>
  <si>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</si>
  <si>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</si>
  <si>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</si>
  <si>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</si>
  <si>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</si>
  <si>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</si>
  <si>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</si>
  <si>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</si>
  <si>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</si>
  <si>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</si>
  <si>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</si>
  <si>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</si>
  <si>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を大きく下回っており、資産の老朽度が低いことを示しているが、これは地方公営企業法の適用開始が平成27年度であり、計上が平成27年度から始まったことに起因します。今後は増加傾向を見込みます。
【②管渠老朽化率】と【③管渠改善率】は、類似団体と比較すると不良であり、これは下水道計画区域内の整備の遅れから拡張を優先していることが主な要因です。
なお、【②管渠老朽化率】の大幅な上昇については、整備年不明管路を精査したことによるもの。</t>
    <rPh sb="24" eb="25">
      <t>オオ</t>
    </rPh>
    <rPh sb="111" eb="113">
      <t>ミコ</t>
    </rPh>
    <rPh sb="131" eb="136">
      <t>カンキョカイゼンリツ</t>
    </rPh>
    <rPh sb="144" eb="146">
      <t>ヒカク</t>
    </rPh>
    <rPh sb="149" eb="151">
      <t>フリョウ</t>
    </rPh>
    <rPh sb="199" eb="205">
      <t>カンキョロウキュウカリツ</t>
    </rPh>
    <rPh sb="207" eb="209">
      <t>オオハバ</t>
    </rPh>
    <rPh sb="210" eb="212">
      <t>ジョウショウ</t>
    </rPh>
    <rPh sb="218" eb="221">
      <t>セイビネン</t>
    </rPh>
    <rPh sb="221" eb="225">
      <t>フメイカンロ</t>
    </rPh>
    <rPh sb="226" eb="228">
      <t>セイサ</t>
    </rPh>
    <phoneticPr fontId="4"/>
  </si>
  <si>
    <t>　令和元年度の下水道使用料改定により、一部指標は以前より好転したものの、多くの指標において類似団体と比較して不良であり、一般会計繰入金に依存した厳しい経営状況が続いています。今後は未普及対策により、経費回収率が好転していく見込みであるが、適切な下水道使用料の水準についても改めて検討を行う必要があります。
　また、【２．老朽化の状況】で示すように、類似団体と比較して老朽化への対応が遅れており、未普及解消と同時に、将来に向けた計画的な更新を検討します。
　なお、令和６年度からは農集などを含む汚水処理事業全てを一つの会計とすることから、それらを含めたより総合的な汚水処理事業の経営状況を勘案しながら、本市が策定した下水道事業基本計画などに基づき、事業を実施していきます。</t>
    <rPh sb="19" eb="23">
      <t>イチブシヒョウ</t>
    </rPh>
    <rPh sb="24" eb="26">
      <t>イゼン</t>
    </rPh>
    <rPh sb="90" eb="95">
      <t>ミフキュウタイサク</t>
    </rPh>
    <rPh sb="129" eb="131">
      <t>スイジュン</t>
    </rPh>
    <rPh sb="139" eb="141">
      <t>ケントウ</t>
    </rPh>
    <rPh sb="142" eb="143">
      <t>オコナ</t>
    </rPh>
    <rPh sb="160" eb="163">
      <t>ロウキュウカ</t>
    </rPh>
    <rPh sb="164" eb="166">
      <t>ジョウキョウ</t>
    </rPh>
    <rPh sb="185" eb="186">
      <t>カ</t>
    </rPh>
    <rPh sb="188" eb="190">
      <t>タイオウ</t>
    </rPh>
    <rPh sb="191" eb="192">
      <t>オク</t>
    </rPh>
    <rPh sb="197" eb="202">
      <t>ミフキュウカイショウ</t>
    </rPh>
    <rPh sb="203" eb="205">
      <t>ドウジ</t>
    </rPh>
    <rPh sb="300" eb="302">
      <t>ホンシ</t>
    </rPh>
    <rPh sb="303" eb="305">
      <t>サクテイ</t>
    </rPh>
    <phoneticPr fontId="4"/>
  </si>
  <si>
    <t>【①経常収支比率】は一般会計の繰入金により、100%を上回っていますが、【⑤経費回収率】は100%を下回っており、下水道使用料で維持管理費などの費用が賄えていない状況です。令和元年度の下水道使用料改定により、【⑤経費回収率】は上昇したものの、依然として類似団体平均値と比較して低く、【⑥汚水処理原価】も供給単価(150円)を上回っています。当面は志登茂川処理区の接続戸数が増加する見込みであるが、更なる費用縮減と下水道使用料の見直し検討が必要です。
【③流動比率】は100%を下回っているものの、流動負債の約8割は建設改良費等の財源に充てるための企業債であり、一定の一般会計繰入を織り込んでいます。
【④企業債残高対事業規模比率】は供用開始に伴う使用料収入の微増により低下傾向にあるが、類似団体平均値と比較して依然高い数値となっていることから、更なる収益の確保について検討が必要です。
【⑦施設利用率】と【⑧水洗化率】は、類似団体平均値と比較すると大きく下回っているが、志登茂川処理区については未普及対策を進めている途上であり、今後も計画的に整備を進めます。</t>
    <rPh sb="113" eb="115">
      <t>ジョウショウ</t>
    </rPh>
    <rPh sb="121" eb="123">
      <t>イゼン</t>
    </rPh>
    <rPh sb="143" eb="149">
      <t>オスイショリゲンカ</t>
    </rPh>
    <rPh sb="151" eb="155">
      <t>キョウキュウタンカ</t>
    </rPh>
    <rPh sb="159" eb="160">
      <t>エン</t>
    </rPh>
    <rPh sb="162" eb="164">
      <t>ウワマワ</t>
    </rPh>
    <rPh sb="170" eb="172">
      <t>トウメン</t>
    </rPh>
    <rPh sb="181" eb="185">
      <t>セツゾクコスウ</t>
    </rPh>
    <rPh sb="190" eb="192">
      <t>ミコ</t>
    </rPh>
    <rPh sb="213" eb="215">
      <t>ミナオ</t>
    </rPh>
    <rPh sb="216" eb="218">
      <t>ケントウ</t>
    </rPh>
    <rPh sb="281" eb="283">
      <t>イッテイ</t>
    </rPh>
    <rPh sb="284" eb="288">
      <t>イッパンカイケイ</t>
    </rPh>
    <rPh sb="288" eb="290">
      <t>クリイレ</t>
    </rPh>
    <rPh sb="291" eb="292">
      <t>オ</t>
    </rPh>
    <rPh sb="293" eb="294">
      <t>コ</t>
    </rPh>
    <rPh sb="318" eb="322">
      <t>キョウヨウカイシ</t>
    </rPh>
    <rPh sb="323" eb="324">
      <t>トモナ</t>
    </rPh>
    <rPh sb="331" eb="332">
      <t>ビ</t>
    </rPh>
    <rPh sb="336" eb="340">
      <t>テイカケイコウ</t>
    </rPh>
    <rPh sb="357" eb="360">
      <t>イゼンタカ</t>
    </rPh>
    <rPh sb="361" eb="363">
      <t>スウチ</t>
    </rPh>
    <rPh sb="386" eb="388">
      <t>ケントウ</t>
    </rPh>
    <rPh sb="427" eb="428">
      <t>オオ</t>
    </rPh>
    <rPh sb="438" eb="445">
      <t>シトモガワショリク</t>
    </rPh>
    <rPh sb="450" eb="455">
      <t>ミフキュウタイサク</t>
    </rPh>
    <rPh sb="456" eb="457">
      <t>スス</t>
    </rPh>
    <rPh sb="461" eb="463">
      <t>トジョウ</t>
    </rPh>
    <rPh sb="467" eb="469">
      <t>コンゴ</t>
    </rPh>
    <rPh sb="470" eb="473">
      <t>ケイカクテキ</t>
    </rPh>
    <rPh sb="474" eb="476">
      <t>セイビ</t>
    </rPh>
    <rPh sb="477" eb="47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</si>
</sst>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0.02</c:v>
                </c:pt>
                <c:pt idx="1">
                  <c:v>0.06</c:v>
                </c:pt>
                <c:pt idx="2">
                  <c:v>0.11</c:v>
                </c:pt>
                <c:pt idx="3" formatCode="#,##0.00;&quot;△&quot;#,##0.00">
                  <c:v>0</c:v>
                </c:pt>
                <c:pt idx="4">
                  <c:v>7.0000000000000007E-2</c:v>
                </c:pt>
              </c:numCache>
            </c:numRef>
          </c:val>
          <c:extLst>
            <c:ext xmlns:c16="http://schemas.microsoft.com/office/drawing/2014/chart" uri="{C3380CC4-5D6E-409C-BE32-E72D297353CC}">
              <c16:uniqueId val="{00000000-7E92-4BB2-9114-9F35A6CB3D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7E92-4BB2-9114-9F35A6CB3D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40.340000000000003</c:v>
                </c:pt>
                <c:pt idx="1">
                  <c:v>39.43</c:v>
                </c:pt>
                <c:pt idx="2">
                  <c:v>37.43</c:v>
                </c:pt>
                <c:pt idx="3">
                  <c:v>35.159999999999997</c:v>
                </c:pt>
                <c:pt idx="4">
                  <c:v>37.5</c:v>
                </c:pt>
              </c:numCache>
            </c:numRef>
          </c:val>
          <c:extLst>
            <c:ext xmlns:c16="http://schemas.microsoft.com/office/drawing/2014/chart" uri="{C3380CC4-5D6E-409C-BE32-E72D297353CC}">
              <c16:uniqueId val="{00000000-7000-4D60-BE28-AC9DEBCB50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7000-4D60-BE28-AC9DEBCB50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84.9</c:v>
                </c:pt>
                <c:pt idx="1">
                  <c:v>85.66</c:v>
                </c:pt>
                <c:pt idx="2">
                  <c:v>85.99</c:v>
                </c:pt>
                <c:pt idx="3">
                  <c:v>86.26</c:v>
                </c:pt>
                <c:pt idx="4">
                  <c:v>85.03</c:v>
                </c:pt>
              </c:numCache>
            </c:numRef>
          </c:val>
          <c:extLst>
            <c:ext xmlns:c16="http://schemas.microsoft.com/office/drawing/2014/chart" uri="{C3380CC4-5D6E-409C-BE32-E72D297353CC}">
              <c16:uniqueId val="{00000000-ADDC-43D6-88D4-88A6FEE9A9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ADDC-43D6-88D4-88A6FEE9A9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110.97</c:v>
                </c:pt>
                <c:pt idx="1">
                  <c:v>113.02</c:v>
                </c:pt>
                <c:pt idx="2">
                  <c:v>112.29</c:v>
                </c:pt>
                <c:pt idx="3">
                  <c:v>113.57</c:v>
                </c:pt>
                <c:pt idx="4">
                  <c:v>110.77</c:v>
                </c:pt>
              </c:numCache>
            </c:numRef>
          </c:val>
          <c:extLst>
            <c:ext xmlns:c16="http://schemas.microsoft.com/office/drawing/2014/chart" uri="{C3380CC4-5D6E-409C-BE32-E72D297353CC}">
              <c16:uniqueId val="{00000000-AD10-4CDF-97BB-2376DAE888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AD10-4CDF-97BB-2376DAE888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14.03</c:v>
                </c:pt>
                <c:pt idx="1">
                  <c:v>16.53</c:v>
                </c:pt>
                <c:pt idx="2">
                  <c:v>18.88</c:v>
                </c:pt>
                <c:pt idx="3">
                  <c:v>21.09</c:v>
                </c:pt>
                <c:pt idx="4">
                  <c:v>23.05</c:v>
                </c:pt>
              </c:numCache>
            </c:numRef>
          </c:val>
          <c:extLst>
            <c:ext xmlns:c16="http://schemas.microsoft.com/office/drawing/2014/chart" uri="{C3380CC4-5D6E-409C-BE32-E72D297353CC}">
              <c16:uniqueId val="{00000000-928E-4DB1-8F0E-B2B9E26DA3D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928E-4DB1-8F0E-B2B9E26DA3D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7.12</c:v>
                </c:pt>
                <c:pt idx="1">
                  <c:v>7.64</c:v>
                </c:pt>
                <c:pt idx="2">
                  <c:v>7.29</c:v>
                </c:pt>
                <c:pt idx="3">
                  <c:v>7.16</c:v>
                </c:pt>
                <c:pt idx="4">
                  <c:v>15.66</c:v>
                </c:pt>
              </c:numCache>
            </c:numRef>
          </c:val>
          <c:extLst>
            <c:ext xmlns:c16="http://schemas.microsoft.com/office/drawing/2014/chart" uri="{C3380CC4-5D6E-409C-BE32-E72D297353CC}">
              <c16:uniqueId val="{00000000-B1C9-446F-AF42-65EEC84955C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B1C9-446F-AF42-65EEC84955C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CF-445F-8E62-FA2F40C02F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16CF-445F-8E62-FA2F40C02F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26.37</c:v>
                </c:pt>
                <c:pt idx="1">
                  <c:v>32.619999999999997</c:v>
                </c:pt>
                <c:pt idx="2">
                  <c:v>38.18</c:v>
                </c:pt>
                <c:pt idx="3">
                  <c:v>37.07</c:v>
                </c:pt>
                <c:pt idx="4">
                  <c:v>45.8</c:v>
                </c:pt>
              </c:numCache>
            </c:numRef>
          </c:val>
          <c:extLst>
            <c:ext xmlns:c16="http://schemas.microsoft.com/office/drawing/2014/chart" uri="{C3380CC4-5D6E-409C-BE32-E72D297353CC}">
              <c16:uniqueId val="{00000000-9A4E-48B4-B6C5-7FE1F016F34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9A4E-48B4-B6C5-7FE1F016F34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2312.8200000000002</c:v>
                </c:pt>
                <c:pt idx="1">
                  <c:v>1989.31</c:v>
                </c:pt>
                <c:pt idx="2">
                  <c:v>1964.48</c:v>
                </c:pt>
                <c:pt idx="3">
                  <c:v>1995.25</c:v>
                </c:pt>
                <c:pt idx="4">
                  <c:v>1905.88</c:v>
                </c:pt>
              </c:numCache>
            </c:numRef>
          </c:val>
          <c:extLst>
            <c:ext xmlns:c16="http://schemas.microsoft.com/office/drawing/2014/chart" uri="{C3380CC4-5D6E-409C-BE32-E72D297353CC}">
              <c16:uniqueId val="{00000000-F323-429F-AFCD-57B06D5A424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F323-429F-AFCD-57B06D5A424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78.81</c:v>
                </c:pt>
                <c:pt idx="1">
                  <c:v>91.1</c:v>
                </c:pt>
                <c:pt idx="2">
                  <c:v>91.42</c:v>
                </c:pt>
                <c:pt idx="3">
                  <c:v>93.03</c:v>
                </c:pt>
                <c:pt idx="4">
                  <c:v>92.57</c:v>
                </c:pt>
              </c:numCache>
            </c:numRef>
          </c:val>
          <c:extLst>
            <c:ext xmlns:c16="http://schemas.microsoft.com/office/drawing/2014/chart" uri="{C3380CC4-5D6E-409C-BE32-E72D297353CC}">
              <c16:uniqueId val="{00000000-459E-4FBD-A797-659A2D600E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459E-4FBD-A797-659A2D600E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169.12</c:v>
                </c:pt>
                <c:pt idx="1">
                  <c:v>164.36</c:v>
                </c:pt>
                <c:pt idx="2">
                  <c:v>161.29</c:v>
                </c:pt>
                <c:pt idx="3">
                  <c:v>161.31</c:v>
                </c:pt>
                <c:pt idx="4">
                  <c:v>162.28</c:v>
                </c:pt>
              </c:numCache>
            </c:numRef>
          </c:val>
          <c:extLst>
            <c:ext xmlns:c16="http://schemas.microsoft.com/office/drawing/2014/chart" uri="{C3380CC4-5D6E-409C-BE32-E72D297353CC}">
              <c16:uniqueId val="{00000000-C64F-4620-9545-15A8DC6143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C64F-4620-9545-15A8DC6143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4">
        <f>データ!S6</f>
        <v>271000</v>
      </c>
      <c r="AM8" s="44"/>
      <c r="AN8" s="44"/>
      <c r="AO8" s="44"/>
      <c r="AP8" s="44"/>
      <c r="AQ8" s="44"/>
      <c r="AR8" s="44"/>
      <c r="AS8" s="44"/>
      <c r="AT8" s="45">
        <f>データ!T6</f>
        <v>711.18</v>
      </c>
      <c r="AU8" s="45"/>
      <c r="AV8" s="45"/>
      <c r="AW8" s="45"/>
      <c r="AX8" s="45"/>
      <c r="AY8" s="45"/>
      <c r="AZ8" s="45"/>
      <c r="BA8" s="45"/>
      <c r="BB8" s="45">
        <f>データ!U6</f>
        <v>381.06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62.09</v>
      </c>
      <c r="J10" s="45"/>
      <c r="K10" s="45"/>
      <c r="L10" s="45"/>
      <c r="M10" s="45"/>
      <c r="N10" s="45"/>
      <c r="O10" s="45"/>
      <c r="P10" s="45">
        <f>データ!P6</f>
        <v>47.47</v>
      </c>
      <c r="Q10" s="45"/>
      <c r="R10" s="45"/>
      <c r="S10" s="45"/>
      <c r="T10" s="45"/>
      <c r="U10" s="45"/>
      <c r="V10" s="45"/>
      <c r="W10" s="45">
        <f>データ!Q6</f>
        <v>75.62</v>
      </c>
      <c r="X10" s="45"/>
      <c r="Y10" s="45"/>
      <c r="Z10" s="45"/>
      <c r="AA10" s="45"/>
      <c r="AB10" s="45"/>
      <c r="AC10" s="45"/>
      <c r="AD10" s="44">
        <f>データ!R6</f>
        <v>2519</v>
      </c>
      <c r="AE10" s="44"/>
      <c r="AF10" s="44"/>
      <c r="AG10" s="44"/>
      <c r="AH10" s="44"/>
      <c r="AI10" s="44"/>
      <c r="AJ10" s="44"/>
      <c r="AK10" s="2"/>
      <c r="AL10" s="44">
        <f>データ!V6</f>
        <v>128024</v>
      </c>
      <c r="AM10" s="44"/>
      <c r="AN10" s="44"/>
      <c r="AO10" s="44"/>
      <c r="AP10" s="44"/>
      <c r="AQ10" s="44"/>
      <c r="AR10" s="44"/>
      <c r="AS10" s="44"/>
      <c r="AT10" s="45">
        <f>データ!W6</f>
        <v>30.68</v>
      </c>
      <c r="AU10" s="45"/>
      <c r="AV10" s="45"/>
      <c r="AW10" s="45"/>
      <c r="AX10" s="45"/>
      <c r="AY10" s="45"/>
      <c r="AZ10" s="45"/>
      <c r="BA10" s="45"/>
      <c r="BB10" s="45">
        <f>データ!X6</f>
        <v>4172.88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FOGf1//BnfczLyVLJpSFjhSGr+ukwgP/GW/cqMuUeECanQUwulegP1dgwPt782YgIy27MzJ53/4E1CUtnelEZg==" saltValue="L2UnTYtz0CQhyr8q5rm4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242012</v>
      </c>
      <c r="D6" s="19">
        <f t="shared" si="3"/>
        <v>46</v>
      </c>
      <c r="E6" s="19">
        <f t="shared" si="3"/>
        <v>17</v>
      </c>
      <c r="F6" s="19">
        <f t="shared" si="3"/>
        <v>1</v>
      </c>
      <c r="G6" s="19">
        <f t="shared" si="3"/>
        <v>0</v>
      </c>
      <c r="H6" s="19" t="str">
        <f t="shared" si="3"/>
        <v>三重県　津市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62.09</v>
      </c>
      <c r="P6" s="20">
        <f t="shared" si="3"/>
        <v>47.47</v>
      </c>
      <c r="Q6" s="20">
        <f t="shared" si="3"/>
        <v>75.62</v>
      </c>
      <c r="R6" s="20">
        <f t="shared" si="3"/>
        <v>2519</v>
      </c>
      <c r="S6" s="20">
        <f t="shared" si="3"/>
        <v>271000</v>
      </c>
      <c r="T6" s="20">
        <f t="shared" si="3"/>
        <v>711.18</v>
      </c>
      <c r="U6" s="20">
        <f t="shared" si="3"/>
        <v>381.06</v>
      </c>
      <c r="V6" s="20">
        <f t="shared" si="3"/>
        <v>128024</v>
      </c>
      <c r="W6" s="20">
        <f t="shared" si="3"/>
        <v>30.68</v>
      </c>
      <c r="X6" s="20">
        <f t="shared" si="3"/>
        <v>4172.88</v>
      </c>
      <c r="Y6" s="21">
        <f>IF(Y7="",NA(),Y7)</f>
        <v>110.97</v>
      </c>
      <c r="Z6" s="21">
        <f t="shared" ref="Z6:AH6" si="4">IF(Z7="",NA(),Z7)</f>
        <v>113.02</v>
      </c>
      <c r="AA6" s="21">
        <f t="shared" si="4"/>
        <v>112.29</v>
      </c>
      <c r="AB6" s="21">
        <f t="shared" si="4"/>
        <v>113.57</v>
      </c>
      <c r="AC6" s="21">
        <f t="shared" si="4"/>
        <v>110.77</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26.37</v>
      </c>
      <c r="AV6" s="21">
        <f t="shared" ref="AV6:BD6" si="6">IF(AV7="",NA(),AV7)</f>
        <v>32.619999999999997</v>
      </c>
      <c r="AW6" s="21">
        <f t="shared" si="6"/>
        <v>38.18</v>
      </c>
      <c r="AX6" s="21">
        <f t="shared" si="6"/>
        <v>37.07</v>
      </c>
      <c r="AY6" s="21">
        <f t="shared" si="6"/>
        <v>45.8</v>
      </c>
      <c r="AZ6" s="21">
        <f t="shared" si="6"/>
        <v>61.57</v>
      </c>
      <c r="BA6" s="21">
        <f t="shared" si="6"/>
        <v>60.82</v>
      </c>
      <c r="BB6" s="21">
        <f t="shared" si="6"/>
        <v>63.48</v>
      </c>
      <c r="BC6" s="21">
        <f t="shared" si="6"/>
        <v>65.510000000000005</v>
      </c>
      <c r="BD6" s="21">
        <f t="shared" si="6"/>
        <v>72.78</v>
      </c>
      <c r="BE6" s="20" t="str">
        <f>IF(BE7="","",IF(BE7="-","【-】","【"&amp;SUBSTITUTE(TEXT(BE7,"#,##0.00"),"-","△")&amp;"】"))</f>
        <v>【78.43】</v>
      </c>
      <c r="BF6" s="21">
        <f>IF(BF7="",NA(),BF7)</f>
        <v>2312.8200000000002</v>
      </c>
      <c r="BG6" s="21">
        <f t="shared" ref="BG6:BO6" si="7">IF(BG7="",NA(),BG7)</f>
        <v>1989.31</v>
      </c>
      <c r="BH6" s="21">
        <f t="shared" si="7"/>
        <v>1964.48</v>
      </c>
      <c r="BI6" s="21">
        <f t="shared" si="7"/>
        <v>1995.25</v>
      </c>
      <c r="BJ6" s="21">
        <f t="shared" si="7"/>
        <v>1905.88</v>
      </c>
      <c r="BK6" s="21">
        <f t="shared" si="7"/>
        <v>867.39</v>
      </c>
      <c r="BL6" s="21">
        <f t="shared" si="7"/>
        <v>920.83</v>
      </c>
      <c r="BM6" s="21">
        <f t="shared" si="7"/>
        <v>874.02</v>
      </c>
      <c r="BN6" s="21">
        <f t="shared" si="7"/>
        <v>827.43</v>
      </c>
      <c r="BO6" s="21">
        <f t="shared" si="7"/>
        <v>790.32</v>
      </c>
      <c r="BP6" s="20" t="str">
        <f>IF(BP7="","",IF(BP7="-","【-】","【"&amp;SUBSTITUTE(TEXT(BP7,"#,##0.00"),"-","△")&amp;"】"))</f>
        <v>【630.82】</v>
      </c>
      <c r="BQ6" s="21">
        <f>IF(BQ7="",NA(),BQ7)</f>
        <v>78.81</v>
      </c>
      <c r="BR6" s="21">
        <f t="shared" ref="BR6:BZ6" si="8">IF(BR7="",NA(),BR7)</f>
        <v>91.1</v>
      </c>
      <c r="BS6" s="21">
        <f t="shared" si="8"/>
        <v>91.42</v>
      </c>
      <c r="BT6" s="21">
        <f t="shared" si="8"/>
        <v>93.03</v>
      </c>
      <c r="BU6" s="21">
        <f t="shared" si="8"/>
        <v>92.57</v>
      </c>
      <c r="BV6" s="21">
        <f t="shared" si="8"/>
        <v>100.91</v>
      </c>
      <c r="BW6" s="21">
        <f t="shared" si="8"/>
        <v>99.82</v>
      </c>
      <c r="BX6" s="21">
        <f t="shared" si="8"/>
        <v>100.32</v>
      </c>
      <c r="BY6" s="21">
        <f t="shared" si="8"/>
        <v>99.71</v>
      </c>
      <c r="BZ6" s="21">
        <f t="shared" si="8"/>
        <v>98.7</v>
      </c>
      <c r="CA6" s="20" t="str">
        <f>IF(CA7="","",IF(CA7="-","【-】","【"&amp;SUBSTITUTE(TEXT(CA7,"#,##0.00"),"-","△")&amp;"】"))</f>
        <v>【97.81】</v>
      </c>
      <c r="CB6" s="21">
        <f>IF(CB7="",NA(),CB7)</f>
        <v>169.12</v>
      </c>
      <c r="CC6" s="21">
        <f t="shared" ref="CC6:CK6" si="9">IF(CC7="",NA(),CC7)</f>
        <v>164.36</v>
      </c>
      <c r="CD6" s="21">
        <f t="shared" si="9"/>
        <v>161.29</v>
      </c>
      <c r="CE6" s="21">
        <f t="shared" si="9"/>
        <v>161.31</v>
      </c>
      <c r="CF6" s="21">
        <f t="shared" si="9"/>
        <v>162.28</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40.340000000000003</v>
      </c>
      <c r="CN6" s="21">
        <f t="shared" ref="CN6:CV6" si="10">IF(CN7="",NA(),CN7)</f>
        <v>39.43</v>
      </c>
      <c r="CO6" s="21">
        <f t="shared" si="10"/>
        <v>37.43</v>
      </c>
      <c r="CP6" s="21">
        <f t="shared" si="10"/>
        <v>35.159999999999997</v>
      </c>
      <c r="CQ6" s="21">
        <f t="shared" si="10"/>
        <v>37.5</v>
      </c>
      <c r="CR6" s="21">
        <f t="shared" si="10"/>
        <v>66.78</v>
      </c>
      <c r="CS6" s="21">
        <f t="shared" si="10"/>
        <v>67</v>
      </c>
      <c r="CT6" s="21">
        <f t="shared" si="10"/>
        <v>66.650000000000006</v>
      </c>
      <c r="CU6" s="21">
        <f t="shared" si="10"/>
        <v>64.45</v>
      </c>
      <c r="CV6" s="21">
        <f t="shared" si="10"/>
        <v>65.11</v>
      </c>
      <c r="CW6" s="20" t="str">
        <f>IF(CW7="","",IF(CW7="-","【-】","【"&amp;SUBSTITUTE(TEXT(CW7,"#,##0.00"),"-","△")&amp;"】"))</f>
        <v>【58.94】</v>
      </c>
      <c r="CX6" s="21">
        <f>IF(CX7="",NA(),CX7)</f>
        <v>84.9</v>
      </c>
      <c r="CY6" s="21">
        <f t="shared" ref="CY6:DG6" si="11">IF(CY7="",NA(),CY7)</f>
        <v>85.66</v>
      </c>
      <c r="CZ6" s="21">
        <f t="shared" si="11"/>
        <v>85.99</v>
      </c>
      <c r="DA6" s="21">
        <f t="shared" si="11"/>
        <v>86.26</v>
      </c>
      <c r="DB6" s="21">
        <f t="shared" si="11"/>
        <v>85.03</v>
      </c>
      <c r="DC6" s="21">
        <f t="shared" si="11"/>
        <v>94.06</v>
      </c>
      <c r="DD6" s="21">
        <f t="shared" si="11"/>
        <v>94.41</v>
      </c>
      <c r="DE6" s="21">
        <f t="shared" si="11"/>
        <v>94.43</v>
      </c>
      <c r="DF6" s="21">
        <f t="shared" si="11"/>
        <v>94.58</v>
      </c>
      <c r="DG6" s="21">
        <f t="shared" si="11"/>
        <v>94.69</v>
      </c>
      <c r="DH6" s="20" t="str">
        <f>IF(DH7="","",IF(DH7="-","【-】","【"&amp;SUBSTITUTE(TEXT(DH7,"#,##0.00"),"-","△")&amp;"】"))</f>
        <v>【95.91】</v>
      </c>
      <c r="DI6" s="21">
        <f>IF(DI7="",NA(),DI7)</f>
        <v>14.03</v>
      </c>
      <c r="DJ6" s="21">
        <f t="shared" ref="DJ6:DR6" si="12">IF(DJ7="",NA(),DJ7)</f>
        <v>16.53</v>
      </c>
      <c r="DK6" s="21">
        <f t="shared" si="12"/>
        <v>18.88</v>
      </c>
      <c r="DL6" s="21">
        <f t="shared" si="12"/>
        <v>21.09</v>
      </c>
      <c r="DM6" s="21">
        <f t="shared" si="12"/>
        <v>23.05</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7.12</v>
      </c>
      <c r="DU6" s="21">
        <f t="shared" ref="DU6:EC6" si="13">IF(DU7="",NA(),DU7)</f>
        <v>7.64</v>
      </c>
      <c r="DV6" s="21">
        <f t="shared" si="13"/>
        <v>7.29</v>
      </c>
      <c r="DW6" s="21">
        <f t="shared" si="13"/>
        <v>7.16</v>
      </c>
      <c r="DX6" s="21">
        <f t="shared" si="13"/>
        <v>15.66</v>
      </c>
      <c r="DY6" s="21">
        <f t="shared" si="13"/>
        <v>5.1100000000000003</v>
      </c>
      <c r="DZ6" s="21">
        <f t="shared" si="13"/>
        <v>5.18</v>
      </c>
      <c r="EA6" s="21">
        <f t="shared" si="13"/>
        <v>6.01</v>
      </c>
      <c r="EB6" s="21">
        <f t="shared" si="13"/>
        <v>6.84</v>
      </c>
      <c r="EC6" s="21">
        <f t="shared" si="13"/>
        <v>7.69</v>
      </c>
      <c r="ED6" s="20" t="str">
        <f>IF(ED7="","",IF(ED7="-","【-】","【"&amp;SUBSTITUTE(TEXT(ED7,"#,##0.00"),"-","△")&amp;"】"))</f>
        <v>【8.68】</v>
      </c>
      <c r="EE6" s="21">
        <f>IF(EE7="",NA(),EE7)</f>
        <v>0.02</v>
      </c>
      <c r="EF6" s="21">
        <f t="shared" ref="EF6:EN6" si="14">IF(EF7="",NA(),EF7)</f>
        <v>0.06</v>
      </c>
      <c r="EG6" s="21">
        <f t="shared" si="14"/>
        <v>0.11</v>
      </c>
      <c r="EH6" s="20">
        <f t="shared" si="14"/>
        <v>0</v>
      </c>
      <c r="EI6" s="21">
        <f t="shared" si="14"/>
        <v>7.0000000000000007E-2</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242012</v>
      </c>
      <c r="D7" s="23">
        <v>46</v>
      </c>
      <c r="E7" s="23">
        <v>17</v>
      </c>
      <c r="F7" s="23">
        <v>1</v>
      </c>
      <c r="G7" s="23">
        <v>0</v>
      </c>
      <c r="H7" s="23" t="s">
        <v>96</v>
      </c>
      <c r="I7" s="23" t="s">
        <v>97</v>
      </c>
      <c r="J7" s="23" t="s">
        <v>98</v>
      </c>
      <c r="K7" s="23" t="s">
        <v>99</v>
      </c>
      <c r="L7" s="23" t="s">
        <v>100</v>
      </c>
      <c r="M7" s="23" t="s">
        <v>101</v>
      </c>
      <c r="N7" s="24" t="s">
        <v>102</v>
      </c>
      <c r="O7" s="24">
        <v>62.09</v>
      </c>
      <c r="P7" s="24">
        <v>47.47</v>
      </c>
      <c r="Q7" s="24">
        <v>75.62</v>
      </c>
      <c r="R7" s="24">
        <v>2519</v>
      </c>
      <c r="S7" s="24">
        <v>271000</v>
      </c>
      <c r="T7" s="24">
        <v>711.18</v>
      </c>
      <c r="U7" s="24">
        <v>381.06</v>
      </c>
      <c r="V7" s="24">
        <v>128024</v>
      </c>
      <c r="W7" s="24">
        <v>30.68</v>
      </c>
      <c r="X7" s="24">
        <v>4172.88</v>
      </c>
      <c r="Y7" s="24">
        <v>110.97</v>
      </c>
      <c r="Z7" s="24">
        <v>113.02</v>
      </c>
      <c r="AA7" s="24">
        <v>112.29</v>
      </c>
      <c r="AB7" s="24">
        <v>113.57</v>
      </c>
      <c r="AC7" s="24">
        <v>110.77</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26.37</v>
      </c>
      <c r="AV7" s="24">
        <v>32.619999999999997</v>
      </c>
      <c r="AW7" s="24">
        <v>38.18</v>
      </c>
      <c r="AX7" s="24">
        <v>37.07</v>
      </c>
      <c r="AY7" s="24">
        <v>45.8</v>
      </c>
      <c r="AZ7" s="24">
        <v>61.57</v>
      </c>
      <c r="BA7" s="24">
        <v>60.82</v>
      </c>
      <c r="BB7" s="24">
        <v>63.48</v>
      </c>
      <c r="BC7" s="24">
        <v>65.510000000000005</v>
      </c>
      <c r="BD7" s="24">
        <v>72.78</v>
      </c>
      <c r="BE7" s="24">
        <v>78.430000000000007</v>
      </c>
      <c r="BF7" s="24">
        <v>2312.8200000000002</v>
      </c>
      <c r="BG7" s="24">
        <v>1989.31</v>
      </c>
      <c r="BH7" s="24">
        <v>1964.48</v>
      </c>
      <c r="BI7" s="24">
        <v>1995.25</v>
      </c>
      <c r="BJ7" s="24">
        <v>1905.88</v>
      </c>
      <c r="BK7" s="24">
        <v>867.39</v>
      </c>
      <c r="BL7" s="24">
        <v>920.83</v>
      </c>
      <c r="BM7" s="24">
        <v>874.02</v>
      </c>
      <c r="BN7" s="24">
        <v>827.43</v>
      </c>
      <c r="BO7" s="24">
        <v>790.32</v>
      </c>
      <c r="BP7" s="24">
        <v>630.82000000000005</v>
      </c>
      <c r="BQ7" s="24">
        <v>78.81</v>
      </c>
      <c r="BR7" s="24">
        <v>91.1</v>
      </c>
      <c r="BS7" s="24">
        <v>91.42</v>
      </c>
      <c r="BT7" s="24">
        <v>93.03</v>
      </c>
      <c r="BU7" s="24">
        <v>92.57</v>
      </c>
      <c r="BV7" s="24">
        <v>100.91</v>
      </c>
      <c r="BW7" s="24">
        <v>99.82</v>
      </c>
      <c r="BX7" s="24">
        <v>100.32</v>
      </c>
      <c r="BY7" s="24">
        <v>99.71</v>
      </c>
      <c r="BZ7" s="24">
        <v>98.7</v>
      </c>
      <c r="CA7" s="24">
        <v>97.81</v>
      </c>
      <c r="CB7" s="24">
        <v>169.12</v>
      </c>
      <c r="CC7" s="24">
        <v>164.36</v>
      </c>
      <c r="CD7" s="24">
        <v>161.29</v>
      </c>
      <c r="CE7" s="24">
        <v>161.31</v>
      </c>
      <c r="CF7" s="24">
        <v>162.28</v>
      </c>
      <c r="CG7" s="24">
        <v>158.04</v>
      </c>
      <c r="CH7" s="24">
        <v>156.77000000000001</v>
      </c>
      <c r="CI7" s="24">
        <v>157.63999999999999</v>
      </c>
      <c r="CJ7" s="24">
        <v>159.59</v>
      </c>
      <c r="CK7" s="24">
        <v>160.65</v>
      </c>
      <c r="CL7" s="24">
        <v>138.75</v>
      </c>
      <c r="CM7" s="24">
        <v>40.340000000000003</v>
      </c>
      <c r="CN7" s="24">
        <v>39.43</v>
      </c>
      <c r="CO7" s="24">
        <v>37.43</v>
      </c>
      <c r="CP7" s="24">
        <v>35.159999999999997</v>
      </c>
      <c r="CQ7" s="24">
        <v>37.5</v>
      </c>
      <c r="CR7" s="24">
        <v>66.78</v>
      </c>
      <c r="CS7" s="24">
        <v>67</v>
      </c>
      <c r="CT7" s="24">
        <v>66.650000000000006</v>
      </c>
      <c r="CU7" s="24">
        <v>64.45</v>
      </c>
      <c r="CV7" s="24">
        <v>65.11</v>
      </c>
      <c r="CW7" s="24">
        <v>58.94</v>
      </c>
      <c r="CX7" s="24">
        <v>84.9</v>
      </c>
      <c r="CY7" s="24">
        <v>85.66</v>
      </c>
      <c r="CZ7" s="24">
        <v>85.99</v>
      </c>
      <c r="DA7" s="24">
        <v>86.26</v>
      </c>
      <c r="DB7" s="24">
        <v>85.03</v>
      </c>
      <c r="DC7" s="24">
        <v>94.06</v>
      </c>
      <c r="DD7" s="24">
        <v>94.41</v>
      </c>
      <c r="DE7" s="24">
        <v>94.43</v>
      </c>
      <c r="DF7" s="24">
        <v>94.58</v>
      </c>
      <c r="DG7" s="24">
        <v>94.69</v>
      </c>
      <c r="DH7" s="24">
        <v>95.91</v>
      </c>
      <c r="DI7" s="24">
        <v>14.03</v>
      </c>
      <c r="DJ7" s="24">
        <v>16.53</v>
      </c>
      <c r="DK7" s="24">
        <v>18.88</v>
      </c>
      <c r="DL7" s="24">
        <v>21.09</v>
      </c>
      <c r="DM7" s="24">
        <v>23.05</v>
      </c>
      <c r="DN7" s="24">
        <v>34.33</v>
      </c>
      <c r="DO7" s="24">
        <v>34.15</v>
      </c>
      <c r="DP7" s="24">
        <v>35.53</v>
      </c>
      <c r="DQ7" s="24">
        <v>37.51</v>
      </c>
      <c r="DR7" s="24">
        <v>38.869999999999997</v>
      </c>
      <c r="DS7" s="24">
        <v>41.09</v>
      </c>
      <c r="DT7" s="24">
        <v>7.12</v>
      </c>
      <c r="DU7" s="24">
        <v>7.64</v>
      </c>
      <c r="DV7" s="24">
        <v>7.29</v>
      </c>
      <c r="DW7" s="24">
        <v>7.16</v>
      </c>
      <c r="DX7" s="24">
        <v>15.66</v>
      </c>
      <c r="DY7" s="24">
        <v>5.1100000000000003</v>
      </c>
      <c r="DZ7" s="24">
        <v>5.18</v>
      </c>
      <c r="EA7" s="24">
        <v>6.01</v>
      </c>
      <c r="EB7" s="24">
        <v>6.84</v>
      </c>
      <c r="EC7" s="24">
        <v>7.69</v>
      </c>
      <c r="ED7" s="24">
        <v>8.68</v>
      </c>
      <c r="EE7" s="24">
        <v>0.02</v>
      </c>
      <c r="EF7" s="24">
        <v>0.06</v>
      </c>
      <c r="EG7" s="24">
        <v>0.11</v>
      </c>
      <c r="EH7" s="24">
        <v>0</v>
      </c>
      <c r="EI7" s="24">
        <v>7.0000000000000007E-2</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