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0BB67417-1CBD-409A-B270-834837D85931}"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機能訓練）" sheetId="95" r:id="rId2"/>
    <sheet name="勤務形態一覧表（記載例）" sheetId="96"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'勤務形態一覧表（機能訓練）'!$A$1:$AN$82</definedName>
    <definedName name="_xlnm.Print_Area" localSheetId="2">'勤務形態一覧表（記載例）'!$A$1:$AN$82</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6" l="1"/>
  <c r="AD37" i="96"/>
  <c r="AA37" i="96"/>
  <c r="X37" i="96"/>
  <c r="U37" i="96"/>
  <c r="R37" i="96"/>
  <c r="O37" i="96"/>
  <c r="L37" i="96"/>
  <c r="I37" i="96"/>
  <c r="F37" i="96"/>
  <c r="E37" i="96"/>
  <c r="D37" i="96"/>
  <c r="AG37" i="95"/>
  <c r="AD37" i="95"/>
  <c r="AA37" i="95"/>
  <c r="X37" i="95"/>
  <c r="U37" i="95"/>
  <c r="R37" i="95"/>
  <c r="O37" i="95"/>
  <c r="L37" i="95"/>
  <c r="I37" i="95"/>
  <c r="F37" i="95"/>
  <c r="E37" i="95"/>
  <c r="D37" i="95"/>
  <c r="AL50" i="96"/>
  <c r="AD49" i="96"/>
  <c r="AL46" i="96"/>
  <c r="AL48" i="96" s="1"/>
  <c r="AG46" i="96"/>
  <c r="AG50" i="96" s="1"/>
  <c r="AA46" i="96"/>
  <c r="AA49" i="96" s="1"/>
  <c r="U46" i="96"/>
  <c r="X49" i="96" s="1"/>
  <c r="O46" i="96"/>
  <c r="O50" i="96" s="1"/>
  <c r="I46" i="96"/>
  <c r="L49" i="96" s="1"/>
  <c r="E46" i="96"/>
  <c r="E48" i="96" s="1"/>
  <c r="C46" i="96"/>
  <c r="D48" i="96" s="1"/>
  <c r="AJ39" i="96"/>
  <c r="AJ38" i="96"/>
  <c r="AL38" i="96" s="1"/>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AK31" i="96" s="1"/>
  <c r="AL31" i="96" s="1"/>
  <c r="F31" i="96"/>
  <c r="AL30" i="96"/>
  <c r="AK30" i="96"/>
  <c r="AK29" i="96"/>
  <c r="AL29" i="96" s="1"/>
  <c r="AK28" i="96"/>
  <c r="AL28" i="96" s="1"/>
  <c r="AK27" i="96"/>
  <c r="AL27" i="96" s="1"/>
  <c r="AK26" i="96"/>
  <c r="AL26" i="96" s="1"/>
  <c r="AL25" i="96"/>
  <c r="AK25" i="96"/>
  <c r="AL24" i="96"/>
  <c r="AK24" i="96"/>
  <c r="AK23" i="96"/>
  <c r="AL23" i="96" s="1"/>
  <c r="AK22" i="96"/>
  <c r="AL22" i="96" s="1"/>
  <c r="AK21" i="96"/>
  <c r="AL21" i="96" s="1"/>
  <c r="AK20" i="96"/>
  <c r="AL20" i="96" s="1"/>
  <c r="AL19" i="96"/>
  <c r="AK19" i="96"/>
  <c r="AL18" i="96"/>
  <c r="AK18" i="96"/>
  <c r="AK17" i="96"/>
  <c r="AL17" i="96" s="1"/>
  <c r="AK16" i="96"/>
  <c r="AL16" i="96" s="1"/>
  <c r="AK15" i="96"/>
  <c r="AL15" i="96" s="1"/>
  <c r="AK14" i="96"/>
  <c r="AL14" i="96" s="1"/>
  <c r="AL13" i="96"/>
  <c r="AK13" i="96"/>
  <c r="AL12" i="96"/>
  <c r="AK12" i="96"/>
  <c r="AK11" i="96"/>
  <c r="AL11" i="96" s="1"/>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J10" i="96" s="1"/>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J9" i="96" s="1"/>
  <c r="O46" i="95"/>
  <c r="C43" i="96" l="1"/>
  <c r="E43" i="96"/>
  <c r="I48" i="96"/>
  <c r="C49" i="96"/>
  <c r="AG49" i="96"/>
  <c r="L48" i="96"/>
  <c r="D49" i="96"/>
  <c r="AJ49" i="96"/>
  <c r="O48" i="96"/>
  <c r="E49" i="96"/>
  <c r="AL49" i="96"/>
  <c r="R48" i="96"/>
  <c r="F49" i="96"/>
  <c r="AM49" i="96"/>
  <c r="AI10" i="96"/>
  <c r="U48" i="96"/>
  <c r="I49" i="96"/>
  <c r="C50" i="96"/>
  <c r="F48" i="96"/>
  <c r="AA48" i="96"/>
  <c r="O49" i="96"/>
  <c r="I50" i="96"/>
  <c r="AD48" i="96"/>
  <c r="R49" i="96"/>
  <c r="AM48" i="96"/>
  <c r="AH10" i="96"/>
  <c r="E50" i="96"/>
  <c r="AH9" i="96"/>
  <c r="C48" i="96"/>
  <c r="AG48" i="96"/>
  <c r="U49" i="96"/>
  <c r="U50" i="96"/>
  <c r="AA50" i="96"/>
  <c r="X48" i="96"/>
  <c r="AI9" i="96"/>
  <c r="AJ48" i="96"/>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K29" i="95"/>
  <c r="AK28" i="95"/>
  <c r="AK27" i="95"/>
  <c r="AK26" i="95"/>
  <c r="AL26" i="95" s="1"/>
  <c r="AK25" i="95"/>
  <c r="AL25" i="95" s="1"/>
  <c r="AK24" i="95"/>
  <c r="AL24" i="95" s="1"/>
  <c r="AK23" i="95"/>
  <c r="AK22" i="95"/>
  <c r="AK21" i="95"/>
  <c r="AK20" i="95"/>
  <c r="AK19" i="95"/>
  <c r="AK18" i="95"/>
  <c r="AK17" i="95"/>
  <c r="AK16" i="95"/>
  <c r="AK15" i="95"/>
  <c r="AK14" i="95"/>
  <c r="AL14" i="95" s="1"/>
  <c r="AK13" i="95"/>
  <c r="AL13" i="95" s="1"/>
  <c r="AK12" i="95"/>
  <c r="AK11" i="95"/>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H9" i="9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5" l="1"/>
  <c r="AL17" i="95"/>
  <c r="AL29" i="95"/>
  <c r="AL18" i="95"/>
  <c r="AL30" i="95"/>
  <c r="AL19" i="95"/>
  <c r="AL21" i="95"/>
  <c r="AL22" i="95"/>
  <c r="AL27" i="95"/>
  <c r="AL11" i="95"/>
  <c r="AL23" i="95"/>
  <c r="AL15" i="95"/>
  <c r="O50" i="95"/>
  <c r="AL15" i="60"/>
  <c r="AL14" i="60"/>
  <c r="AL24" i="60"/>
  <c r="AL11" i="60"/>
  <c r="AL13" i="60"/>
  <c r="AL23" i="60"/>
  <c r="AL30" i="60"/>
  <c r="AL22" i="60"/>
  <c r="AL19" i="60"/>
  <c r="AL29" i="60"/>
  <c r="AL21" i="60"/>
  <c r="AL18" i="60"/>
  <c r="AL27" i="60"/>
  <c r="AK31" i="60"/>
  <c r="AL31" i="60" s="1"/>
  <c r="AL16" i="60"/>
  <c r="AL26" i="60"/>
  <c r="AI9" i="95"/>
  <c r="AH10" i="95"/>
  <c r="E48" i="95"/>
  <c r="AK31" i="95"/>
  <c r="AL31" i="95" s="1"/>
  <c r="AL38" i="95"/>
  <c r="C43" i="95" s="1"/>
  <c r="AI10" i="95"/>
  <c r="F49" i="95"/>
  <c r="AL48" i="95"/>
  <c r="O49" i="95"/>
  <c r="AL50" i="95"/>
  <c r="R48" i="95"/>
  <c r="AJ49" i="95"/>
  <c r="AG50" i="95"/>
  <c r="C50" i="95"/>
  <c r="E50" i="95"/>
  <c r="I50" i="95"/>
  <c r="U50" i="95"/>
  <c r="AA50" i="95"/>
  <c r="D48" i="95"/>
  <c r="C48" i="95"/>
  <c r="AG48" i="95"/>
  <c r="D49" i="95"/>
  <c r="AD48" i="95"/>
  <c r="X48" i="95"/>
  <c r="AM49" i="95"/>
  <c r="U48" i="95"/>
  <c r="E49" i="95"/>
  <c r="AL49" i="95"/>
  <c r="I49" i="95"/>
  <c r="I48" i="95"/>
  <c r="U49" i="95"/>
  <c r="AG49" i="95"/>
  <c r="AA49" i="95"/>
  <c r="AA48" i="95"/>
  <c r="O48" i="95"/>
  <c r="L48" i="95"/>
  <c r="AI9" i="60"/>
  <c r="AI10" i="60"/>
  <c r="AL12" i="60"/>
  <c r="AJ9" i="60"/>
  <c r="AJ10" i="60"/>
  <c r="AL28" i="60"/>
  <c r="AL20" i="60"/>
  <c r="AL17" i="60"/>
  <c r="AL25" i="60"/>
  <c r="AL12" i="95"/>
  <c r="AL20" i="95"/>
  <c r="AL28" i="95"/>
  <c r="E43" i="95" l="1"/>
</calcChain>
</file>

<file path=xl/sharedStrings.xml><?xml version="1.0" encoding="utf-8"?>
<sst xmlns="http://schemas.openxmlformats.org/spreadsheetml/2006/main" count="562" uniqueCount="248">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</sst>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4" borderId="17" xfId="7" applyFont="1" applyFill="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 fillId="0" borderId="17" xfId="7" applyFont="1" applyBorder="1" applyAlignment="1">
      <alignment horizontal="center" vertical="center" wrapText="1"/>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2</v>
      </c>
      <c r="O4" s="227"/>
      <c r="P4" s="228"/>
      <c r="Q4" s="228"/>
      <c r="R4" s="228"/>
      <c r="S4" s="228"/>
      <c r="T4" s="229"/>
    </row>
    <row r="5" spans="1:20" ht="12.75" customHeight="1" thickBot="1">
      <c r="B5" s="32"/>
      <c r="C5" s="33"/>
      <c r="D5" s="33"/>
      <c r="E5" s="33"/>
      <c r="F5" s="33"/>
      <c r="G5" s="33"/>
      <c r="H5" s="33"/>
    </row>
    <row r="6" spans="1:20" ht="12.75" customHeight="1">
      <c r="A6" s="4"/>
      <c r="B6" s="230" t="s">
        <v>3</v>
      </c>
      <c r="C6" s="231"/>
      <c r="D6" s="232"/>
      <c r="E6" s="233"/>
      <c r="F6" s="233"/>
      <c r="G6" s="233"/>
      <c r="H6" s="233"/>
      <c r="I6" s="233"/>
      <c r="J6" s="233"/>
      <c r="K6" s="233"/>
      <c r="L6" s="233"/>
      <c r="M6" s="233"/>
      <c r="N6" s="233"/>
      <c r="O6" s="233"/>
      <c r="P6" s="233"/>
      <c r="Q6" s="233"/>
      <c r="R6" s="234"/>
      <c r="S6" s="234"/>
      <c r="T6" s="235"/>
    </row>
    <row r="7" spans="1:20" ht="12.75" customHeight="1">
      <c r="A7" s="5" t="s">
        <v>4</v>
      </c>
      <c r="B7" s="137" t="s">
        <v>5</v>
      </c>
      <c r="C7" s="162"/>
      <c r="D7" s="212"/>
      <c r="E7" s="141"/>
      <c r="F7" s="141"/>
      <c r="G7" s="141"/>
      <c r="H7" s="141"/>
      <c r="I7" s="141"/>
      <c r="J7" s="141"/>
      <c r="K7" s="141"/>
      <c r="L7" s="141"/>
      <c r="M7" s="141"/>
      <c r="N7" s="141"/>
      <c r="O7" s="141"/>
      <c r="P7" s="141"/>
      <c r="Q7" s="141"/>
      <c r="R7" s="142"/>
      <c r="S7" s="142"/>
      <c r="T7" s="213"/>
    </row>
    <row r="8" spans="1:20" ht="12.75" customHeight="1">
      <c r="A8" s="5"/>
      <c r="B8" s="201" t="s">
        <v>6</v>
      </c>
      <c r="C8" s="200"/>
      <c r="D8" s="6" t="s">
        <v>7</v>
      </c>
      <c r="E8" s="7"/>
      <c r="F8" s="7"/>
      <c r="G8" s="7"/>
      <c r="H8" s="7"/>
      <c r="I8" s="7"/>
      <c r="J8" s="7"/>
      <c r="K8" s="7"/>
      <c r="L8" s="7"/>
      <c r="M8" s="7"/>
      <c r="N8" s="7"/>
      <c r="O8" s="7"/>
      <c r="P8" s="7"/>
      <c r="Q8" s="7"/>
      <c r="R8" s="7"/>
      <c r="S8" s="7"/>
      <c r="T8" s="8"/>
    </row>
    <row r="9" spans="1:20" ht="12.75" customHeight="1">
      <c r="A9" s="5" t="s">
        <v>8</v>
      </c>
      <c r="B9" s="236"/>
      <c r="C9" s="218"/>
      <c r="D9" s="9"/>
      <c r="E9" s="10"/>
      <c r="F9" s="11" t="s">
        <v>9</v>
      </c>
      <c r="G9" s="12"/>
      <c r="H9" s="12"/>
      <c r="I9" s="237" t="s">
        <v>10</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c r="A24" s="27"/>
      <c r="B24" s="131"/>
      <c r="C24" s="133"/>
      <c r="D24" s="178" t="s">
        <v>31</v>
      </c>
      <c r="E24" s="180"/>
      <c r="F24" s="26"/>
      <c r="G24" s="128"/>
      <c r="H24" s="137"/>
      <c r="I24" s="26"/>
      <c r="J24" s="128"/>
      <c r="K24" s="137"/>
      <c r="L24" s="26"/>
      <c r="M24" s="128"/>
      <c r="N24" s="137"/>
      <c r="O24" s="26"/>
      <c r="P24" s="128"/>
      <c r="Q24" s="129"/>
      <c r="R24" s="34"/>
      <c r="T24" s="35"/>
    </row>
    <row r="25" spans="1:20" ht="12.75" customHeight="1">
      <c r="A25" s="27"/>
      <c r="B25" s="178" t="s">
        <v>32</v>
      </c>
      <c r="C25" s="179"/>
      <c r="D25" s="179"/>
      <c r="E25" s="180"/>
      <c r="F25" s="128"/>
      <c r="G25" s="129"/>
      <c r="H25" s="137"/>
      <c r="I25" s="128"/>
      <c r="J25" s="129"/>
      <c r="K25" s="137"/>
      <c r="L25" s="128"/>
      <c r="M25" s="129"/>
      <c r="N25" s="137"/>
      <c r="O25" s="162"/>
      <c r="P25" s="162"/>
      <c r="Q25" s="128"/>
      <c r="R25" s="34"/>
      <c r="T25" s="35"/>
    </row>
    <row r="26" spans="1:20" ht="12.75" customHeight="1">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c r="A53" s="29" t="s">
        <v>83</v>
      </c>
    </row>
    <row r="54" spans="1:20" ht="12.75" customHeight="1">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87</v>
      </c>
      <c r="B57" s="154"/>
      <c r="C57" s="154"/>
      <c r="D57" s="154"/>
      <c r="E57" s="154"/>
      <c r="F57" s="154"/>
      <c r="G57" s="154"/>
      <c r="H57" s="154"/>
      <c r="I57" s="154"/>
      <c r="J57" s="154"/>
      <c r="K57" s="154"/>
      <c r="L57" s="154"/>
      <c r="M57" s="154"/>
      <c r="N57" s="154"/>
      <c r="O57" s="154"/>
      <c r="P57" s="154"/>
      <c r="Q57" s="154"/>
    </row>
    <row r="58" spans="1:20" ht="12.75" customHeight="1">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183</v>
      </c>
      <c r="AL1" s="270"/>
      <c r="AM1" s="270"/>
      <c r="AN1" s="270"/>
    </row>
    <row r="2" spans="1:40" ht="18" customHeight="1">
      <c r="A2" s="62"/>
      <c r="B2" s="63"/>
      <c r="C2" s="63"/>
      <c r="D2" s="63"/>
      <c r="E2" s="63"/>
      <c r="F2" s="63"/>
      <c r="G2" s="63"/>
      <c r="H2" s="63"/>
      <c r="I2" s="63"/>
      <c r="J2" s="63"/>
      <c r="K2" s="63"/>
      <c r="L2" s="63"/>
      <c r="M2" s="271">
        <v>2026</v>
      </c>
      <c r="N2" s="271"/>
      <c r="O2" s="271"/>
      <c r="P2" s="271"/>
      <c r="Q2" s="272" t="s">
        <v>94</v>
      </c>
      <c r="R2" s="272"/>
      <c r="S2" s="271">
        <v>4</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c r="AI5" s="275"/>
      <c r="AJ5" s="275"/>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6" t="s">
        <v>103</v>
      </c>
      <c r="C7" s="261" t="s">
        <v>104</v>
      </c>
      <c r="D7" s="245"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6" t="s">
        <v>109</v>
      </c>
      <c r="AM7" s="260" t="s">
        <v>110</v>
      </c>
      <c r="AN7" s="260"/>
    </row>
    <row r="8" spans="1:40" ht="15" customHeight="1">
      <c r="A8" s="258"/>
      <c r="B8" s="267"/>
      <c r="C8" s="262"/>
      <c r="D8" s="245"/>
      <c r="E8" s="256"/>
      <c r="F8" s="245" t="s">
        <v>111</v>
      </c>
      <c r="G8" s="245"/>
      <c r="H8" s="245"/>
      <c r="I8" s="245"/>
      <c r="J8" s="245"/>
      <c r="K8" s="245"/>
      <c r="L8" s="245"/>
      <c r="M8" s="245" t="s">
        <v>112</v>
      </c>
      <c r="N8" s="245"/>
      <c r="O8" s="245"/>
      <c r="P8" s="245"/>
      <c r="Q8" s="245"/>
      <c r="R8" s="245"/>
      <c r="S8" s="245"/>
      <c r="T8" s="245" t="s">
        <v>113</v>
      </c>
      <c r="U8" s="245"/>
      <c r="V8" s="245"/>
      <c r="W8" s="245"/>
      <c r="X8" s="245"/>
      <c r="Y8" s="245"/>
      <c r="Z8" s="245"/>
      <c r="AA8" s="245" t="s">
        <v>114</v>
      </c>
      <c r="AB8" s="245"/>
      <c r="AC8" s="245"/>
      <c r="AD8" s="245"/>
      <c r="AE8" s="245"/>
      <c r="AF8" s="245"/>
      <c r="AG8" s="245"/>
      <c r="AH8" s="245" t="s">
        <v>115</v>
      </c>
      <c r="AI8" s="245"/>
      <c r="AJ8" s="245"/>
      <c r="AK8" s="265"/>
      <c r="AL8" s="246"/>
      <c r="AM8" s="260"/>
      <c r="AN8" s="260"/>
    </row>
    <row r="9" spans="1:40" ht="15" customHeight="1">
      <c r="A9" s="258"/>
      <c r="B9" s="268" t="s">
        <v>155</v>
      </c>
      <c r="C9" s="262"/>
      <c r="D9" s="245"/>
      <c r="E9" s="25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5"/>
      <c r="AL9" s="246"/>
      <c r="AM9" s="260"/>
      <c r="AN9" s="260"/>
    </row>
    <row r="10" spans="1:40" ht="15" customHeight="1">
      <c r="A10" s="258"/>
      <c r="B10" s="269"/>
      <c r="C10" s="263"/>
      <c r="D10" s="245"/>
      <c r="E10" s="25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5"/>
      <c r="AL10" s="246"/>
      <c r="AM10" s="260"/>
      <c r="AN10" s="260"/>
    </row>
    <row r="11" spans="1:40" ht="18" customHeight="1">
      <c r="A11" s="110">
        <v>1</v>
      </c>
      <c r="B11" s="111"/>
      <c r="C11" s="112"/>
      <c r="D11" s="113"/>
      <c r="E11" s="114"/>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5"/>
      <c r="AN12" s="255"/>
    </row>
    <row r="13" spans="1:40" ht="18" customHeight="1">
      <c r="A13" s="110">
        <v>3</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5"/>
      <c r="AN13" s="255"/>
    </row>
    <row r="14" spans="1:40" ht="18" customHeight="1">
      <c r="A14" s="110">
        <v>4</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5"/>
      <c r="AN14" s="255"/>
    </row>
    <row r="15" spans="1:40" ht="18" customHeight="1">
      <c r="A15" s="110">
        <v>5</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72"/>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5"/>
      <c r="B37" s="245"/>
      <c r="C37" s="245"/>
      <c r="D37" s="108">
        <f>IF(S2=1,1,IF(S2=2,2,IF(S2=3,3,IF(S2=4,4,IF(S2=5,5,IF(S2=6,6,IF(S2=7,7,IF(S2=8,8,IF(S2=9,9,IF(S2=10,10,IF(S2=11,11,IF(S2=12,12,S2-12))))))))))))</f>
        <v>4</v>
      </c>
      <c r="E37" s="108">
        <f>IF(S2=1,2,IF(S2=2,3,IF(S2=3,4,IF(S2=4,5,IF(S2=5,6,IF(S2=6,7,IF(S2=7,8,IF(S2=8,9,IF(S2=9,10,IF(S2=10,11,IF(S2=11,12,S2-11)))))))))))</f>
        <v>5</v>
      </c>
      <c r="F37" s="250">
        <f>IF(S2=1,3,IF(S2=2,4,IF(S2=3,5,IF(S2=4,6,IF(S2=5,7,IF(S2=6,8,IF(S2=7,9,IF(S2=8,10,IF(S2=9,11,IF(S2=10,12,S2-10))))))))))</f>
        <v>6</v>
      </c>
      <c r="G37" s="250"/>
      <c r="H37" s="250"/>
      <c r="I37" s="250">
        <f>IF(S2=1,4,IF(S2=2,5,IF(S2=3,6,IF(S2=4,7,IF(S2=5,8,IF(S2=6,9,IF(S2=7,10,IF(S2=8,11,IF(S2=9,12,S2-9)))))))))</f>
        <v>7</v>
      </c>
      <c r="J37" s="250"/>
      <c r="K37" s="250"/>
      <c r="L37" s="250">
        <f>IF(S2=1,5,IF(S2=2,6,IF(S2=3,7,IF(S2=4,8,IF(S2=5,9,IF(S2=6,10,IF(S2=7,11,IF(S2=8,12,S2-8))))))))</f>
        <v>8</v>
      </c>
      <c r="M37" s="250"/>
      <c r="N37" s="250"/>
      <c r="O37" s="250">
        <f>IF(S2=1,6,IF(S2=2,7,IF(S2=3,8,IF(S2=4,9,IF(S2=5,10,IF(S2=6,11,IF(S2=7,12,S2-7)))))))</f>
        <v>9</v>
      </c>
      <c r="P37" s="250"/>
      <c r="Q37" s="250"/>
      <c r="R37" s="250">
        <f>IF(S2=1,7,IF(S2=2,8,IF(S2=3,9,IF(S2=4,10,IF(S2=5,11,IF(S2=6,12,S2-6))))))</f>
        <v>10</v>
      </c>
      <c r="S37" s="250"/>
      <c r="T37" s="250"/>
      <c r="U37" s="250">
        <f>IF(S2=1,8,IF(S2=2,9,IF(S2=3,10,IF(S2=4,11,IF(S2=5,12,S2-5)))))</f>
        <v>11</v>
      </c>
      <c r="V37" s="250"/>
      <c r="W37" s="250"/>
      <c r="X37" s="250">
        <f>IF(S2=1,9,IF(S2=2,10,IF(S2=3,11,IF(S2=4,12,S2-4))))</f>
        <v>12</v>
      </c>
      <c r="Y37" s="250"/>
      <c r="Z37" s="250"/>
      <c r="AA37" s="250">
        <f>IF(S2=1,10,IF(S2=2,11,IF(S2=3,12,S2-3)))</f>
        <v>1</v>
      </c>
      <c r="AB37" s="250"/>
      <c r="AC37" s="250"/>
      <c r="AD37" s="250">
        <f>IF(S2=1,11,IF(S2=2,12,S2-2))</f>
        <v>2</v>
      </c>
      <c r="AE37" s="250"/>
      <c r="AF37" s="250"/>
      <c r="AG37" s="250">
        <f>IF(S2=1,12,S2-1)</f>
        <v>3</v>
      </c>
      <c r="AH37" s="250"/>
      <c r="AI37" s="250"/>
      <c r="AJ37" s="245" t="s">
        <v>176</v>
      </c>
      <c r="AK37" s="245"/>
      <c r="AL37" s="82" t="s">
        <v>177</v>
      </c>
      <c r="AM37"/>
      <c r="AN37"/>
      <c r="AO37"/>
      <c r="AP37"/>
      <c r="AQ37"/>
    </row>
    <row r="38" spans="1:43" ht="18" customHeight="1">
      <c r="A38" s="253" t="s">
        <v>178</v>
      </c>
      <c r="B38" s="253"/>
      <c r="C38" s="253"/>
      <c r="D38" s="115"/>
      <c r="E38" s="115"/>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44">
        <f>SUM(D38:AI38)</f>
        <v>0</v>
      </c>
      <c r="AK38" s="244"/>
      <c r="AL38" s="251" t="e">
        <f>ROUNDUP(AJ38/AJ39,1)</f>
        <v>#DIV/0!</v>
      </c>
      <c r="AM38"/>
      <c r="AN38"/>
      <c r="AO38"/>
      <c r="AP38"/>
      <c r="AQ38"/>
    </row>
    <row r="39" spans="1:43" ht="18" customHeight="1">
      <c r="A39" s="253" t="s">
        <v>179</v>
      </c>
      <c r="B39" s="253"/>
      <c r="C39" s="253"/>
      <c r="D39" s="115"/>
      <c r="E39" s="115"/>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44">
        <f>+SUM(D39:AI39)</f>
        <v>0</v>
      </c>
      <c r="AK39" s="244"/>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45" customHeight="1">
      <c r="A42" s="245" t="s">
        <v>160</v>
      </c>
      <c r="B42" s="245"/>
      <c r="C42" s="245" t="s">
        <v>172</v>
      </c>
      <c r="D42" s="245"/>
      <c r="E42" s="246" t="s">
        <v>185</v>
      </c>
      <c r="F42" s="246"/>
      <c r="G42" s="246"/>
      <c r="H42" s="24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6" t="s">
        <v>161</v>
      </c>
      <c r="B43" s="246"/>
      <c r="C43" s="247" t="e">
        <f>ROUNDDOWN(IF(AL38&lt;=60,1,1+ROUNDUP((AL38-60)/40,0)),1)</f>
        <v>#DIV/0!</v>
      </c>
      <c r="D43" s="247"/>
      <c r="E43" s="247" t="e">
        <f>ROUNDDOWN(AL38/6,1)</f>
        <v>#DIV/0!</v>
      </c>
      <c r="F43" s="247"/>
      <c r="G43" s="247"/>
      <c r="H43" s="247"/>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41" t="str">
        <f>IF(VLOOKUP($AK$1,選択肢!$A$1:$J$32,C51,FALSE)=0,"-",VLOOKUP($AK$1,選択肢!$A$1:$J$32,C51,FALSE))</f>
        <v>管理者</v>
      </c>
      <c r="D46" s="242"/>
      <c r="E46" s="248" t="str">
        <f>IF(VLOOKUP($AK$1,選択肢!$A$1:$J$32,E51,FALSE)=0,"-",VLOOKUP($AK$1,選択肢!$A$1:$J$32,E51,FALSE))</f>
        <v>サービス管理責任者</v>
      </c>
      <c r="F46" s="248"/>
      <c r="G46" s="248"/>
      <c r="H46" s="248"/>
      <c r="I46" s="241" t="str">
        <f>IF(VLOOKUP($AK$1,選択肢!$A$1:$J$32,I51,FALSE)=0,"-",VLOOKUP($AK$1,選択肢!$A$1:$J$32,I51,FALSE))</f>
        <v>看護職員</v>
      </c>
      <c r="J46" s="242"/>
      <c r="K46" s="242"/>
      <c r="L46" s="242"/>
      <c r="M46" s="242"/>
      <c r="N46" s="243"/>
      <c r="O46" s="241" t="str">
        <f>IF(VLOOKUP($AK$1,選択肢!$A$1:$J$32,O51,FALSE)=0,"-",VLOOKUP($AK$1,選択肢!$A$1:$J$32,O51,FALSE))</f>
        <v>理学療法士</v>
      </c>
      <c r="P46" s="242"/>
      <c r="Q46" s="242"/>
      <c r="R46" s="242"/>
      <c r="S46" s="242"/>
      <c r="T46" s="243"/>
      <c r="U46" s="241" t="str">
        <f>IF(VLOOKUP($AK$1,選択肢!$A$1:$J$32,U51,FALSE)=0,"-",VLOOKUP($AK$1,選択肢!$A$1:$J$32,U51,FALSE))</f>
        <v>作業療法士</v>
      </c>
      <c r="V46" s="242"/>
      <c r="W46" s="242"/>
      <c r="X46" s="242"/>
      <c r="Y46" s="242"/>
      <c r="Z46" s="243"/>
      <c r="AA46" s="241" t="str">
        <f>IF(VLOOKUP($AK$1,選択肢!$A$1:$J$32,AA51,FALSE)=0,"-",VLOOKUP($AK$1,選択肢!$A$1:$J$32,AA51,FALSE))</f>
        <v>言語聴覚士</v>
      </c>
      <c r="AB46" s="242"/>
      <c r="AC46" s="242"/>
      <c r="AD46" s="242"/>
      <c r="AE46" s="242"/>
      <c r="AF46" s="243"/>
      <c r="AG46" s="248" t="str">
        <f>IF(VLOOKUP($AK$1,選択肢!$A$1:$J$32,AG51,FALSE)=0,"-",VLOOKUP($AK$1,選択肢!$A$1:$J$32,AG51,FALSE))</f>
        <v>生活支援員</v>
      </c>
      <c r="AH46" s="248"/>
      <c r="AI46" s="248"/>
      <c r="AJ46" s="248"/>
      <c r="AK46" s="248"/>
      <c r="AL46" s="248" t="str">
        <f>IF(VLOOKUP($AK$1,選択肢!$A$1:$J$32,AL51,FALSE)=0,"-",VLOOKUP($AK$1,選択肢!$A$1:$J$32,AL51,FALSE))</f>
        <v>-</v>
      </c>
      <c r="AM46" s="248"/>
      <c r="AN46" s="62"/>
    </row>
    <row r="47" spans="1:43" ht="18" customHeight="1">
      <c r="A47" s="62"/>
      <c r="B47" s="67"/>
      <c r="C47" s="100" t="s">
        <v>163</v>
      </c>
      <c r="D47" s="100" t="s">
        <v>164</v>
      </c>
      <c r="E47" s="99" t="s">
        <v>163</v>
      </c>
      <c r="F47" s="249" t="s">
        <v>164</v>
      </c>
      <c r="G47" s="249"/>
      <c r="H47" s="249"/>
      <c r="I47" s="238" t="s">
        <v>163</v>
      </c>
      <c r="J47" s="239"/>
      <c r="K47" s="240"/>
      <c r="L47" s="238" t="s">
        <v>164</v>
      </c>
      <c r="M47" s="239"/>
      <c r="N47" s="240"/>
      <c r="O47" s="238" t="s">
        <v>163</v>
      </c>
      <c r="P47" s="239"/>
      <c r="Q47" s="240"/>
      <c r="R47" s="238" t="s">
        <v>164</v>
      </c>
      <c r="S47" s="239"/>
      <c r="T47" s="240"/>
      <c r="U47" s="238" t="s">
        <v>163</v>
      </c>
      <c r="V47" s="239"/>
      <c r="W47" s="240"/>
      <c r="X47" s="238" t="s">
        <v>164</v>
      </c>
      <c r="Y47" s="239"/>
      <c r="Z47" s="240"/>
      <c r="AA47" s="238" t="s">
        <v>163</v>
      </c>
      <c r="AB47" s="239"/>
      <c r="AC47" s="240"/>
      <c r="AD47" s="238" t="s">
        <v>164</v>
      </c>
      <c r="AE47" s="239"/>
      <c r="AF47" s="240"/>
      <c r="AG47" s="238" t="s">
        <v>163</v>
      </c>
      <c r="AH47" s="239"/>
      <c r="AI47" s="240"/>
      <c r="AJ47" s="238" t="s">
        <v>164</v>
      </c>
      <c r="AK47" s="240"/>
      <c r="AL47" s="99" t="s">
        <v>27</v>
      </c>
      <c r="AM47" s="99" t="s">
        <v>181</v>
      </c>
      <c r="AN47" s="62"/>
    </row>
    <row r="48" spans="1:43" ht="18" customHeight="1">
      <c r="A48" s="62"/>
      <c r="B48" s="75" t="s">
        <v>165</v>
      </c>
      <c r="C48" s="99">
        <f>COUNTIFS($B$11:$B$30,C$46,$C$11:$C$30,"A",$E$11:$E$30,"*")</f>
        <v>0</v>
      </c>
      <c r="D48" s="99">
        <f>COUNTIFS($B$11:$B$30,C$46,$C$11:$C$30,"B",$E$11:$E$30,"*")</f>
        <v>0</v>
      </c>
      <c r="E48" s="99">
        <f>COUNTIFS($B$11:$B$30,E$46,$C$11:$C$30,"A",$E$11:$E$30,"*")</f>
        <v>0</v>
      </c>
      <c r="F48" s="238">
        <f>COUNTIFS($B$11:$B$30,E$46,$C$11:$C$30,"B",$E$11:$E$30,"*")</f>
        <v>0</v>
      </c>
      <c r="G48" s="239"/>
      <c r="H48" s="240"/>
      <c r="I48" s="238">
        <f>COUNTIFS($B$11:$B$30,I$46,$C$11:$C$30,"A",$E$11:$E$30,"*")</f>
        <v>0</v>
      </c>
      <c r="J48" s="239"/>
      <c r="K48" s="240"/>
      <c r="L48" s="238">
        <f>COUNTIFS($B$11:$B$30,I$46,$C$11:$C$30,"B",$E$11:$E$30,"*")</f>
        <v>0</v>
      </c>
      <c r="M48" s="239"/>
      <c r="N48" s="240"/>
      <c r="O48" s="238">
        <f>COUNTIFS($B$11:$B$30,O$46,$C$11:$C$30,"A",$E$11:$E$30,"*")</f>
        <v>0</v>
      </c>
      <c r="P48" s="239"/>
      <c r="Q48" s="240"/>
      <c r="R48" s="238">
        <f>COUNTIFS($B$11:$B$30,O$46,$C$11:$C$30,"B",$E$11:$E$30,"*")</f>
        <v>0</v>
      </c>
      <c r="S48" s="239"/>
      <c r="T48" s="240"/>
      <c r="U48" s="238">
        <f>COUNTIFS($B$11:$B$30,U$46,$C$11:$C$30,"A",$E$11:$E$30,"*")</f>
        <v>0</v>
      </c>
      <c r="V48" s="239"/>
      <c r="W48" s="240"/>
      <c r="X48" s="238">
        <f>COUNTIFS($B$11:$B$30,U$46,$C$11:$C$30,"B",$E$11:$E$30,"*")</f>
        <v>0</v>
      </c>
      <c r="Y48" s="239"/>
      <c r="Z48" s="240"/>
      <c r="AA48" s="238">
        <f>COUNTIFS($B$11:$B$30,AA$46,$C$11:$C$30,"A",$E$11:$E$30,"*")</f>
        <v>0</v>
      </c>
      <c r="AB48" s="239"/>
      <c r="AC48" s="240"/>
      <c r="AD48" s="238">
        <f>COUNTIFS($B$11:$B$30,AA$46,$C$11:$C$30,"B",$E$11:$E$30,"*")</f>
        <v>0</v>
      </c>
      <c r="AE48" s="239"/>
      <c r="AF48" s="240"/>
      <c r="AG48" s="238">
        <f>COUNTIFS($B$11:$B$30,AG$46,$C$11:$C$30,"A",$E$11:$E$30,"*")</f>
        <v>0</v>
      </c>
      <c r="AH48" s="239"/>
      <c r="AI48" s="240"/>
      <c r="AJ48" s="238">
        <f>COUNTIFS($B$11:$B$30,AG$46,$C$11:$C$30,"B",$E$11:$E$30,"*")</f>
        <v>0</v>
      </c>
      <c r="AK48" s="240"/>
      <c r="AL48" s="99">
        <f>COUNTIFS($B$11:$B$30,AL$46,$C$11:$C$30,"A",$E$11:$E$30,"*")</f>
        <v>0</v>
      </c>
      <c r="AM48" s="99">
        <f>COUNTIFS($B$11:$B$30,AL$46,$C$11:$C$30,"B",$E$11:$E$30,"*")</f>
        <v>0</v>
      </c>
      <c r="AN48" s="62"/>
    </row>
    <row r="49" spans="1:40" ht="18" customHeight="1">
      <c r="A49" s="62"/>
      <c r="B49" s="82" t="s">
        <v>166</v>
      </c>
      <c r="C49" s="99">
        <f>COUNTIFS($B$11:$B$30,C$46,$C$11:$C$30,"C",$E$11:$E$30,"*")</f>
        <v>0</v>
      </c>
      <c r="D49" s="99">
        <f>COUNTIFS($B$11:$B$30,C$46,$C$11:$C$30,"D",$E$11:$E$30,"*")</f>
        <v>0</v>
      </c>
      <c r="E49" s="99">
        <f>COUNTIFS($B$11:$B$30,E$46,$C$11:$C$30,"C",$E$11:$E$30,"*")</f>
        <v>0</v>
      </c>
      <c r="F49" s="238">
        <f>COUNTIFS($B$11:$B$30,E$46,$C$11:$C$30,"D",$E$11:$E$30,"*")</f>
        <v>0</v>
      </c>
      <c r="G49" s="239"/>
      <c r="H49" s="240"/>
      <c r="I49" s="238">
        <f>COUNTIFS($B$11:$B$30,I$46,$C$11:$C$30,"C",$E$11:$E$30,"*")</f>
        <v>0</v>
      </c>
      <c r="J49" s="239"/>
      <c r="K49" s="240"/>
      <c r="L49" s="238">
        <f>COUNTIFS($B$11:$B$30,I$46,$C$11:$C$30,"D",$E$11:$E$30,"*")</f>
        <v>0</v>
      </c>
      <c r="M49" s="239"/>
      <c r="N49" s="240"/>
      <c r="O49" s="238">
        <f>COUNTIFS($B$11:$B$30,O$46,$C$11:$C$30,"C",$E$11:$E$30,"*")</f>
        <v>0</v>
      </c>
      <c r="P49" s="239"/>
      <c r="Q49" s="240"/>
      <c r="R49" s="238">
        <f>COUNTIFS($B$11:$B$30,O$46,$C$11:$C$30,"D",$E$11:$E$30,"*")</f>
        <v>0</v>
      </c>
      <c r="S49" s="239"/>
      <c r="T49" s="240"/>
      <c r="U49" s="238">
        <f>COUNTIFS($B$11:$B$30,U$46,$C$11:$C$30,"C",$E$11:$E$30,"*")</f>
        <v>0</v>
      </c>
      <c r="V49" s="239"/>
      <c r="W49" s="240"/>
      <c r="X49" s="238">
        <f>COUNTIFS($B$11:$B$30,U$46,$C$11:$C$30,"D",$E$11:$E$30,"*")</f>
        <v>0</v>
      </c>
      <c r="Y49" s="239"/>
      <c r="Z49" s="240"/>
      <c r="AA49" s="238">
        <f>COUNTIFS($B$11:$B$30,AA$46,$C$11:$C$30,"C",$E$11:$E$30,"*")</f>
        <v>0</v>
      </c>
      <c r="AB49" s="239"/>
      <c r="AC49" s="240"/>
      <c r="AD49" s="238">
        <f>COUNTIFS($B$11:$B$30,AA$46,$C$11:$C$30,"D",$E$11:$E$30,"*")</f>
        <v>0</v>
      </c>
      <c r="AE49" s="239"/>
      <c r="AF49" s="240"/>
      <c r="AG49" s="238">
        <f>COUNTIFS($B$11:$B$30,AG$46,$C$11:$C$30,"C",$E$11:$E$30,"*")</f>
        <v>0</v>
      </c>
      <c r="AH49" s="239"/>
      <c r="AI49" s="240"/>
      <c r="AJ49" s="238">
        <f>COUNTIFS($B$11:$B$30,AG$46,$C$11:$C$30,"D",$E$11:$E$30,"*")</f>
        <v>0</v>
      </c>
      <c r="AK49" s="240"/>
      <c r="AL49" s="99">
        <f>COUNTIFS($B$11:$B$30,AL$46,$C$11:$C$30,"C",$E$11:$E$30,"*")</f>
        <v>0</v>
      </c>
      <c r="AM49" s="99">
        <f>COUNTIFS($B$11:$B$30,AL$46,$C$11:$C$30,"D",$E$11:$E$30,"*")</f>
        <v>0</v>
      </c>
      <c r="AN49" s="62"/>
    </row>
    <row r="50" spans="1:40" ht="25" customHeight="1">
      <c r="A50" s="62"/>
      <c r="B50" s="82" t="s">
        <v>167</v>
      </c>
      <c r="C50" s="241" t="str">
        <f>IF($AK$3="４週",SUMIFS($AK$11:$AK$30,$B$11:$B$30,C46)/4/$AH$5,IF($AK$3="歴月",SUMIFS($AK$11:$AK$30,$B$11:$B$30,C46)/$AL$5,"記載する期間を選択してください"))</f>
        <v>記載する期間を選択してください</v>
      </c>
      <c r="D50" s="243"/>
      <c r="E50" s="241" t="str">
        <f>IF($AK$3="４週",SUMIFS($AK$11:$AK$30,$B$11:$B$30,E46)/4/$AH$5,IF($AK$3="歴月",SUMIFS($AK$11:$AK$30,$B$11:$B$30,E46)/$AL$5,"記載する期間を選択してください"))</f>
        <v>記載する期間を選択してください</v>
      </c>
      <c r="F50" s="242"/>
      <c r="G50" s="242"/>
      <c r="H50" s="243"/>
      <c r="I50" s="241" t="str">
        <f>IF($AK$3="４週",SUMIFS($AK$11:$AK$30,$B$11:$B$30,I46)/4/$AH$5,IF($AK$3="歴月",SUMIFS($AK$11:$AK$30,$B$11:$B$30,I46)/$AL$5,"記載する期間を選択してください"))</f>
        <v>記載する期間を選択してください</v>
      </c>
      <c r="J50" s="242"/>
      <c r="K50" s="242"/>
      <c r="L50" s="242"/>
      <c r="M50" s="242"/>
      <c r="N50" s="243"/>
      <c r="O50" s="241" t="str">
        <f>IF($AK$3="４週",SUMIFS($AK$11:$AK$30,$B$11:$B$30,O46)/4/$AH$5,IF($AK$3="歴月",SUMIFS($AK$11:$AK$30,$B$11:$B$30,O46)/$AL$5,"記載する期間を選択してください"))</f>
        <v>記載する期間を選択してください</v>
      </c>
      <c r="P50" s="242"/>
      <c r="Q50" s="242"/>
      <c r="R50" s="242"/>
      <c r="S50" s="242"/>
      <c r="T50" s="243"/>
      <c r="U50" s="241" t="str">
        <f>IF($AK$3="４週",SUMIFS($AK$11:$AK$30,$B$11:$B$30,U46)/4/$AH$5,IF($AK$3="歴月",SUMIFS($AK$11:$AK$30,$B$11:$B$30,U46)/$AL$5,"記載する期間を選択してください"))</f>
        <v>記載する期間を選択してください</v>
      </c>
      <c r="V50" s="242"/>
      <c r="W50" s="242"/>
      <c r="X50" s="242"/>
      <c r="Y50" s="242"/>
      <c r="Z50" s="243"/>
      <c r="AA50" s="241" t="str">
        <f>IF($AK$3="４週",SUMIFS($AK$11:$AK$30,$B$11:$B$30,AA46)/4/$AH$5,IF($AK$3="歴月",SUMIFS($AK$11:$AK$30,$B$11:$B$30,AA46)/$AL$5,"記載する期間を選択してください"))</f>
        <v>記載する期間を選択してください</v>
      </c>
      <c r="AB50" s="242"/>
      <c r="AC50" s="242"/>
      <c r="AD50" s="242"/>
      <c r="AE50" s="242"/>
      <c r="AF50" s="243"/>
      <c r="AG50" s="241" t="str">
        <f>IF($AK$3="４週",SUMIFS($AK$11:$AK$30,$B$11:$B$30,AG46)/4/$AH$5,IF($AK$3="歴月",SUMIFS($AK$11:$AK$30,$B$11:$B$30,AG46)/$AL$5,"記載する期間を選択してください"))</f>
        <v>記載する期間を選択してください</v>
      </c>
      <c r="AH50" s="242"/>
      <c r="AI50" s="242"/>
      <c r="AJ50" s="242"/>
      <c r="AK50" s="243"/>
      <c r="AL50" s="241" t="str">
        <f>IF($AK$3="４週",SUMIFS($AK$11:$AK$30,$B$11:$B$30,AL46)/4/$AH$5,IF($AK$3="歴月",SUMIFS($AK$11:$AK$30,$B$11:$B$30,AL46)/$AL$5,"記載する期間を選択してください"))</f>
        <v>記載する期間を選択してください</v>
      </c>
      <c r="AM50" s="243"/>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75" t="s">
        <v>125</v>
      </c>
      <c r="C59" s="245" t="s">
        <v>126</v>
      </c>
      <c r="D59" s="245"/>
      <c r="E59" s="245"/>
      <c r="F59" s="60"/>
      <c r="G59" s="60"/>
    </row>
    <row r="60" spans="1:40" ht="15" customHeight="1">
      <c r="A60" s="60"/>
      <c r="B60" s="97" t="s">
        <v>127</v>
      </c>
      <c r="C60" s="244" t="s">
        <v>128</v>
      </c>
      <c r="D60" s="244"/>
      <c r="E60" s="244"/>
      <c r="F60" s="60"/>
      <c r="G60" s="60"/>
    </row>
    <row r="61" spans="1:40" ht="15" customHeight="1">
      <c r="A61" s="60"/>
      <c r="B61" s="97" t="s">
        <v>129</v>
      </c>
      <c r="C61" s="244" t="s">
        <v>130</v>
      </c>
      <c r="D61" s="244"/>
      <c r="E61" s="244"/>
      <c r="F61" s="60"/>
      <c r="G61" s="60"/>
    </row>
    <row r="62" spans="1:40" ht="15" customHeight="1">
      <c r="A62" s="60"/>
      <c r="B62" s="97" t="s">
        <v>131</v>
      </c>
      <c r="C62" s="244" t="s">
        <v>132</v>
      </c>
      <c r="D62" s="244"/>
      <c r="E62" s="244"/>
      <c r="F62" s="60"/>
      <c r="G62" s="60"/>
    </row>
    <row r="63" spans="1:40" ht="15" customHeight="1">
      <c r="A63" s="60"/>
      <c r="B63" s="97" t="s">
        <v>133</v>
      </c>
      <c r="C63" s="244" t="s">
        <v>134</v>
      </c>
      <c r="D63" s="244"/>
      <c r="E63" s="244"/>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ttloJB2slFRChntRSmeAdSmhZDN5yRJxfLwGuMX+IArjRj0F8IP3E0f5upQwKCfVBhg19awysggMNkCeTUUEIA==" saltValue="14nYNQhVIUvZ0dyBq1Yhqw=="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7DF-D475-424E-93C7-483D7EACD77E}">
  <dimension ref="A1:AQ82"/>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183</v>
      </c>
      <c r="AL1" s="270"/>
      <c r="AM1" s="270"/>
      <c r="AN1" s="270"/>
    </row>
    <row r="2" spans="1:40" ht="18" customHeight="1">
      <c r="A2" s="62"/>
      <c r="B2" s="63"/>
      <c r="C2" s="63"/>
      <c r="D2" s="63"/>
      <c r="E2" s="63"/>
      <c r="F2" s="63"/>
      <c r="G2" s="63"/>
      <c r="H2" s="63"/>
      <c r="I2" s="63"/>
      <c r="J2" s="63"/>
      <c r="K2" s="63"/>
      <c r="L2" s="63"/>
      <c r="M2" s="271">
        <v>2024</v>
      </c>
      <c r="N2" s="271"/>
      <c r="O2" s="271"/>
      <c r="P2" s="271"/>
      <c r="Q2" s="272" t="s">
        <v>94</v>
      </c>
      <c r="R2" s="272"/>
      <c r="S2" s="271">
        <v>5</v>
      </c>
      <c r="T2" s="271"/>
      <c r="U2" s="272" t="s">
        <v>95</v>
      </c>
      <c r="V2" s="272"/>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t="s">
        <v>154</v>
      </c>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5">
        <v>160</v>
      </c>
      <c r="AI5" s="275"/>
      <c r="AJ5" s="275"/>
      <c r="AK5" s="88" t="s">
        <v>100</v>
      </c>
      <c r="AL5" s="109"/>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66" t="s">
        <v>103</v>
      </c>
      <c r="C7" s="261" t="s">
        <v>104</v>
      </c>
      <c r="D7" s="245"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6" t="s">
        <v>109</v>
      </c>
      <c r="AM7" s="260" t="s">
        <v>110</v>
      </c>
      <c r="AN7" s="260"/>
    </row>
    <row r="8" spans="1:40" ht="15" customHeight="1">
      <c r="A8" s="258"/>
      <c r="B8" s="267"/>
      <c r="C8" s="262"/>
      <c r="D8" s="245"/>
      <c r="E8" s="256"/>
      <c r="F8" s="245" t="s">
        <v>111</v>
      </c>
      <c r="G8" s="245"/>
      <c r="H8" s="245"/>
      <c r="I8" s="245"/>
      <c r="J8" s="245"/>
      <c r="K8" s="245"/>
      <c r="L8" s="245"/>
      <c r="M8" s="245" t="s">
        <v>112</v>
      </c>
      <c r="N8" s="245"/>
      <c r="O8" s="245"/>
      <c r="P8" s="245"/>
      <c r="Q8" s="245"/>
      <c r="R8" s="245"/>
      <c r="S8" s="245"/>
      <c r="T8" s="245" t="s">
        <v>113</v>
      </c>
      <c r="U8" s="245"/>
      <c r="V8" s="245"/>
      <c r="W8" s="245"/>
      <c r="X8" s="245"/>
      <c r="Y8" s="245"/>
      <c r="Z8" s="245"/>
      <c r="AA8" s="245" t="s">
        <v>114</v>
      </c>
      <c r="AB8" s="245"/>
      <c r="AC8" s="245"/>
      <c r="AD8" s="245"/>
      <c r="AE8" s="245"/>
      <c r="AF8" s="245"/>
      <c r="AG8" s="245"/>
      <c r="AH8" s="245" t="s">
        <v>115</v>
      </c>
      <c r="AI8" s="245"/>
      <c r="AJ8" s="245"/>
      <c r="AK8" s="265"/>
      <c r="AL8" s="246"/>
      <c r="AM8" s="260"/>
      <c r="AN8" s="260"/>
    </row>
    <row r="9" spans="1:40" ht="15" customHeight="1">
      <c r="A9" s="258"/>
      <c r="B9" s="268" t="s">
        <v>155</v>
      </c>
      <c r="C9" s="262"/>
      <c r="D9" s="245"/>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5"/>
      <c r="AL9" s="246"/>
      <c r="AM9" s="260"/>
      <c r="AN9" s="260"/>
    </row>
    <row r="10" spans="1:40" ht="15" customHeight="1">
      <c r="A10" s="258"/>
      <c r="B10" s="269"/>
      <c r="C10" s="263"/>
      <c r="D10" s="245"/>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5"/>
      <c r="AL10" s="246"/>
      <c r="AM10" s="260"/>
      <c r="AN10" s="260"/>
    </row>
    <row r="11" spans="1:40" ht="18" customHeight="1">
      <c r="A11" s="110">
        <v>1</v>
      </c>
      <c r="B11" s="111" t="s">
        <v>156</v>
      </c>
      <c r="C11" s="112" t="s">
        <v>127</v>
      </c>
      <c r="D11" s="113"/>
      <c r="E11" s="114" t="s">
        <v>127</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6">
        <f>+SUM(F11:AJ11)</f>
        <v>0</v>
      </c>
      <c r="AL11" s="117">
        <f>IF($AK$3="４週",AK11/4,AK11/(DAY(EOMONTH($F$9,0))/7))</f>
        <v>0</v>
      </c>
      <c r="AM11" s="255"/>
      <c r="AN11" s="255"/>
    </row>
    <row r="12" spans="1:40" ht="18" customHeight="1">
      <c r="A12" s="110">
        <v>2</v>
      </c>
      <c r="B12" s="111" t="s">
        <v>172</v>
      </c>
      <c r="C12" s="112" t="s">
        <v>129</v>
      </c>
      <c r="D12" s="113"/>
      <c r="E12" s="114" t="s">
        <v>129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 t="shared" ref="AK12:AK31" si="0">+SUM(F12:AJ12)</f>
        <v>0</v>
      </c>
      <c r="AL12" s="117">
        <f t="shared" ref="AL12:AL30" si="1">IF($AK$3="４週",AK12/4,AK12/(DAY(EOMONTH($F$9,0))/7))</f>
        <v>0</v>
      </c>
      <c r="AM12" s="255"/>
      <c r="AN12" s="255"/>
    </row>
    <row r="13" spans="1:40" ht="18" customHeight="1">
      <c r="A13" s="110">
        <v>3</v>
      </c>
      <c r="B13" s="111" t="s">
        <v>172</v>
      </c>
      <c r="C13" s="112" t="s">
        <v>131</v>
      </c>
      <c r="D13" s="113"/>
      <c r="E13" s="114" t="s">
        <v>131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si="0"/>
        <v>0</v>
      </c>
      <c r="AL13" s="117">
        <f t="shared" si="1"/>
        <v>0</v>
      </c>
      <c r="AM13" s="255"/>
      <c r="AN13" s="255"/>
    </row>
    <row r="14" spans="1:40" ht="18" customHeight="1">
      <c r="A14" s="110">
        <v>4</v>
      </c>
      <c r="B14" s="111" t="s">
        <v>174</v>
      </c>
      <c r="C14" s="112" t="s">
        <v>133</v>
      </c>
      <c r="D14" s="113"/>
      <c r="E14" s="114" t="s">
        <v>133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0"/>
        <v>0</v>
      </c>
      <c r="AL14" s="117">
        <f t="shared" si="1"/>
        <v>0</v>
      </c>
      <c r="AM14" s="255"/>
      <c r="AN14" s="255"/>
    </row>
    <row r="15" spans="1:40" ht="18" customHeight="1">
      <c r="A15" s="110">
        <v>5</v>
      </c>
      <c r="B15" s="111" t="s">
        <v>184</v>
      </c>
      <c r="C15" s="112" t="s">
        <v>129</v>
      </c>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0"/>
        <v>0</v>
      </c>
      <c r="AL15" s="117">
        <f t="shared" si="1"/>
        <v>0</v>
      </c>
      <c r="AM15" s="255"/>
      <c r="AN15" s="255"/>
    </row>
    <row r="16" spans="1:40" ht="18" customHeight="1">
      <c r="A16" s="110">
        <v>6</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0"/>
        <v>0</v>
      </c>
      <c r="AL16" s="117">
        <f t="shared" si="1"/>
        <v>0</v>
      </c>
      <c r="AM16" s="255"/>
      <c r="AN16" s="255"/>
    </row>
    <row r="17" spans="1:40" ht="18" customHeight="1">
      <c r="A17" s="110">
        <v>7</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0"/>
        <v>0</v>
      </c>
      <c r="AL17" s="117">
        <f t="shared" si="1"/>
        <v>0</v>
      </c>
      <c r="AM17" s="255"/>
      <c r="AN17" s="255"/>
    </row>
    <row r="18" spans="1:40" ht="18" customHeight="1">
      <c r="A18" s="110">
        <v>8</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0"/>
        <v>0</v>
      </c>
      <c r="AL18" s="117">
        <f t="shared" si="1"/>
        <v>0</v>
      </c>
      <c r="AM18" s="255"/>
      <c r="AN18" s="255"/>
    </row>
    <row r="19" spans="1:40" ht="18" customHeight="1">
      <c r="A19" s="110">
        <v>9</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0"/>
        <v>0</v>
      </c>
      <c r="AL19" s="117">
        <f t="shared" si="1"/>
        <v>0</v>
      </c>
      <c r="AM19" s="255"/>
      <c r="AN19" s="255"/>
    </row>
    <row r="20" spans="1:40" ht="18" customHeight="1">
      <c r="A20" s="110">
        <v>10</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0"/>
        <v>0</v>
      </c>
      <c r="AL20" s="117">
        <f t="shared" si="1"/>
        <v>0</v>
      </c>
      <c r="AM20" s="255"/>
      <c r="AN20" s="255"/>
    </row>
    <row r="21" spans="1:40" ht="18" customHeight="1">
      <c r="A21" s="110">
        <v>11</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0"/>
        <v>0</v>
      </c>
      <c r="AL21" s="117">
        <f t="shared" si="1"/>
        <v>0</v>
      </c>
      <c r="AM21" s="255"/>
      <c r="AN21" s="255"/>
    </row>
    <row r="22" spans="1:40" ht="18" customHeight="1">
      <c r="A22" s="110">
        <v>12</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0"/>
        <v>0</v>
      </c>
      <c r="AL22" s="117">
        <f t="shared" si="1"/>
        <v>0</v>
      </c>
      <c r="AM22" s="255"/>
      <c r="AN22" s="255"/>
    </row>
    <row r="23" spans="1:40" ht="18" customHeight="1">
      <c r="A23" s="110">
        <v>13</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0"/>
        <v>0</v>
      </c>
      <c r="AL23" s="117">
        <f t="shared" si="1"/>
        <v>0</v>
      </c>
      <c r="AM23" s="255"/>
      <c r="AN23" s="255"/>
    </row>
    <row r="24" spans="1:40" ht="18" customHeight="1">
      <c r="A24" s="110">
        <v>14</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0"/>
        <v>0</v>
      </c>
      <c r="AL24" s="117">
        <f t="shared" si="1"/>
        <v>0</v>
      </c>
      <c r="AM24" s="255"/>
      <c r="AN24" s="255"/>
    </row>
    <row r="25" spans="1:40" ht="18" customHeight="1">
      <c r="A25" s="110">
        <v>15</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0"/>
        <v>0</v>
      </c>
      <c r="AL25" s="117">
        <f t="shared" si="1"/>
        <v>0</v>
      </c>
      <c r="AM25" s="255"/>
      <c r="AN25" s="255"/>
    </row>
    <row r="26" spans="1:40" ht="18" customHeight="1">
      <c r="A26" s="110">
        <v>16</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0"/>
        <v>0</v>
      </c>
      <c r="AL26" s="117">
        <f t="shared" si="1"/>
        <v>0</v>
      </c>
      <c r="AM26" s="255"/>
      <c r="AN26" s="255"/>
    </row>
    <row r="27" spans="1:40" ht="18" customHeight="1">
      <c r="A27" s="110">
        <v>17</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0"/>
        <v>0</v>
      </c>
      <c r="AL27" s="117">
        <f t="shared" si="1"/>
        <v>0</v>
      </c>
      <c r="AM27" s="255"/>
      <c r="AN27" s="255"/>
    </row>
    <row r="28" spans="1:40" ht="18" customHeight="1">
      <c r="A28" s="110">
        <v>18</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0"/>
        <v>0</v>
      </c>
      <c r="AL28" s="117">
        <f t="shared" si="1"/>
        <v>0</v>
      </c>
      <c r="AM28" s="255"/>
      <c r="AN28" s="255"/>
    </row>
    <row r="29" spans="1:40" ht="18" customHeight="1">
      <c r="A29" s="110">
        <v>19</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0"/>
        <v>0</v>
      </c>
      <c r="AL29" s="117">
        <f t="shared" si="1"/>
        <v>0</v>
      </c>
      <c r="AM29" s="255"/>
      <c r="AN29" s="255"/>
    </row>
    <row r="30" spans="1:40" ht="18" customHeight="1">
      <c r="A30" s="110">
        <v>20</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0"/>
        <v>0</v>
      </c>
      <c r="AL30" s="117">
        <f t="shared" si="1"/>
        <v>0</v>
      </c>
      <c r="AM30" s="255"/>
      <c r="AN30" s="255"/>
    </row>
    <row r="31" spans="1:40" ht="18" customHeight="1">
      <c r="A31" s="256" t="s">
        <v>116</v>
      </c>
      <c r="B31" s="257"/>
      <c r="C31" s="257"/>
      <c r="D31" s="257"/>
      <c r="E31" s="257"/>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58"/>
      <c r="AN31" s="258"/>
    </row>
    <row r="32" spans="1:40" ht="18" customHeight="1">
      <c r="A32" s="257" t="s">
        <v>117</v>
      </c>
      <c r="B32" s="257"/>
      <c r="C32" s="257"/>
      <c r="D32" s="257"/>
      <c r="E32" s="259"/>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07"/>
      <c r="AL32" s="73"/>
      <c r="AM32" s="258"/>
      <c r="AN32" s="25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5"/>
      <c r="B37" s="245"/>
      <c r="C37" s="245"/>
      <c r="D37" s="108">
        <f>IF(S2=1,1,IF(S2=2,2,IF(S2=3,3,IF(S2=4,4,IF(S2=5,5,IF(S2=6,6,IF(S2=7,7,IF(S2=8,8,IF(S2=9,9,IF(S2=10,10,IF(S2=11,11,IF(S2=12,12,S2-12))))))))))))</f>
        <v>5</v>
      </c>
      <c r="E37" s="108">
        <f>IF(S2=1,2,IF(S2=2,3,IF(S2=3,4,IF(S2=4,5,IF(S2=5,6,IF(S2=6,7,IF(S2=7,8,IF(S2=8,9,IF(S2=9,10,IF(S2=10,11,IF(S2=11,12,S2-11)))))))))))</f>
        <v>6</v>
      </c>
      <c r="F37" s="250">
        <f>IF(S2=1,3,IF(S2=2,4,IF(S2=3,5,IF(S2=4,6,IF(S2=5,7,IF(S2=6,8,IF(S2=7,9,IF(S2=8,10,IF(S2=9,11,IF(S2=10,12,S2-10))))))))))</f>
        <v>7</v>
      </c>
      <c r="G37" s="250"/>
      <c r="H37" s="250"/>
      <c r="I37" s="250">
        <f>IF(S2=1,4,IF(S2=2,5,IF(S2=3,6,IF(S2=4,7,IF(S2=5,8,IF(S2=6,9,IF(S2=7,10,IF(S2=8,11,IF(S2=9,12,S2-9)))))))))</f>
        <v>8</v>
      </c>
      <c r="J37" s="250"/>
      <c r="K37" s="250"/>
      <c r="L37" s="250">
        <f>IF(S2=1,5,IF(S2=2,6,IF(S2=3,7,IF(S2=4,8,IF(S2=5,9,IF(S2=6,10,IF(S2=7,11,IF(S2=8,12,S2-8))))))))</f>
        <v>9</v>
      </c>
      <c r="M37" s="250"/>
      <c r="N37" s="250"/>
      <c r="O37" s="250">
        <f>IF(S2=1,6,IF(S2=2,7,IF(S2=3,8,IF(S2=4,9,IF(S2=5,10,IF(S2=6,11,IF(S2=7,12,S2-7)))))))</f>
        <v>10</v>
      </c>
      <c r="P37" s="250"/>
      <c r="Q37" s="250"/>
      <c r="R37" s="250">
        <f>IF(S2=1,7,IF(S2=2,8,IF(S2=3,9,IF(S2=4,10,IF(S2=5,11,IF(S2=6,12,S2-6))))))</f>
        <v>11</v>
      </c>
      <c r="S37" s="250"/>
      <c r="T37" s="250"/>
      <c r="U37" s="250">
        <f>IF(S2=1,8,IF(S2=2,9,IF(S2=3,10,IF(S2=4,11,IF(S2=5,12,S2-5)))))</f>
        <v>12</v>
      </c>
      <c r="V37" s="250"/>
      <c r="W37" s="250"/>
      <c r="X37" s="250">
        <f>IF(S2=1,9,IF(S2=2,10,IF(S2=3,11,IF(S2=4,12,S2-4))))</f>
        <v>1</v>
      </c>
      <c r="Y37" s="250"/>
      <c r="Z37" s="250"/>
      <c r="AA37" s="250">
        <f>IF(S2=1,10,IF(S2=2,11,IF(S2=3,12,S2-3)))</f>
        <v>2</v>
      </c>
      <c r="AB37" s="250"/>
      <c r="AC37" s="250"/>
      <c r="AD37" s="250">
        <f>IF(S2=1,11,IF(S2=2,12,S2-2))</f>
        <v>3</v>
      </c>
      <c r="AE37" s="250"/>
      <c r="AF37" s="250"/>
      <c r="AG37" s="250">
        <f>IF(S2=1,12,S2-1)</f>
        <v>4</v>
      </c>
      <c r="AH37" s="250"/>
      <c r="AI37" s="250"/>
      <c r="AJ37" s="245" t="s">
        <v>176</v>
      </c>
      <c r="AK37" s="245"/>
      <c r="AL37" s="103" t="s">
        <v>177</v>
      </c>
      <c r="AM37"/>
      <c r="AN37"/>
      <c r="AO37"/>
      <c r="AP37"/>
      <c r="AQ37"/>
    </row>
    <row r="38" spans="1:43" ht="18" customHeight="1">
      <c r="A38" s="253" t="s">
        <v>178</v>
      </c>
      <c r="B38" s="253"/>
      <c r="C38" s="253"/>
      <c r="D38" s="115">
        <v>1400</v>
      </c>
      <c r="E38" s="115">
        <v>1310</v>
      </c>
      <c r="F38" s="254">
        <v>1400</v>
      </c>
      <c r="G38" s="254"/>
      <c r="H38" s="254"/>
      <c r="I38" s="254">
        <v>1470</v>
      </c>
      <c r="J38" s="254"/>
      <c r="K38" s="254"/>
      <c r="L38" s="254">
        <v>1470</v>
      </c>
      <c r="M38" s="254"/>
      <c r="N38" s="254"/>
      <c r="O38" s="254">
        <v>1330</v>
      </c>
      <c r="P38" s="254"/>
      <c r="Q38" s="254"/>
      <c r="R38" s="254">
        <v>1400</v>
      </c>
      <c r="S38" s="254"/>
      <c r="T38" s="254"/>
      <c r="U38" s="254">
        <v>1400</v>
      </c>
      <c r="V38" s="254"/>
      <c r="W38" s="254"/>
      <c r="X38" s="254">
        <v>1330</v>
      </c>
      <c r="Y38" s="254"/>
      <c r="Z38" s="254"/>
      <c r="AA38" s="254">
        <v>1330</v>
      </c>
      <c r="AB38" s="254"/>
      <c r="AC38" s="254"/>
      <c r="AD38" s="254">
        <v>1330</v>
      </c>
      <c r="AE38" s="254"/>
      <c r="AF38" s="254"/>
      <c r="AG38" s="254">
        <v>1400</v>
      </c>
      <c r="AH38" s="254"/>
      <c r="AI38" s="254"/>
      <c r="AJ38" s="244">
        <f>SUM(D38:AI38)</f>
        <v>16570</v>
      </c>
      <c r="AK38" s="244"/>
      <c r="AL38" s="251">
        <f>ROUNDUP(AJ38/AJ39,1)</f>
        <v>70</v>
      </c>
      <c r="AM38"/>
      <c r="AN38"/>
      <c r="AO38"/>
      <c r="AP38"/>
      <c r="AQ38"/>
    </row>
    <row r="39" spans="1:43" ht="18" customHeight="1">
      <c r="A39" s="253" t="s">
        <v>179</v>
      </c>
      <c r="B39" s="253"/>
      <c r="C39" s="253"/>
      <c r="D39" s="115">
        <v>20</v>
      </c>
      <c r="E39" s="115">
        <v>19</v>
      </c>
      <c r="F39" s="254">
        <v>20</v>
      </c>
      <c r="G39" s="254"/>
      <c r="H39" s="254"/>
      <c r="I39" s="254">
        <v>21</v>
      </c>
      <c r="J39" s="254"/>
      <c r="K39" s="254"/>
      <c r="L39" s="254">
        <v>21</v>
      </c>
      <c r="M39" s="254"/>
      <c r="N39" s="254"/>
      <c r="O39" s="254">
        <v>19</v>
      </c>
      <c r="P39" s="254"/>
      <c r="Q39" s="254"/>
      <c r="R39" s="254">
        <v>20</v>
      </c>
      <c r="S39" s="254"/>
      <c r="T39" s="254"/>
      <c r="U39" s="254">
        <v>20</v>
      </c>
      <c r="V39" s="254"/>
      <c r="W39" s="254"/>
      <c r="X39" s="254">
        <v>19</v>
      </c>
      <c r="Y39" s="254"/>
      <c r="Z39" s="254"/>
      <c r="AA39" s="254">
        <v>19</v>
      </c>
      <c r="AB39" s="254"/>
      <c r="AC39" s="254"/>
      <c r="AD39" s="254">
        <v>19</v>
      </c>
      <c r="AE39" s="254"/>
      <c r="AF39" s="254"/>
      <c r="AG39" s="254">
        <v>20</v>
      </c>
      <c r="AH39" s="254"/>
      <c r="AI39" s="254"/>
      <c r="AJ39" s="244">
        <f>+SUM(D39:AI39)</f>
        <v>237</v>
      </c>
      <c r="AK39" s="244"/>
      <c r="AL39" s="252"/>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45" customHeight="1">
      <c r="A42" s="245" t="s">
        <v>160</v>
      </c>
      <c r="B42" s="245"/>
      <c r="C42" s="245" t="s">
        <v>172</v>
      </c>
      <c r="D42" s="245"/>
      <c r="E42" s="246" t="s">
        <v>185</v>
      </c>
      <c r="F42" s="246"/>
      <c r="G42" s="246"/>
      <c r="H42" s="246"/>
      <c r="I42"/>
      <c r="J42"/>
      <c r="K42"/>
      <c r="L42"/>
      <c r="M42"/>
      <c r="N42"/>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46" t="s">
        <v>161</v>
      </c>
      <c r="B43" s="246"/>
      <c r="C43" s="247">
        <f>ROUNDDOWN(IF(AL38&lt;=60,1,1+ROUNDUP((AL38-60)/40,0)),1)</f>
        <v>2</v>
      </c>
      <c r="D43" s="247"/>
      <c r="E43" s="247">
        <f>ROUNDDOWN(AL38/6,1)</f>
        <v>11.6</v>
      </c>
      <c r="F43" s="247"/>
      <c r="G43" s="247"/>
      <c r="H43" s="247"/>
      <c r="I43"/>
      <c r="J43"/>
      <c r="K43"/>
      <c r="L43"/>
      <c r="M43"/>
      <c r="N43"/>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5.15" customHeight="1">
      <c r="A44" s="86"/>
      <c r="B44" s="86"/>
      <c r="C44" s="86"/>
      <c r="D44" s="86"/>
      <c r="E44" s="86"/>
      <c r="F44" s="86"/>
      <c r="G44" s="86"/>
      <c r="H44" s="86"/>
      <c r="I44" s="86"/>
      <c r="J44" s="60"/>
      <c r="K44" s="60"/>
      <c r="L44" s="60"/>
      <c r="M44" s="101"/>
      <c r="N44" s="60"/>
      <c r="O44" s="60"/>
      <c r="P44" s="60"/>
      <c r="Q44"/>
      <c r="W44" s="67"/>
      <c r="X44" s="60"/>
      <c r="Y44" s="60"/>
      <c r="Z44" s="60"/>
      <c r="AA44" s="60"/>
      <c r="AB44" s="60"/>
      <c r="AC44" s="60"/>
      <c r="AD44" s="60"/>
      <c r="AE44" s="60"/>
      <c r="AF44" s="60"/>
      <c r="AG44" s="60"/>
      <c r="AH44" s="60"/>
      <c r="AI44" s="60"/>
      <c r="AJ44" s="101"/>
      <c r="AK44" s="60"/>
      <c r="AL44" s="67"/>
      <c r="AM44" s="67"/>
      <c r="AN44" s="62"/>
    </row>
    <row r="45" spans="1:43" ht="21" customHeight="1">
      <c r="A45" s="68" t="s">
        <v>162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c r="A46" s="62"/>
      <c r="B46" s="67"/>
      <c r="C46" s="241" t="str">
        <f>IF(VLOOKUP($AK$1,選択肢!$A$1:$J$32,C51,FALSE)=0,"-",VLOOKUP($AK$1,選択肢!$A$1:$J$32,C51,FALSE))</f>
        <v>管理者</v>
      </c>
      <c r="D46" s="242"/>
      <c r="E46" s="248" t="str">
        <f>IF(VLOOKUP($AK$1,選択肢!$A$1:$J$32,E51,FALSE)=0,"-",VLOOKUP($AK$1,選択肢!$A$1:$J$32,E51,FALSE))</f>
        <v>サービス管理責任者</v>
      </c>
      <c r="F46" s="248"/>
      <c r="G46" s="248"/>
      <c r="H46" s="248"/>
      <c r="I46" s="241" t="str">
        <f>IF(VLOOKUP($AK$1,選択肢!$A$1:$J$32,I51,FALSE)=0,"-",VLOOKUP($AK$1,選択肢!$A$1:$J$32,I51,FALSE))</f>
        <v>看護職員</v>
      </c>
      <c r="J46" s="242"/>
      <c r="K46" s="242"/>
      <c r="L46" s="242"/>
      <c r="M46" s="242"/>
      <c r="N46" s="243"/>
      <c r="O46" s="241" t="str">
        <f>IF(VLOOKUP($AK$1,選択肢!$A$1:$J$32,O51,FALSE)=0,"-",VLOOKUP($AK$1,選択肢!$A$1:$J$32,O51,FALSE))</f>
        <v>理学療法士</v>
      </c>
      <c r="P46" s="242"/>
      <c r="Q46" s="242"/>
      <c r="R46" s="242"/>
      <c r="S46" s="242"/>
      <c r="T46" s="243"/>
      <c r="U46" s="241" t="str">
        <f>IF(VLOOKUP($AK$1,選択肢!$A$1:$J$32,U51,FALSE)=0,"-",VLOOKUP($AK$1,選択肢!$A$1:$J$32,U51,FALSE))</f>
        <v>作業療法士</v>
      </c>
      <c r="V46" s="242"/>
      <c r="W46" s="242"/>
      <c r="X46" s="242"/>
      <c r="Y46" s="242"/>
      <c r="Z46" s="243"/>
      <c r="AA46" s="241" t="str">
        <f>IF(VLOOKUP($AK$1,選択肢!$A$1:$J$32,AA51,FALSE)=0,"-",VLOOKUP($AK$1,選択肢!$A$1:$J$32,AA51,FALSE))</f>
        <v>言語聴覚士</v>
      </c>
      <c r="AB46" s="242"/>
      <c r="AC46" s="242"/>
      <c r="AD46" s="242"/>
      <c r="AE46" s="242"/>
      <c r="AF46" s="243"/>
      <c r="AG46" s="248" t="str">
        <f>IF(VLOOKUP($AK$1,選択肢!$A$1:$J$32,AG51,FALSE)=0,"-",VLOOKUP($AK$1,選択肢!$A$1:$J$32,AG51,FALSE))</f>
        <v>生活支援員</v>
      </c>
      <c r="AH46" s="248"/>
      <c r="AI46" s="248"/>
      <c r="AJ46" s="248"/>
      <c r="AK46" s="248"/>
      <c r="AL46" s="248" t="str">
        <f>IF(VLOOKUP($AK$1,選択肢!$A$1:$J$32,AL51,FALSE)=0,"-",VLOOKUP($AK$1,選択肢!$A$1:$J$32,AL51,FALSE))</f>
        <v>-</v>
      </c>
      <c r="AM46" s="248"/>
      <c r="AN46" s="62"/>
    </row>
    <row r="47" spans="1:43" ht="18" customHeight="1">
      <c r="A47" s="62"/>
      <c r="B47" s="67"/>
      <c r="C47" s="105" t="s">
        <v>163</v>
      </c>
      <c r="D47" s="105" t="s">
        <v>164</v>
      </c>
      <c r="E47" s="106" t="s">
        <v>163</v>
      </c>
      <c r="F47" s="249" t="s">
        <v>164</v>
      </c>
      <c r="G47" s="249"/>
      <c r="H47" s="249"/>
      <c r="I47" s="238" t="s">
        <v>163</v>
      </c>
      <c r="J47" s="239"/>
      <c r="K47" s="240"/>
      <c r="L47" s="238" t="s">
        <v>164</v>
      </c>
      <c r="M47" s="239"/>
      <c r="N47" s="240"/>
      <c r="O47" s="238" t="s">
        <v>163</v>
      </c>
      <c r="P47" s="239"/>
      <c r="Q47" s="240"/>
      <c r="R47" s="238" t="s">
        <v>164</v>
      </c>
      <c r="S47" s="239"/>
      <c r="T47" s="240"/>
      <c r="U47" s="238" t="s">
        <v>163</v>
      </c>
      <c r="V47" s="239"/>
      <c r="W47" s="240"/>
      <c r="X47" s="238" t="s">
        <v>164</v>
      </c>
      <c r="Y47" s="239"/>
      <c r="Z47" s="240"/>
      <c r="AA47" s="238" t="s">
        <v>163</v>
      </c>
      <c r="AB47" s="239"/>
      <c r="AC47" s="240"/>
      <c r="AD47" s="238" t="s">
        <v>164</v>
      </c>
      <c r="AE47" s="239"/>
      <c r="AF47" s="240"/>
      <c r="AG47" s="238" t="s">
        <v>163</v>
      </c>
      <c r="AH47" s="239"/>
      <c r="AI47" s="240"/>
      <c r="AJ47" s="238" t="s">
        <v>164</v>
      </c>
      <c r="AK47" s="240"/>
      <c r="AL47" s="106" t="s">
        <v>27</v>
      </c>
      <c r="AM47" s="106" t="s">
        <v>181</v>
      </c>
      <c r="AN47" s="62"/>
    </row>
    <row r="48" spans="1:43" ht="18" customHeight="1">
      <c r="A48" s="62"/>
      <c r="B48" s="104" t="s">
        <v>165</v>
      </c>
      <c r="C48" s="106">
        <f>COUNTIFS($B$11:$B$30,C$46,$C$11:$C$30,"A",$E$11:$E$30,"*")</f>
        <v>1</v>
      </c>
      <c r="D48" s="106">
        <f>COUNTIFS($B$11:$B$30,C$46,$C$11:$C$30,"B",$E$11:$E$30,"*")</f>
        <v>0</v>
      </c>
      <c r="E48" s="106">
        <f>COUNTIFS($B$11:$B$30,E$46,$C$11:$C$30,"A",$E$11:$E$30,"*")</f>
        <v>0</v>
      </c>
      <c r="F48" s="238">
        <f>COUNTIFS($B$11:$B$30,E$46,$C$11:$C$30,"B",$E$11:$E$30,"*")</f>
        <v>1</v>
      </c>
      <c r="G48" s="239"/>
      <c r="H48" s="240"/>
      <c r="I48" s="238">
        <f>COUNTIFS($B$11:$B$30,I$46,$C$11:$C$30,"A",$E$11:$E$30,"*")</f>
        <v>0</v>
      </c>
      <c r="J48" s="239"/>
      <c r="K48" s="240"/>
      <c r="L48" s="238">
        <f>COUNTIFS($B$11:$B$30,I$46,$C$11:$C$30,"B",$E$11:$E$30,"*")</f>
        <v>0</v>
      </c>
      <c r="M48" s="239"/>
      <c r="N48" s="240"/>
      <c r="O48" s="238">
        <f>COUNTIFS($B$11:$B$30,O$46,$C$11:$C$30,"A",$E$11:$E$30,"*")</f>
        <v>0</v>
      </c>
      <c r="P48" s="239"/>
      <c r="Q48" s="240"/>
      <c r="R48" s="238">
        <f>COUNTIFS($B$11:$B$30,O$46,$C$11:$C$30,"B",$E$11:$E$30,"*")</f>
        <v>0</v>
      </c>
      <c r="S48" s="239"/>
      <c r="T48" s="240"/>
      <c r="U48" s="238">
        <f>COUNTIFS($B$11:$B$30,U$46,$C$11:$C$30,"A",$E$11:$E$30,"*")</f>
        <v>0</v>
      </c>
      <c r="V48" s="239"/>
      <c r="W48" s="240"/>
      <c r="X48" s="238">
        <f>COUNTIFS($B$11:$B$30,U$46,$C$11:$C$30,"B",$E$11:$E$30,"*")</f>
        <v>0</v>
      </c>
      <c r="Y48" s="239"/>
      <c r="Z48" s="240"/>
      <c r="AA48" s="238">
        <f>COUNTIFS($B$11:$B$30,AA$46,$C$11:$C$30,"A",$E$11:$E$30,"*")</f>
        <v>0</v>
      </c>
      <c r="AB48" s="239"/>
      <c r="AC48" s="240"/>
      <c r="AD48" s="238">
        <f>COUNTIFS($B$11:$B$30,AA$46,$C$11:$C$30,"B",$E$11:$E$30,"*")</f>
        <v>0</v>
      </c>
      <c r="AE48" s="239"/>
      <c r="AF48" s="240"/>
      <c r="AG48" s="238">
        <f>COUNTIFS($B$11:$B$30,AG$46,$C$11:$C$30,"A",$E$11:$E$30,"*")</f>
        <v>0</v>
      </c>
      <c r="AH48" s="239"/>
      <c r="AI48" s="240"/>
      <c r="AJ48" s="238">
        <f>COUNTIFS($B$11:$B$30,AG$46,$C$11:$C$30,"B",$E$11:$E$30,"*")</f>
        <v>0</v>
      </c>
      <c r="AK48" s="240"/>
      <c r="AL48" s="106">
        <f>COUNTIFS($B$11:$B$30,AL$46,$C$11:$C$30,"A",$E$11:$E$30,"*")</f>
        <v>0</v>
      </c>
      <c r="AM48" s="106">
        <f>COUNTIFS($B$11:$B$30,AL$46,$C$11:$C$30,"B",$E$11:$E$30,"*")</f>
        <v>0</v>
      </c>
      <c r="AN48" s="62"/>
    </row>
    <row r="49" spans="1:40" ht="18" customHeight="1">
      <c r="A49" s="62"/>
      <c r="B49" s="103" t="s">
        <v>166</v>
      </c>
      <c r="C49" s="106">
        <f>COUNTIFS($B$11:$B$30,C$46,$C$11:$C$30,"C",$E$11:$E$30,"*")</f>
        <v>0</v>
      </c>
      <c r="D49" s="106">
        <f>COUNTIFS($B$11:$B$30,C$46,$C$11:$C$30,"D",$E$11:$E$30,"*")</f>
        <v>0</v>
      </c>
      <c r="E49" s="106">
        <f>COUNTIFS($B$11:$B$30,E$46,$C$11:$C$30,"C",$E$11:$E$30,"*")</f>
        <v>1</v>
      </c>
      <c r="F49" s="238">
        <f>COUNTIFS($B$11:$B$30,E$46,$C$11:$C$30,"D",$E$11:$E$30,"*")</f>
        <v>0</v>
      </c>
      <c r="G49" s="239"/>
      <c r="H49" s="240"/>
      <c r="I49" s="238">
        <f>COUNTIFS($B$11:$B$30,I$46,$C$11:$C$30,"C",$E$11:$E$30,"*")</f>
        <v>0</v>
      </c>
      <c r="J49" s="239"/>
      <c r="K49" s="240"/>
      <c r="L49" s="238">
        <f>COUNTIFS($B$11:$B$30,I$46,$C$11:$C$30,"D",$E$11:$E$30,"*")</f>
        <v>1</v>
      </c>
      <c r="M49" s="239"/>
      <c r="N49" s="240"/>
      <c r="O49" s="238">
        <f>COUNTIFS($B$11:$B$30,O$46,$C$11:$C$30,"C",$E$11:$E$30,"*")</f>
        <v>0</v>
      </c>
      <c r="P49" s="239"/>
      <c r="Q49" s="240"/>
      <c r="R49" s="238">
        <f>COUNTIFS($B$11:$B$30,O$46,$C$11:$C$30,"D",$E$11:$E$30,"*")</f>
        <v>0</v>
      </c>
      <c r="S49" s="239"/>
      <c r="T49" s="240"/>
      <c r="U49" s="238">
        <f>COUNTIFS($B$11:$B$30,U$46,$C$11:$C$30,"C",$E$11:$E$30,"*")</f>
        <v>0</v>
      </c>
      <c r="V49" s="239"/>
      <c r="W49" s="240"/>
      <c r="X49" s="238">
        <f>COUNTIFS($B$11:$B$30,U$46,$C$11:$C$30,"D",$E$11:$E$30,"*")</f>
        <v>0</v>
      </c>
      <c r="Y49" s="239"/>
      <c r="Z49" s="240"/>
      <c r="AA49" s="238">
        <f>COUNTIFS($B$11:$B$30,AA$46,$C$11:$C$30,"C",$E$11:$E$30,"*")</f>
        <v>0</v>
      </c>
      <c r="AB49" s="239"/>
      <c r="AC49" s="240"/>
      <c r="AD49" s="238">
        <f>COUNTIFS($B$11:$B$30,AA$46,$C$11:$C$30,"D",$E$11:$E$30,"*")</f>
        <v>0</v>
      </c>
      <c r="AE49" s="239"/>
      <c r="AF49" s="240"/>
      <c r="AG49" s="238">
        <f>COUNTIFS($B$11:$B$30,AG$46,$C$11:$C$30,"C",$E$11:$E$30,"*")</f>
        <v>0</v>
      </c>
      <c r="AH49" s="239"/>
      <c r="AI49" s="240"/>
      <c r="AJ49" s="238">
        <f>COUNTIFS($B$11:$B$30,AG$46,$C$11:$C$30,"D",$E$11:$E$30,"*")</f>
        <v>0</v>
      </c>
      <c r="AK49" s="240"/>
      <c r="AL49" s="106">
        <f>COUNTIFS($B$11:$B$30,AL$46,$C$11:$C$30,"C",$E$11:$E$30,"*")</f>
        <v>0</v>
      </c>
      <c r="AM49" s="106">
        <f>COUNTIFS($B$11:$B$30,AL$46,$C$11:$C$30,"D",$E$11:$E$30,"*")</f>
        <v>0</v>
      </c>
      <c r="AN49" s="62"/>
    </row>
    <row r="50" spans="1:40" ht="25" customHeight="1">
      <c r="A50" s="62"/>
      <c r="B50" s="103" t="s">
        <v>167</v>
      </c>
      <c r="C50" s="241">
        <f>IF($AK$3="４週",SUMIFS($AK$11:$AK$30,$B$11:$B$30,C46)/4/$AH$5,IF($AK$3="歴月",SUMIFS($AK$11:$AK$30,$B$11:$B$30,C46)/$AL$5,"記載する期間を選択してください"))</f>
        <v>0</v>
      </c>
      <c r="D50" s="243"/>
      <c r="E50" s="241">
        <f>IF($AK$3="４週",SUMIFS($AK$11:$AK$30,$B$11:$B$30,E46)/4/$AH$5,IF($AK$3="歴月",SUMIFS($AK$11:$AK$30,$B$11:$B$30,E46)/$AL$5,"記載する期間を選択してください"))</f>
        <v>0</v>
      </c>
      <c r="F50" s="242"/>
      <c r="G50" s="242"/>
      <c r="H50" s="243"/>
      <c r="I50" s="241">
        <f>IF($AK$3="４週",SUMIFS($AK$11:$AK$30,$B$11:$B$30,I46)/4/$AH$5,IF($AK$3="歴月",SUMIFS($AK$11:$AK$30,$B$11:$B$30,I46)/$AL$5,"記載する期間を選択してください"))</f>
        <v>0</v>
      </c>
      <c r="J50" s="242"/>
      <c r="K50" s="242"/>
      <c r="L50" s="242"/>
      <c r="M50" s="242"/>
      <c r="N50" s="243"/>
      <c r="O50" s="241">
        <f>IF($AK$3="４週",SUMIFS($AK$11:$AK$30,$B$11:$B$30,O46)/4/$AH$5,IF($AK$3="歴月",SUMIFS($AK$11:$AK$30,$B$11:$B$30,O46)/$AL$5,"記載する期間を選択してください"))</f>
        <v>0</v>
      </c>
      <c r="P50" s="242"/>
      <c r="Q50" s="242"/>
      <c r="R50" s="242"/>
      <c r="S50" s="242"/>
      <c r="T50" s="243"/>
      <c r="U50" s="241">
        <f>IF($AK$3="４週",SUMIFS($AK$11:$AK$30,$B$11:$B$30,U46)/4/$AH$5,IF($AK$3="歴月",SUMIFS($AK$11:$AK$30,$B$11:$B$30,U46)/$AL$5,"記載する期間を選択してください"))</f>
        <v>0</v>
      </c>
      <c r="V50" s="242"/>
      <c r="W50" s="242"/>
      <c r="X50" s="242"/>
      <c r="Y50" s="242"/>
      <c r="Z50" s="243"/>
      <c r="AA50" s="241">
        <f>IF($AK$3="４週",SUMIFS($AK$11:$AK$30,$B$11:$B$30,AA46)/4/$AH$5,IF($AK$3="歴月",SUMIFS($AK$11:$AK$30,$B$11:$B$30,AA46)/$AL$5,"記載する期間を選択してください"))</f>
        <v>0</v>
      </c>
      <c r="AB50" s="242"/>
      <c r="AC50" s="242"/>
      <c r="AD50" s="242"/>
      <c r="AE50" s="242"/>
      <c r="AF50" s="243"/>
      <c r="AG50" s="241">
        <f>IF($AK$3="４週",SUMIFS($AK$11:$AK$30,$B$11:$B$30,AG46)/4/$AH$5,IF($AK$3="歴月",SUMIFS($AK$11:$AK$30,$B$11:$B$30,AG46)/$AL$5,"記載する期間を選択してください"))</f>
        <v>0</v>
      </c>
      <c r="AH50" s="242"/>
      <c r="AI50" s="242"/>
      <c r="AJ50" s="242"/>
      <c r="AK50" s="243"/>
      <c r="AL50" s="241">
        <f>IF($AK$3="４週",SUMIFS($AK$11:$AK$30,$B$11:$B$30,AL46)/4/$AH$5,IF($AK$3="歴月",SUMIFS($AK$11:$AK$30,$B$11:$B$30,AL46)/$AL$5,"記載する期間を選択してください"))</f>
        <v>0</v>
      </c>
      <c r="AM50" s="243"/>
      <c r="AN50" s="62"/>
    </row>
    <row r="51" spans="1:40" ht="5.15"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8"/>
      <c r="AN51" s="62"/>
    </row>
    <row r="52" spans="1:40" ht="15" customHeight="1">
      <c r="A52" s="60" t="s">
        <v>118</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122</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123</v>
      </c>
      <c r="B57" s="94"/>
      <c r="C57" s="60"/>
      <c r="D57" s="60"/>
      <c r="E57" s="60"/>
      <c r="F57" s="60"/>
      <c r="G57" s="60"/>
    </row>
    <row r="58" spans="1:40" ht="15" customHeight="1">
      <c r="A58" s="60" t="s">
        <v>124</v>
      </c>
      <c r="B58" s="94"/>
      <c r="C58" s="60"/>
      <c r="D58" s="60"/>
      <c r="E58" s="60"/>
      <c r="F58" s="60"/>
      <c r="G58" s="60"/>
    </row>
    <row r="59" spans="1:40" ht="15" customHeight="1">
      <c r="A59" s="60"/>
      <c r="B59" s="104" t="s">
        <v>125</v>
      </c>
      <c r="C59" s="245" t="s">
        <v>126</v>
      </c>
      <c r="D59" s="245"/>
      <c r="E59" s="245"/>
      <c r="F59" s="60"/>
      <c r="G59" s="60"/>
    </row>
    <row r="60" spans="1:40" ht="15" customHeight="1">
      <c r="A60" s="60"/>
      <c r="B60" s="97" t="s">
        <v>127</v>
      </c>
      <c r="C60" s="244" t="s">
        <v>128</v>
      </c>
      <c r="D60" s="244"/>
      <c r="E60" s="244"/>
      <c r="F60" s="60"/>
      <c r="G60" s="60"/>
    </row>
    <row r="61" spans="1:40" ht="15" customHeight="1">
      <c r="A61" s="60"/>
      <c r="B61" s="97" t="s">
        <v>129</v>
      </c>
      <c r="C61" s="244" t="s">
        <v>130</v>
      </c>
      <c r="D61" s="244"/>
      <c r="E61" s="244"/>
      <c r="F61" s="60"/>
      <c r="G61" s="60"/>
    </row>
    <row r="62" spans="1:40" ht="15" customHeight="1">
      <c r="A62" s="60"/>
      <c r="B62" s="97" t="s">
        <v>131</v>
      </c>
      <c r="C62" s="244" t="s">
        <v>132</v>
      </c>
      <c r="D62" s="244"/>
      <c r="E62" s="244"/>
      <c r="F62" s="60"/>
      <c r="G62" s="60"/>
    </row>
    <row r="63" spans="1:40" ht="15" customHeight="1">
      <c r="A63" s="60"/>
      <c r="B63" s="97" t="s">
        <v>133</v>
      </c>
      <c r="C63" s="244" t="s">
        <v>134</v>
      </c>
      <c r="D63" s="244"/>
      <c r="E63" s="244"/>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c r="B66" s="60" t="s">
        <v>137</v>
      </c>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t="s">
        <v>143</v>
      </c>
      <c r="B72" s="94"/>
      <c r="C72" s="60"/>
      <c r="D72" s="60"/>
      <c r="E72" s="60"/>
      <c r="F72" s="60"/>
      <c r="G72" s="60"/>
    </row>
    <row r="73" spans="1:7" ht="15" customHeight="1">
      <c r="A73" s="60"/>
      <c r="B73" s="60" t="s">
        <v>144</v>
      </c>
      <c r="C73" s="60"/>
      <c r="D73" s="60"/>
      <c r="E73" s="60"/>
      <c r="F73" s="60"/>
      <c r="G73" s="60"/>
    </row>
    <row r="74" spans="1:7" ht="15" customHeight="1">
      <c r="A74" s="60"/>
      <c r="B74" s="60" t="s">
        <v>145</v>
      </c>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row r="82" spans="1:7" ht="15" customHeight="1">
      <c r="A82" s="60" t="s">
        <v>153</v>
      </c>
      <c r="B82" s="94"/>
      <c r="C82" s="60"/>
      <c r="D82" s="60"/>
      <c r="E82" s="60"/>
      <c r="F82" s="60"/>
      <c r="G82" s="60"/>
    </row>
  </sheetData>
  <sheetProtection algorithmName="SHA-512" hashValue="okdc1828Lk1nIsVllOp9UXxWDTaOGon2ingLCtCco9/PxUbsUQzQJFToegGuLMxzAsElTKjU3+2mslw0ip0x0Q==" saltValue="NqAfy8gmz6AH9Ew5Ypv2zQ=="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6"/>
  <dataValidations count="7">
    <dataValidation allowBlank="1" showInputMessage="1" sqref="B11:B12" xr:uid="{37E8AFD1-839B-4B47-B367-37B784C7F202}"/>
    <dataValidation type="list" allowBlank="1" showInputMessage="1" sqref="B13:B30" xr:uid="{5CFF0F6D-B1E2-4D88-B8FF-160840F64500}">
      <formula1>INDIRECT($AK$1)</formula1>
    </dataValidation>
    <dataValidation type="list" allowBlank="1" showInputMessage="1" showErrorMessage="1" sqref="AK3:AN3" xr:uid="{C41BFE49-05C3-40EE-B3C0-B8D71A381AEB}">
      <formula1>"４週,歴月"</formula1>
    </dataValidation>
    <dataValidation type="list" allowBlank="1" showInputMessage="1" showErrorMessage="1" sqref="AK4:AN4" xr:uid="{6090DB00-7CEF-4611-BD12-CBE56AE2BBF5}">
      <formula1>"予定,実績"</formula1>
    </dataValidation>
    <dataValidation type="whole" operator="greaterThanOrEqual" allowBlank="1" showInputMessage="1" showErrorMessage="1" sqref="I38:I39 D38:F39 AG38:AG39 AD38:AD39 AA38:AA39 X38:X39 U38:U39 R38:R39 O38:O39 L38:L39" xr:uid="{7D78F489-AADA-4BAB-8C5C-2B18D4A99046}">
      <formula1>0</formula1>
    </dataValidation>
    <dataValidation operator="greaterThanOrEqual" allowBlank="1" showInputMessage="1" showErrorMessage="1" sqref="I44 AJ38:AJ39 AL38 L40 L44 I40" xr:uid="{31D0F861-B86C-4290-AC39-3EAB9BAFC4E0}"/>
    <dataValidation type="list" allowBlank="1" showInputMessage="1" showErrorMessage="1" sqref="C11:C30" xr:uid="{50A1B82A-BA59-4BD6-A25E-531719F8233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6" t="s">
        <v>93</v>
      </c>
      <c r="AL1" s="276"/>
      <c r="AM1" s="276"/>
      <c r="AN1" s="276"/>
    </row>
    <row r="2" spans="1:40" ht="18" customHeight="1">
      <c r="A2" s="62"/>
      <c r="B2" s="63"/>
      <c r="C2" s="63"/>
      <c r="D2" s="63"/>
      <c r="E2" s="63"/>
      <c r="F2" s="63"/>
      <c r="G2" s="63"/>
      <c r="H2" s="63"/>
      <c r="I2" s="63"/>
      <c r="J2" s="63"/>
      <c r="K2" s="63"/>
      <c r="L2" s="63"/>
      <c r="M2" s="279">
        <v>2024</v>
      </c>
      <c r="N2" s="279"/>
      <c r="O2" s="279"/>
      <c r="P2" s="279"/>
      <c r="Q2" s="272" t="s">
        <v>94</v>
      </c>
      <c r="R2" s="272"/>
      <c r="S2" s="279">
        <v>5</v>
      </c>
      <c r="T2" s="279"/>
      <c r="U2" s="272" t="s">
        <v>95</v>
      </c>
      <c r="V2" s="272"/>
      <c r="W2" s="63"/>
      <c r="X2" s="63"/>
      <c r="Y2" s="63"/>
      <c r="Z2" s="62"/>
      <c r="AA2" s="62"/>
      <c r="AC2" s="81"/>
      <c r="AD2" s="63"/>
      <c r="AE2" s="63"/>
      <c r="AF2" s="63"/>
      <c r="AG2" s="63"/>
      <c r="AH2" s="63"/>
      <c r="AI2" s="81" t="s">
        <v>96</v>
      </c>
      <c r="AJ2" s="81"/>
      <c r="AK2" s="277"/>
      <c r="AL2" s="277"/>
      <c r="AM2" s="277"/>
      <c r="AN2" s="27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8"/>
      <c r="AL3" s="278"/>
      <c r="AM3" s="278"/>
      <c r="AN3" s="27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8"/>
      <c r="AL4" s="278"/>
      <c r="AM4" s="278"/>
      <c r="AN4" s="27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0"/>
      <c r="AI5" s="280"/>
      <c r="AJ5" s="28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8" t="s">
        <v>102</v>
      </c>
      <c r="B7" s="245" t="s">
        <v>103</v>
      </c>
      <c r="C7" s="261" t="s">
        <v>104</v>
      </c>
      <c r="D7" s="245" t="s">
        <v>105</v>
      </c>
      <c r="E7" s="256"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t="s">
        <v>108</v>
      </c>
      <c r="AL7" s="246" t="s">
        <v>109</v>
      </c>
      <c r="AM7" s="260" t="s">
        <v>110</v>
      </c>
      <c r="AN7" s="260"/>
    </row>
    <row r="8" spans="1:40" ht="15" customHeight="1">
      <c r="A8" s="258"/>
      <c r="B8" s="245"/>
      <c r="C8" s="262"/>
      <c r="D8" s="245"/>
      <c r="E8" s="256"/>
      <c r="F8" s="245" t="s">
        <v>111</v>
      </c>
      <c r="G8" s="245"/>
      <c r="H8" s="245"/>
      <c r="I8" s="245"/>
      <c r="J8" s="245"/>
      <c r="K8" s="245"/>
      <c r="L8" s="245"/>
      <c r="M8" s="245" t="s">
        <v>112</v>
      </c>
      <c r="N8" s="245"/>
      <c r="O8" s="245"/>
      <c r="P8" s="245"/>
      <c r="Q8" s="245"/>
      <c r="R8" s="245"/>
      <c r="S8" s="245"/>
      <c r="T8" s="245" t="s">
        <v>113</v>
      </c>
      <c r="U8" s="245"/>
      <c r="V8" s="245"/>
      <c r="W8" s="245"/>
      <c r="X8" s="245"/>
      <c r="Y8" s="245"/>
      <c r="Z8" s="245"/>
      <c r="AA8" s="245" t="s">
        <v>114</v>
      </c>
      <c r="AB8" s="245"/>
      <c r="AC8" s="245"/>
      <c r="AD8" s="245"/>
      <c r="AE8" s="245"/>
      <c r="AF8" s="245"/>
      <c r="AG8" s="245"/>
      <c r="AH8" s="245" t="s">
        <v>115</v>
      </c>
      <c r="AI8" s="245"/>
      <c r="AJ8" s="245"/>
      <c r="AK8" s="265"/>
      <c r="AL8" s="246"/>
      <c r="AM8" s="260"/>
      <c r="AN8" s="260"/>
    </row>
    <row r="9" spans="1:40" ht="15" customHeight="1">
      <c r="A9" s="258"/>
      <c r="B9" s="245"/>
      <c r="C9" s="262"/>
      <c r="D9" s="245"/>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5"/>
      <c r="AL9" s="246"/>
      <c r="AM9" s="260"/>
      <c r="AN9" s="260"/>
    </row>
    <row r="10" spans="1:40" ht="15" customHeight="1">
      <c r="A10" s="258"/>
      <c r="B10" s="245"/>
      <c r="C10" s="263"/>
      <c r="D10" s="245"/>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5"/>
      <c r="AL10" s="246"/>
      <c r="AM10" s="260"/>
      <c r="AN10" s="26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1"/>
      <c r="AN11" s="28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1"/>
      <c r="AN12" s="28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1"/>
      <c r="AN13" s="28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1"/>
      <c r="AN14" s="28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1"/>
      <c r="AN15" s="28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1"/>
      <c r="AN16" s="28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1"/>
      <c r="AN17" s="28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1"/>
      <c r="AN18" s="28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1"/>
      <c r="AN19" s="28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1"/>
      <c r="AN20" s="28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1"/>
      <c r="AN21" s="28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1"/>
      <c r="AN22" s="28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1"/>
      <c r="AN23" s="28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1"/>
      <c r="AN24" s="28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1"/>
      <c r="AN25" s="28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1"/>
      <c r="AN26" s="28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1"/>
      <c r="AN27" s="28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1"/>
      <c r="AN28" s="28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1"/>
      <c r="AN29" s="28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1"/>
      <c r="AN30" s="281"/>
    </row>
    <row r="31" spans="1:40" ht="18" customHeight="1">
      <c r="A31" s="256" t="s">
        <v>116</v>
      </c>
      <c r="B31" s="257"/>
      <c r="C31" s="257"/>
      <c r="D31" s="257"/>
      <c r="E31" s="25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8"/>
      <c r="AN31" s="258"/>
    </row>
    <row r="32" spans="1:40" ht="18" customHeight="1">
      <c r="A32" s="257" t="s">
        <v>117</v>
      </c>
      <c r="B32" s="257"/>
      <c r="C32" s="257"/>
      <c r="D32" s="257"/>
      <c r="E32" s="25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8"/>
      <c r="AN32" s="25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5" t="s">
        <v>126</v>
      </c>
      <c r="D41" s="245"/>
      <c r="E41" s="245"/>
      <c r="F41" s="60"/>
      <c r="G41" s="60"/>
    </row>
    <row r="42" spans="1:39" ht="15" customHeight="1">
      <c r="A42" s="60"/>
      <c r="B42" s="97" t="s">
        <v>127</v>
      </c>
      <c r="C42" s="244" t="s">
        <v>128</v>
      </c>
      <c r="D42" s="244"/>
      <c r="E42" s="244"/>
      <c r="F42" s="60"/>
      <c r="G42" s="60"/>
    </row>
    <row r="43" spans="1:39" ht="15" customHeight="1">
      <c r="A43" s="60"/>
      <c r="B43" s="97" t="s">
        <v>129</v>
      </c>
      <c r="C43" s="244" t="s">
        <v>130</v>
      </c>
      <c r="D43" s="244"/>
      <c r="E43" s="244"/>
      <c r="F43" s="60"/>
      <c r="G43" s="60"/>
    </row>
    <row r="44" spans="1:39" ht="15" customHeight="1">
      <c r="A44" s="60"/>
      <c r="B44" s="97" t="s">
        <v>131</v>
      </c>
      <c r="C44" s="244" t="s">
        <v>132</v>
      </c>
      <c r="D44" s="244"/>
      <c r="E44" s="244"/>
      <c r="F44" s="60"/>
      <c r="G44" s="60"/>
    </row>
    <row r="45" spans="1:39" ht="15" customHeight="1">
      <c r="A45" s="60"/>
      <c r="B45" s="97" t="s">
        <v>133</v>
      </c>
      <c r="C45" s="244" t="s">
        <v>134</v>
      </c>
      <c r="D45" s="244"/>
      <c r="E45" s="24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222</v>
      </c>
      <c r="C1" t="s">
        <v>223</v>
      </c>
      <c r="D1" t="s">
        <v>224</v>
      </c>
      <c r="E1" t="s">
        <v>225</v>
      </c>
      <c r="F1" t="s">
        <v>226</v>
      </c>
      <c r="G1" t="s">
        <v>227</v>
      </c>
      <c r="H1" t="s">
        <v>228</v>
      </c>
      <c r="I1" t="s">
        <v>229</v>
      </c>
      <c r="J1" t="s">
        <v>230</v>
      </c>
      <c r="K1" t="s">
        <v>231</v>
      </c>
    </row>
    <row r="2" spans="1:12">
      <c r="A2" t="s">
        <v>232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233</v>
      </c>
      <c r="H7" s="102" t="s">
        <v>234</v>
      </c>
      <c r="I7" s="102" t="s">
        <v>180</v>
      </c>
      <c r="J7" s="102"/>
    </row>
    <row r="8" spans="1:12">
      <c r="A8" s="102" t="s">
        <v>235</v>
      </c>
      <c r="B8" s="102" t="s">
        <v>156</v>
      </c>
      <c r="C8" s="102" t="s">
        <v>180</v>
      </c>
      <c r="D8" s="102"/>
      <c r="E8" s="102"/>
      <c r="F8" s="102"/>
      <c r="G8" s="102"/>
      <c r="H8" s="102"/>
      <c r="I8" s="102"/>
      <c r="J8" s="102"/>
    </row>
    <row r="9" spans="1:12">
      <c r="A9" s="102" t="s">
        <v>236</v>
      </c>
      <c r="B9" s="102" t="s">
        <v>156</v>
      </c>
      <c r="C9" s="102" t="s">
        <v>180</v>
      </c>
      <c r="D9" s="102"/>
      <c r="E9" s="102"/>
      <c r="F9" s="102"/>
      <c r="G9" s="102"/>
      <c r="H9" s="102"/>
      <c r="I9" s="102"/>
      <c r="J9" s="102"/>
    </row>
    <row r="10" spans="1:12">
      <c r="A10" s="102" t="s">
        <v>237</v>
      </c>
      <c r="B10" s="102" t="s">
        <v>156</v>
      </c>
      <c r="C10" s="102" t="s">
        <v>180</v>
      </c>
      <c r="D10" s="102"/>
      <c r="E10" s="102"/>
      <c r="F10" s="102"/>
      <c r="G10" s="102"/>
      <c r="H10" s="102"/>
      <c r="I10" s="102"/>
      <c r="J10" s="102"/>
    </row>
    <row r="11" spans="1:12">
      <c r="A11" s="102" t="s">
        <v>238</v>
      </c>
      <c r="B11" s="102" t="s">
        <v>156</v>
      </c>
      <c r="C11" s="102" t="s">
        <v>157</v>
      </c>
      <c r="D11" s="102" t="s">
        <v>158</v>
      </c>
      <c r="E11" s="102"/>
      <c r="F11" s="102"/>
      <c r="G11" s="102"/>
      <c r="H11" s="102"/>
      <c r="I11" s="102"/>
      <c r="J11" s="102"/>
    </row>
    <row r="12" spans="1:12">
      <c r="A12" s="102" t="s">
        <v>199</v>
      </c>
      <c r="B12" s="102" t="s">
        <v>156</v>
      </c>
      <c r="C12" s="102" t="s">
        <v>172</v>
      </c>
      <c r="D12" s="102" t="s">
        <v>200</v>
      </c>
      <c r="E12" s="102" t="s">
        <v>180</v>
      </c>
      <c r="F12" s="102"/>
      <c r="G12" s="102"/>
      <c r="H12" s="102"/>
      <c r="I12" s="102"/>
      <c r="J12" s="102"/>
    </row>
    <row r="13" spans="1:12">
      <c r="A13" s="102" t="s">
        <v>201</v>
      </c>
      <c r="B13" s="102" t="s">
        <v>156</v>
      </c>
      <c r="C13" s="102" t="s">
        <v>172</v>
      </c>
      <c r="D13" s="102" t="s">
        <v>200</v>
      </c>
      <c r="E13" s="102"/>
      <c r="F13" s="102"/>
      <c r="G13" s="102"/>
      <c r="H13" s="102"/>
      <c r="I13" s="102"/>
      <c r="J13" s="102"/>
    </row>
    <row r="14" spans="1:12">
      <c r="A14" s="102" t="s">
        <v>202</v>
      </c>
      <c r="B14" s="102" t="s">
        <v>156</v>
      </c>
      <c r="C14" s="102" t="s">
        <v>172</v>
      </c>
      <c r="D14" s="102" t="s">
        <v>200</v>
      </c>
      <c r="E14" s="102" t="s">
        <v>180</v>
      </c>
      <c r="F14" s="102" t="s">
        <v>239</v>
      </c>
      <c r="G14" s="102"/>
      <c r="H14" s="102"/>
      <c r="I14" s="102"/>
      <c r="J14" s="102"/>
    </row>
    <row r="15" spans="1:12">
      <c r="A15" s="102" t="s">
        <v>203</v>
      </c>
      <c r="B15" s="102" t="s">
        <v>156</v>
      </c>
      <c r="C15" s="102" t="s">
        <v>172</v>
      </c>
      <c r="D15" s="102" t="s">
        <v>173</v>
      </c>
      <c r="E15" s="102" t="s">
        <v>174</v>
      </c>
      <c r="F15" s="102" t="s">
        <v>184</v>
      </c>
      <c r="G15" s="102" t="s">
        <v>233</v>
      </c>
      <c r="H15" s="102" t="s">
        <v>234</v>
      </c>
      <c r="I15" s="102" t="s">
        <v>240</v>
      </c>
      <c r="J15" s="102" t="s">
        <v>241</v>
      </c>
      <c r="K15" t="s">
        <v>180</v>
      </c>
      <c r="L15" s="102"/>
    </row>
    <row r="16" spans="1:12">
      <c r="A16" s="102" t="s">
        <v>183</v>
      </c>
      <c r="B16" s="102" t="s">
        <v>156</v>
      </c>
      <c r="C16" s="102" t="s">
        <v>172</v>
      </c>
      <c r="D16" s="102" t="s">
        <v>174</v>
      </c>
      <c r="E16" s="102" t="s">
        <v>184</v>
      </c>
      <c r="F16" s="102" t="s">
        <v>233</v>
      </c>
      <c r="G16" s="102" t="s">
        <v>234</v>
      </c>
      <c r="H16" s="102" t="s">
        <v>180</v>
      </c>
      <c r="I16" s="102"/>
      <c r="J16" s="102"/>
    </row>
    <row r="17" spans="1:11">
      <c r="A17" s="102" t="s">
        <v>186</v>
      </c>
      <c r="B17" s="102" t="s">
        <v>156</v>
      </c>
      <c r="C17" s="102" t="s">
        <v>172</v>
      </c>
      <c r="D17" s="102" t="s">
        <v>187</v>
      </c>
      <c r="E17" s="102" t="s">
        <v>180</v>
      </c>
      <c r="F17" s="102"/>
      <c r="G17" s="102"/>
      <c r="H17" s="102"/>
      <c r="I17" s="102"/>
      <c r="J17" s="102"/>
    </row>
    <row r="18" spans="1:11">
      <c r="A18" s="102" t="s">
        <v>242</v>
      </c>
      <c r="B18" s="102" t="s">
        <v>156</v>
      </c>
      <c r="C18" s="102" t="s">
        <v>188</v>
      </c>
      <c r="D18" s="102"/>
      <c r="E18" s="102"/>
      <c r="F18" s="102"/>
      <c r="G18" s="102"/>
      <c r="H18" s="102"/>
      <c r="I18" s="102"/>
      <c r="J18" s="102"/>
    </row>
    <row r="19" spans="1:11">
      <c r="A19" s="102" t="s">
        <v>189</v>
      </c>
      <c r="B19" s="102" t="s">
        <v>156</v>
      </c>
      <c r="C19" s="102" t="s">
        <v>172</v>
      </c>
      <c r="D19" s="102" t="s">
        <v>190</v>
      </c>
      <c r="E19" s="102" t="s">
        <v>191</v>
      </c>
      <c r="F19" s="102" t="s">
        <v>193</v>
      </c>
      <c r="G19" s="102"/>
      <c r="H19" s="102"/>
      <c r="I19" s="102"/>
      <c r="J19" s="102"/>
    </row>
    <row r="20" spans="1:11">
      <c r="A20" s="102" t="s">
        <v>192</v>
      </c>
      <c r="B20" s="102" t="s">
        <v>156</v>
      </c>
      <c r="C20" s="102" t="s">
        <v>172</v>
      </c>
      <c r="D20" s="102" t="s">
        <v>191</v>
      </c>
      <c r="E20" s="102" t="s">
        <v>193</v>
      </c>
      <c r="F20" s="102"/>
      <c r="G20" s="102"/>
      <c r="H20" s="102"/>
      <c r="I20" s="102"/>
      <c r="J20" s="102"/>
    </row>
    <row r="21" spans="1:11">
      <c r="A21" s="102" t="s">
        <v>194</v>
      </c>
      <c r="B21" s="102" t="s">
        <v>156</v>
      </c>
      <c r="C21" s="102" t="s">
        <v>172</v>
      </c>
      <c r="D21" s="102" t="s">
        <v>191</v>
      </c>
      <c r="E21" s="102" t="s">
        <v>193</v>
      </c>
      <c r="F21" s="102"/>
      <c r="G21" s="102"/>
      <c r="H21" s="102"/>
      <c r="I21" s="102"/>
      <c r="J21" s="102"/>
    </row>
    <row r="22" spans="1:11">
      <c r="A22" s="102" t="s">
        <v>204</v>
      </c>
      <c r="B22" s="102" t="s">
        <v>156</v>
      </c>
      <c r="C22" s="102" t="s">
        <v>158</v>
      </c>
      <c r="D22" s="102"/>
      <c r="E22" s="102"/>
      <c r="F22" s="102"/>
      <c r="G22" s="102"/>
      <c r="H22" s="102"/>
      <c r="I22" s="102"/>
      <c r="J22" s="102"/>
    </row>
    <row r="23" spans="1:11">
      <c r="A23" s="102" t="s">
        <v>195</v>
      </c>
      <c r="B23" s="102" t="s">
        <v>156</v>
      </c>
      <c r="C23" s="102" t="s">
        <v>172</v>
      </c>
      <c r="D23" s="102" t="s">
        <v>196</v>
      </c>
      <c r="E23" s="102"/>
      <c r="F23" s="102"/>
      <c r="G23" s="102"/>
      <c r="H23" s="102"/>
      <c r="I23" s="102"/>
      <c r="J23" s="102"/>
    </row>
    <row r="24" spans="1:11">
      <c r="A24" s="102" t="s">
        <v>197</v>
      </c>
      <c r="B24" s="102" t="s">
        <v>156</v>
      </c>
      <c r="C24" s="102" t="s">
        <v>172</v>
      </c>
      <c r="D24" s="102" t="s">
        <v>198</v>
      </c>
      <c r="E24" s="102"/>
      <c r="F24" s="102"/>
      <c r="G24" s="102"/>
      <c r="H24" s="102"/>
      <c r="I24" s="102"/>
      <c r="J24" s="102"/>
    </row>
    <row r="25" spans="1:11">
      <c r="A25" s="102" t="s">
        <v>205</v>
      </c>
      <c r="B25" s="102" t="s">
        <v>156</v>
      </c>
      <c r="C25" s="102" t="s">
        <v>206</v>
      </c>
      <c r="D25" s="102" t="s">
        <v>207</v>
      </c>
      <c r="E25" s="102"/>
      <c r="F25" s="102"/>
      <c r="G25" s="102"/>
      <c r="H25" s="102"/>
      <c r="I25" s="102"/>
      <c r="J25" s="102"/>
    </row>
    <row r="26" spans="1:11">
      <c r="A26" s="102" t="s">
        <v>208</v>
      </c>
      <c r="B26" s="102" t="s">
        <v>156</v>
      </c>
      <c r="C26" s="102" t="s">
        <v>216</v>
      </c>
      <c r="D26" s="102" t="s">
        <v>209</v>
      </c>
      <c r="E26" s="102" t="s">
        <v>210</v>
      </c>
      <c r="F26" s="102" t="s">
        <v>243</v>
      </c>
      <c r="G26" s="102" t="s">
        <v>174</v>
      </c>
      <c r="H26" s="102" t="s">
        <v>211</v>
      </c>
      <c r="I26" s="102"/>
      <c r="J26" s="102"/>
    </row>
    <row r="27" spans="1:11">
      <c r="A27" s="102" t="s">
        <v>212</v>
      </c>
      <c r="B27" s="102" t="s">
        <v>156</v>
      </c>
      <c r="C27" s="102" t="s">
        <v>216</v>
      </c>
      <c r="D27" s="102" t="s">
        <v>213</v>
      </c>
      <c r="E27" s="102" t="s">
        <v>174</v>
      </c>
      <c r="F27" s="102" t="s">
        <v>209</v>
      </c>
      <c r="G27" s="102" t="s">
        <v>210</v>
      </c>
      <c r="H27" s="102" t="s">
        <v>243</v>
      </c>
      <c r="I27" s="102" t="s">
        <v>211</v>
      </c>
      <c r="J27" s="102"/>
    </row>
    <row r="28" spans="1:11">
      <c r="A28" s="102" t="s">
        <v>214</v>
      </c>
      <c r="B28" s="102" t="s">
        <v>156</v>
      </c>
      <c r="C28" s="102" t="s">
        <v>216</v>
      </c>
      <c r="D28" s="102" t="s">
        <v>213</v>
      </c>
      <c r="E28" s="102" t="s">
        <v>209</v>
      </c>
      <c r="F28" s="102" t="s">
        <v>210</v>
      </c>
      <c r="G28" s="102" t="s">
        <v>244</v>
      </c>
      <c r="H28" s="102" t="s">
        <v>245</v>
      </c>
      <c r="I28" s="102" t="s">
        <v>243</v>
      </c>
      <c r="J28" s="102" t="s">
        <v>174</v>
      </c>
      <c r="K28" s="102" t="s">
        <v>211</v>
      </c>
    </row>
    <row r="29" spans="1:11">
      <c r="A29" s="102" t="s">
        <v>218</v>
      </c>
      <c r="B29" s="102" t="s">
        <v>156</v>
      </c>
      <c r="C29" s="102" t="s">
        <v>216</v>
      </c>
      <c r="D29" s="102" t="s">
        <v>217</v>
      </c>
      <c r="E29" s="102"/>
      <c r="F29" s="102"/>
      <c r="G29" s="102"/>
      <c r="H29" s="102"/>
      <c r="I29" s="102"/>
      <c r="J29" s="102"/>
      <c r="K29" s="102"/>
    </row>
    <row r="30" spans="1:11">
      <c r="A30" s="102" t="s">
        <v>215</v>
      </c>
      <c r="B30" s="102" t="s">
        <v>156</v>
      </c>
      <c r="C30" s="102" t="s">
        <v>216</v>
      </c>
      <c r="D30" s="102" t="s">
        <v>217</v>
      </c>
      <c r="E30" s="102"/>
      <c r="F30" s="102"/>
      <c r="G30" s="102"/>
      <c r="H30" s="102"/>
      <c r="I30" s="102"/>
      <c r="J30" s="102"/>
      <c r="K30" s="102"/>
    </row>
    <row r="31" spans="1:11">
      <c r="A31" s="102" t="s">
        <v>219</v>
      </c>
      <c r="B31" s="102" t="s">
        <v>156</v>
      </c>
      <c r="C31" s="102" t="s">
        <v>216</v>
      </c>
      <c r="D31" s="102" t="s">
        <v>173</v>
      </c>
      <c r="E31" s="102" t="s">
        <v>174</v>
      </c>
      <c r="F31" s="102" t="s">
        <v>209</v>
      </c>
      <c r="G31" s="102" t="s">
        <v>210</v>
      </c>
      <c r="H31" s="102" t="s">
        <v>244</v>
      </c>
      <c r="I31" s="102" t="s">
        <v>245</v>
      </c>
      <c r="J31" s="102" t="s">
        <v>220</v>
      </c>
      <c r="K31" s="102"/>
    </row>
    <row r="32" spans="1:11">
      <c r="A32" s="102" t="s">
        <v>221</v>
      </c>
      <c r="B32" s="102" t="s">
        <v>216</v>
      </c>
      <c r="C32" s="102" t="s">
        <v>173</v>
      </c>
      <c r="D32" s="102" t="s">
        <v>174</v>
      </c>
      <c r="E32" s="102" t="s">
        <v>209</v>
      </c>
      <c r="F32" s="102" t="s">
        <v>210</v>
      </c>
      <c r="G32" s="102" t="s">
        <v>220</v>
      </c>
      <c r="H32" s="102" t="s">
        <v>246</v>
      </c>
      <c r="I32" s="102" t="s">
        <v>247</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勤務形態一覧表（機能訓練）</vt:lpstr>
      <vt:lpstr>勤務形態一覧表（記載例）</vt:lpstr>
      <vt:lpstr>勤務形態一覧表（汎用）</vt:lpstr>
      <vt:lpstr>選択肢</vt:lpstr>
      <vt:lpstr>'勤務形態一覧表（機能訓練）'!Print_Area</vt:lpstr>
      <vt:lpstr>'勤務形態一覧表（記載例）'!Print_Area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