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D72583B7-9558-4813-925F-3C847B2E6868}"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就労定着支援）" sheetId="136" r:id="rId2"/>
    <sheet name="勤務形態一覧表（記載例）" sheetId="137"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'勤務形態一覧表（就労定着支援）'!$A$1:$AN$82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37" l="1"/>
  <c r="AD37" i="137"/>
  <c r="AA37" i="137"/>
  <c r="X37" i="137"/>
  <c r="U37" i="137"/>
  <c r="R37" i="137"/>
  <c r="AG37" i="136"/>
  <c r="AD37" i="136"/>
  <c r="AA37" i="136"/>
  <c r="X37" i="136"/>
  <c r="U37" i="136"/>
  <c r="R37" i="136"/>
  <c r="AM49" i="137"/>
  <c r="AL49" i="137"/>
  <c r="O48" i="137"/>
  <c r="L48" i="137"/>
  <c r="I48" i="137"/>
  <c r="AL46" i="137"/>
  <c r="AL50" i="137" s="1"/>
  <c r="AG46" i="137"/>
  <c r="AJ49" i="137" s="1"/>
  <c r="AA46" i="137"/>
  <c r="AD49" i="137" s="1"/>
  <c r="U46" i="137"/>
  <c r="U48" i="137" s="1"/>
  <c r="O46" i="137"/>
  <c r="O49" i="137" s="1"/>
  <c r="I46" i="137"/>
  <c r="I49" i="137" s="1"/>
  <c r="E46" i="137"/>
  <c r="F48" i="137" s="1"/>
  <c r="C46" i="137"/>
  <c r="C50" i="137" s="1"/>
  <c r="AJ39" i="137"/>
  <c r="AJ38" i="137"/>
  <c r="AL38"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AK31" i="137" s="1"/>
  <c r="AL31" i="137" s="1"/>
  <c r="G31" i="137"/>
  <c r="F31" i="137"/>
  <c r="AL30" i="137"/>
  <c r="AK30" i="137"/>
  <c r="AK29" i="137"/>
  <c r="AL29" i="137" s="1"/>
  <c r="AK28" i="137"/>
  <c r="AL28" i="137" s="1"/>
  <c r="AK27" i="137"/>
  <c r="AL27" i="137" s="1"/>
  <c r="AK26" i="137"/>
  <c r="AL26" i="137" s="1"/>
  <c r="AK25" i="137"/>
  <c r="AL25" i="137" s="1"/>
  <c r="AL24" i="137"/>
  <c r="AK24" i="137"/>
  <c r="AK23" i="137"/>
  <c r="AL23" i="137" s="1"/>
  <c r="AK22" i="137"/>
  <c r="AL22" i="137" s="1"/>
  <c r="AK21" i="137"/>
  <c r="AL21" i="137" s="1"/>
  <c r="AK20" i="137"/>
  <c r="AL20" i="137" s="1"/>
  <c r="AK19" i="137"/>
  <c r="AL19" i="137" s="1"/>
  <c r="AL18" i="137"/>
  <c r="AK18" i="137"/>
  <c r="AK17" i="137"/>
  <c r="AL17" i="137" s="1"/>
  <c r="AK16" i="137"/>
  <c r="AL16" i="137" s="1"/>
  <c r="AK15" i="137"/>
  <c r="AL15" i="137" s="1"/>
  <c r="AK14" i="137"/>
  <c r="AL14" i="137" s="1"/>
  <c r="AK13" i="137"/>
  <c r="AL13" i="137" s="1"/>
  <c r="AL12" i="137"/>
  <c r="AK12" i="137"/>
  <c r="AK11" i="137"/>
  <c r="AL11" i="137" s="1"/>
  <c r="AJ10" i="137"/>
  <c r="AI10" i="137"/>
  <c r="AH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AJ9" i="137" s="1"/>
  <c r="AL46" i="136"/>
  <c r="AL50" i="136" s="1"/>
  <c r="AG46" i="136"/>
  <c r="AG50" i="136" s="1"/>
  <c r="AA46" i="136"/>
  <c r="AA50" i="136" s="1"/>
  <c r="U46" i="136"/>
  <c r="U50" i="136" s="1"/>
  <c r="O46" i="136"/>
  <c r="R49" i="136" s="1"/>
  <c r="I46" i="136"/>
  <c r="L49" i="136" s="1"/>
  <c r="E46" i="136"/>
  <c r="F49" i="136" s="1"/>
  <c r="C46" i="136"/>
  <c r="D49" i="136" s="1"/>
  <c r="AJ39"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0" i="136"/>
  <c r="AK29" i="136"/>
  <c r="AK28" i="136"/>
  <c r="AK27" i="136"/>
  <c r="AK26" i="136"/>
  <c r="AK25" i="136"/>
  <c r="AK24" i="136"/>
  <c r="AK23" i="136"/>
  <c r="AK22" i="136"/>
  <c r="AK21" i="136"/>
  <c r="AK20" i="136"/>
  <c r="AK19" i="136"/>
  <c r="AK18" i="136"/>
  <c r="AK17" i="136"/>
  <c r="AK16" i="136"/>
  <c r="AK15" i="136"/>
  <c r="AK14" i="136"/>
  <c r="AK13" i="136"/>
  <c r="AL13" i="136" s="1"/>
  <c r="AK12" i="136"/>
  <c r="AK11"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H10" i="136" s="1"/>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J9" i="136" s="1"/>
  <c r="AL23" i="136" l="1"/>
  <c r="AL24" i="136"/>
  <c r="AL17" i="136"/>
  <c r="AL18" i="136"/>
  <c r="AL27" i="136"/>
  <c r="AL16" i="136"/>
  <c r="AL26" i="136"/>
  <c r="AL28" i="136"/>
  <c r="AL14" i="136"/>
  <c r="AL15" i="136"/>
  <c r="AL29" i="136"/>
  <c r="AL30" i="136"/>
  <c r="AL11" i="136"/>
  <c r="AL21" i="136"/>
  <c r="AL25" i="136"/>
  <c r="AL19" i="136"/>
  <c r="AL20" i="136"/>
  <c r="AL12" i="136"/>
  <c r="AL22" i="136"/>
  <c r="AL38" i="136"/>
  <c r="C43" i="136" s="1"/>
  <c r="AK31" i="136"/>
  <c r="AL31" i="136" s="1"/>
  <c r="E43" i="137"/>
  <c r="C43" i="137"/>
  <c r="AG49" i="137"/>
  <c r="R48" i="137"/>
  <c r="F49" i="137"/>
  <c r="AD48" i="137"/>
  <c r="R49" i="137"/>
  <c r="O50" i="137"/>
  <c r="X48" i="137"/>
  <c r="L49" i="137"/>
  <c r="I50" i="137"/>
  <c r="AH9" i="137"/>
  <c r="C48" i="137"/>
  <c r="AG48" i="137"/>
  <c r="U49" i="137"/>
  <c r="U50" i="137"/>
  <c r="AA48" i="137"/>
  <c r="AI9" i="137"/>
  <c r="D48" i="137"/>
  <c r="AJ48" i="137"/>
  <c r="X49" i="137"/>
  <c r="AA50" i="137"/>
  <c r="C49" i="137"/>
  <c r="E49" i="137"/>
  <c r="AG50" i="137"/>
  <c r="D49" i="137"/>
  <c r="E50" i="137"/>
  <c r="E48" i="137"/>
  <c r="AL48" i="137"/>
  <c r="AA49" i="137"/>
  <c r="AM48" i="137"/>
  <c r="C48" i="136"/>
  <c r="U48" i="136"/>
  <c r="C49" i="136"/>
  <c r="U49" i="136"/>
  <c r="C50" i="136"/>
  <c r="D48" i="136"/>
  <c r="X48" i="136"/>
  <c r="X49" i="136"/>
  <c r="E50" i="136"/>
  <c r="AH9" i="136"/>
  <c r="AI10" i="136"/>
  <c r="AI9" i="136"/>
  <c r="AJ10" i="136"/>
  <c r="E48" i="136"/>
  <c r="AA48" i="136"/>
  <c r="E49" i="136"/>
  <c r="AA49" i="136"/>
  <c r="I50" i="136"/>
  <c r="F48" i="136"/>
  <c r="AD48" i="136"/>
  <c r="AD49" i="136"/>
  <c r="O50" i="136"/>
  <c r="I48" i="136"/>
  <c r="AG48" i="136"/>
  <c r="I49" i="136"/>
  <c r="AG49" i="136"/>
  <c r="L48" i="136"/>
  <c r="AJ48" i="136"/>
  <c r="AJ49" i="136"/>
  <c r="O48" i="136"/>
  <c r="AL48" i="136"/>
  <c r="O49" i="136"/>
  <c r="AL49" i="136"/>
  <c r="R48" i="136"/>
  <c r="AM48" i="136"/>
  <c r="AM49" i="136"/>
  <c r="E43" i="136" l="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<sst xmlns="http://schemas.openxmlformats.org/spreadsheetml/2006/main" count="560" uniqueCount="248">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</sst>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personal/amsid_lansys_mhlw_go_jp/Documents/PassageDrive/PCfolder/Downloads/001471581%20(6).xlsx" TargetMode="External" Type="http://schemas.openxmlformats.org/officeDocument/2006/relationships/externalLinkPath"/><Relationship Id="rId2" Target="https://mhlwlan-my.sharepoint.com/personal/amsid_lansys_mhlw_go_jp/Documents/PassageDrive/PCfolder/Downloads/001471581%2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194</v>
      </c>
      <c r="AL1" s="237"/>
      <c r="AM1" s="237"/>
      <c r="AN1" s="237"/>
    </row>
    <row r="2" spans="1:40" ht="18" customHeight="1">
      <c r="A2" s="62"/>
      <c r="B2" s="63"/>
      <c r="C2" s="63"/>
      <c r="D2" s="63"/>
      <c r="E2" s="63"/>
      <c r="F2" s="63"/>
      <c r="G2" s="63"/>
      <c r="H2" s="63"/>
      <c r="I2" s="63"/>
      <c r="J2" s="63"/>
      <c r="K2" s="63"/>
      <c r="L2" s="63"/>
      <c r="M2" s="238">
        <v>2026</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c r="AI5" s="242"/>
      <c r="AJ5" s="242"/>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4"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6" t="s">
        <v>109</v>
      </c>
      <c r="AM7" s="257" t="s">
        <v>110</v>
      </c>
      <c r="AN7" s="257"/>
    </row>
    <row r="8" spans="1:40" ht="15" customHeight="1">
      <c r="A8" s="243"/>
      <c r="B8" s="24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6"/>
      <c r="AM8" s="257"/>
      <c r="AN8" s="257"/>
    </row>
    <row r="9" spans="1:40" ht="15" customHeight="1">
      <c r="A9" s="243"/>
      <c r="B9" s="253" t="s">
        <v>155</v>
      </c>
      <c r="C9" s="247"/>
      <c r="D9" s="249"/>
      <c r="E9" s="25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2"/>
      <c r="AL9" s="256"/>
      <c r="AM9" s="257"/>
      <c r="AN9" s="257"/>
    </row>
    <row r="10" spans="1:40" ht="15" customHeight="1">
      <c r="A10" s="243"/>
      <c r="B10" s="254"/>
      <c r="C10" s="248"/>
      <c r="D10" s="249"/>
      <c r="E10" s="25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2"/>
      <c r="AL10" s="256"/>
      <c r="AM10" s="257"/>
      <c r="AN10" s="257"/>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5"/>
      <c r="AN11" s="255"/>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IF($AK$3="４週",AK12/4,AK12/(DAY(EOMONTH($F$9,0))/7))</f>
        <v>0</v>
      </c>
      <c r="AM12" s="255"/>
      <c r="AN12" s="255"/>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IF($AK$3="４週",AK13/4,AK13/(DAY(EOMONTH($F$9,0))/7))</f>
        <v>0</v>
      </c>
      <c r="AM13" s="255"/>
      <c r="AN13" s="255"/>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IF($AK$3="４週",AK14/4,AK14/(DAY(EOMONTH($F$9,0))/7))</f>
        <v>0</v>
      </c>
      <c r="AM14" s="255"/>
      <c r="AN14" s="255"/>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ref="AL15:AL30" si="1">IF($AK$3="４週",AK15/4,AK15/(DAY(EOMONTH($F$9,0))/7))</f>
        <v>0</v>
      </c>
      <c r="AM15" s="255"/>
      <c r="AN15" s="255"/>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5"/>
      <c r="AN16" s="255"/>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5"/>
      <c r="AN17" s="255"/>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5"/>
      <c r="AN18" s="255"/>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5"/>
      <c r="AN19" s="255"/>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5"/>
      <c r="AN20" s="255"/>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5"/>
      <c r="AN21" s="255"/>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5"/>
      <c r="AN22" s="255"/>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5"/>
      <c r="AN23" s="255"/>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5"/>
      <c r="AN24" s="255"/>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5"/>
      <c r="AN25" s="255"/>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5"/>
      <c r="AN26" s="255"/>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5"/>
      <c r="AN27" s="255"/>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5"/>
      <c r="AN28" s="255"/>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5"/>
      <c r="AN29" s="255"/>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5"/>
      <c r="AN30" s="255"/>
    </row>
    <row r="31" spans="1:40" ht="18" customHeight="1">
      <c r="A31" s="250" t="s">
        <v>116</v>
      </c>
      <c r="B31" s="259"/>
      <c r="C31" s="259"/>
      <c r="D31" s="259"/>
      <c r="E31" s="25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59" t="s">
        <v>117</v>
      </c>
      <c r="B32" s="259"/>
      <c r="C32" s="259"/>
      <c r="D32" s="259"/>
      <c r="E32" s="260"/>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281"/>
      <c r="E37" s="281"/>
      <c r="F37" s="282"/>
      <c r="G37" s="282"/>
      <c r="H37" s="282"/>
      <c r="I37" s="282"/>
      <c r="J37" s="282"/>
      <c r="K37" s="282"/>
      <c r="L37" s="282"/>
      <c r="M37" s="282"/>
      <c r="N37" s="282"/>
      <c r="O37" s="282"/>
      <c r="P37" s="282"/>
      <c r="Q37" s="282"/>
      <c r="R37" s="258">
        <f>IF(S2=1,7,IF(S2=2,8,IF(S2=3,9,IF(S2=4,10,IF(S2=5,11,IF(S2=6,12,S2-6))))))</f>
        <v>10</v>
      </c>
      <c r="S37" s="258"/>
      <c r="T37" s="258"/>
      <c r="U37" s="258">
        <f>IF(S2=1,8,IF(S2=2,9,IF(S2=3,10,IF(S2=4,11,IF(S2=5,12,S2-5)))))</f>
        <v>11</v>
      </c>
      <c r="V37" s="258"/>
      <c r="W37" s="258"/>
      <c r="X37" s="258">
        <f>IF(S2=1,9,IF(S2=2,10,IF(S2=3,11,IF(S2=4,12,S2-4))))</f>
        <v>12</v>
      </c>
      <c r="Y37" s="258"/>
      <c r="Z37" s="258"/>
      <c r="AA37" s="258">
        <f>IF(S2=1,10,IF(S2=2,11,IF(S2=3,12,S2-3)))</f>
        <v>1</v>
      </c>
      <c r="AB37" s="258"/>
      <c r="AC37" s="258"/>
      <c r="AD37" s="258">
        <f>IF(S2=1,11,IF(S2=2,12,S2-2))</f>
        <v>2</v>
      </c>
      <c r="AE37" s="258"/>
      <c r="AF37" s="258"/>
      <c r="AG37" s="258">
        <f>IF(S2=1,12,S2-1)</f>
        <v>3</v>
      </c>
      <c r="AH37" s="258"/>
      <c r="AI37" s="258"/>
      <c r="AJ37" s="249" t="s">
        <v>176</v>
      </c>
      <c r="AK37" s="249"/>
      <c r="AL37" s="82" t="s">
        <v>177</v>
      </c>
      <c r="AM37"/>
      <c r="AN37"/>
      <c r="AO37"/>
      <c r="AP37"/>
      <c r="AQ37"/>
    </row>
    <row r="38" spans="1:43" ht="18" customHeight="1">
      <c r="A38" s="265" t="s">
        <v>178</v>
      </c>
      <c r="B38" s="265"/>
      <c r="C38" s="265"/>
      <c r="D38" s="283"/>
      <c r="E38" s="283"/>
      <c r="F38" s="284"/>
      <c r="G38" s="284"/>
      <c r="H38" s="284"/>
      <c r="I38" s="284"/>
      <c r="J38" s="284"/>
      <c r="K38" s="284"/>
      <c r="L38" s="284"/>
      <c r="M38" s="284"/>
      <c r="N38" s="284"/>
      <c r="O38" s="284"/>
      <c r="P38" s="284"/>
      <c r="Q38" s="284"/>
      <c r="R38" s="261"/>
      <c r="S38" s="261"/>
      <c r="T38" s="261"/>
      <c r="U38" s="261"/>
      <c r="V38" s="261"/>
      <c r="W38" s="261"/>
      <c r="X38" s="261"/>
      <c r="Y38" s="261"/>
      <c r="Z38" s="261"/>
      <c r="AA38" s="261"/>
      <c r="AB38" s="261"/>
      <c r="AC38" s="261"/>
      <c r="AD38" s="261"/>
      <c r="AE38" s="261"/>
      <c r="AF38" s="261"/>
      <c r="AG38" s="261"/>
      <c r="AH38" s="261"/>
      <c r="AI38" s="261"/>
      <c r="AJ38" s="262">
        <f>SUM(D38:AI38)</f>
        <v>0</v>
      </c>
      <c r="AK38" s="262"/>
      <c r="AL38" s="263" t="e">
        <f>ROUNDUP(AJ38/AJ39,1)</f>
        <v>#DIV/0!</v>
      </c>
      <c r="AM38"/>
      <c r="AN38"/>
      <c r="AO38"/>
      <c r="AP38"/>
      <c r="AQ38"/>
    </row>
    <row r="39" spans="1:43" ht="18" customHeight="1">
      <c r="A39" s="265" t="s">
        <v>179</v>
      </c>
      <c r="B39" s="265"/>
      <c r="C39" s="265"/>
      <c r="D39" s="283"/>
      <c r="E39" s="283"/>
      <c r="F39" s="284"/>
      <c r="G39" s="284"/>
      <c r="H39" s="284"/>
      <c r="I39" s="284"/>
      <c r="J39" s="284"/>
      <c r="K39" s="284"/>
      <c r="L39" s="284"/>
      <c r="M39" s="284"/>
      <c r="N39" s="284"/>
      <c r="O39" s="284"/>
      <c r="P39" s="284"/>
      <c r="Q39" s="284"/>
      <c r="R39" s="261"/>
      <c r="S39" s="261"/>
      <c r="T39" s="261"/>
      <c r="U39" s="261"/>
      <c r="V39" s="261"/>
      <c r="W39" s="261"/>
      <c r="X39" s="261"/>
      <c r="Y39" s="261"/>
      <c r="Z39" s="261"/>
      <c r="AA39" s="261"/>
      <c r="AB39" s="261"/>
      <c r="AC39" s="261"/>
      <c r="AD39" s="261"/>
      <c r="AE39" s="261"/>
      <c r="AF39" s="261"/>
      <c r="AG39" s="261"/>
      <c r="AH39" s="261"/>
      <c r="AI39" s="261"/>
      <c r="AJ39" s="262">
        <f>+SUM(D39:AI39)</f>
        <v>0</v>
      </c>
      <c r="AK39" s="262"/>
      <c r="AL39" s="26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9" t="s">
        <v>160</v>
      </c>
      <c r="B42" s="249"/>
      <c r="C42" s="249" t="s">
        <v>172</v>
      </c>
      <c r="D42" s="249"/>
      <c r="E42" s="256" t="s">
        <v>196</v>
      </c>
      <c r="F42" s="256"/>
      <c r="G42" s="256"/>
      <c r="H42" s="25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161</v>
      </c>
      <c r="B43" s="256"/>
      <c r="C43" s="271" t="e">
        <f>ROUNDDOWN(IF(AL38&lt;=60,1,1+ROUNDUP((AL38-60)/40,0)),1)</f>
        <v>#DIV/0!</v>
      </c>
      <c r="D43" s="271"/>
      <c r="E43" s="271" t="e">
        <f>ROUNDDOWN(AL38/40,1)</f>
        <v>#DIV/0!</v>
      </c>
      <c r="F43" s="271"/>
      <c r="G43" s="271"/>
      <c r="H43" s="271"/>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2" t="str">
        <f>IF(VLOOKUP($AK$1,[1]選択肢!$A$1:$J$32,C51,FALSE)=0,"-",VLOOKUP($AK$1,[1]選択肢!$A$1:$J$32,C51,FALSE))</f>
        <v>管理者</v>
      </c>
      <c r="D46" s="273"/>
      <c r="E46" s="266" t="str">
        <f>IF(VLOOKUP($AK$1,[1]選択肢!$A$1:$J$32,E51,FALSE)=0,"-",VLOOKUP($AK$1,[1]選択肢!$A$1:$J$32,E51,FALSE))</f>
        <v>サービス管理責任者</v>
      </c>
      <c r="F46" s="266"/>
      <c r="G46" s="266"/>
      <c r="H46" s="266"/>
      <c r="I46" s="272" t="str">
        <f>IF(VLOOKUP($AK$1,[1]選択肢!$A$1:$J$32,I51,FALSE)=0,"-",VLOOKUP($AK$1,[1]選択肢!$A$1:$J$32,I51,FALSE))</f>
        <v>就労定着支援員</v>
      </c>
      <c r="J46" s="273"/>
      <c r="K46" s="273"/>
      <c r="L46" s="273"/>
      <c r="M46" s="273"/>
      <c r="N46" s="274"/>
      <c r="O46" s="272" t="str">
        <f>IF(VLOOKUP($AK$1,[1]選択肢!$A$1:$J$32,O51,FALSE)=0,"-",VLOOKUP($AK$1,[1]選択肢!$A$1:$J$32,O51,FALSE))</f>
        <v>-</v>
      </c>
      <c r="P46" s="273"/>
      <c r="Q46" s="273"/>
      <c r="R46" s="273"/>
      <c r="S46" s="273"/>
      <c r="T46" s="274"/>
      <c r="U46" s="272" t="str">
        <f>IF(VLOOKUP($AK$1,[1]選択肢!$A$1:$J$32,U51,FALSE)=0,"-",VLOOKUP($AK$1,[1]選択肢!$A$1:$J$32,U51,FALSE))</f>
        <v>-</v>
      </c>
      <c r="V46" s="273"/>
      <c r="W46" s="273"/>
      <c r="X46" s="273"/>
      <c r="Y46" s="273"/>
      <c r="Z46" s="274"/>
      <c r="AA46" s="272" t="str">
        <f>IF(VLOOKUP($AK$1,[1]選択肢!$A$1:$J$32,AA51,FALSE)=0,"-",VLOOKUP($AK$1,[1]選択肢!$A$1:$J$32,AA51,FALSE))</f>
        <v>-</v>
      </c>
      <c r="AB46" s="273"/>
      <c r="AC46" s="273"/>
      <c r="AD46" s="273"/>
      <c r="AE46" s="273"/>
      <c r="AF46" s="274"/>
      <c r="AG46" s="266" t="str">
        <f>IF(VLOOKUP($AK$1,[1]選択肢!$A$1:$J$32,AG51,FALSE)=0,"-",VLOOKUP($AK$1,[1]選択肢!$A$1:$J$32,AG51,FALSE))</f>
        <v>-</v>
      </c>
      <c r="AH46" s="266"/>
      <c r="AI46" s="266"/>
      <c r="AJ46" s="266"/>
      <c r="AK46" s="266"/>
      <c r="AL46" s="266" t="str">
        <f>IF(VLOOKUP($AK$1,[1]選択肢!$A$1:$J$32,AL51,FALSE)=0,"-",VLOOKUP($AK$1,[1]選択肢!$A$1:$J$32,AL51,FALSE))</f>
        <v>-</v>
      </c>
      <c r="AM46" s="266"/>
      <c r="AN46" s="62"/>
    </row>
    <row r="47" spans="1:43" ht="18" customHeight="1">
      <c r="A47" s="62"/>
      <c r="B47" s="67"/>
      <c r="C47" s="100" t="s">
        <v>163</v>
      </c>
      <c r="D47" s="100" t="s">
        <v>164</v>
      </c>
      <c r="E47" s="99" t="s">
        <v>163</v>
      </c>
      <c r="F47" s="267" t="s">
        <v>164</v>
      </c>
      <c r="G47" s="267"/>
      <c r="H47" s="267"/>
      <c r="I47" s="268" t="s">
        <v>163</v>
      </c>
      <c r="J47" s="269"/>
      <c r="K47" s="270"/>
      <c r="L47" s="268" t="s">
        <v>164</v>
      </c>
      <c r="M47" s="269"/>
      <c r="N47" s="270"/>
      <c r="O47" s="268" t="s">
        <v>163</v>
      </c>
      <c r="P47" s="269"/>
      <c r="Q47" s="270"/>
      <c r="R47" s="268" t="s">
        <v>164</v>
      </c>
      <c r="S47" s="269"/>
      <c r="T47" s="270"/>
      <c r="U47" s="268" t="s">
        <v>163</v>
      </c>
      <c r="V47" s="269"/>
      <c r="W47" s="270"/>
      <c r="X47" s="268" t="s">
        <v>164</v>
      </c>
      <c r="Y47" s="269"/>
      <c r="Z47" s="270"/>
      <c r="AA47" s="268" t="s">
        <v>163</v>
      </c>
      <c r="AB47" s="269"/>
      <c r="AC47" s="270"/>
      <c r="AD47" s="268" t="s">
        <v>164</v>
      </c>
      <c r="AE47" s="269"/>
      <c r="AF47" s="270"/>
      <c r="AG47" s="268" t="s">
        <v>163</v>
      </c>
      <c r="AH47" s="269"/>
      <c r="AI47" s="270"/>
      <c r="AJ47" s="268" t="s">
        <v>164</v>
      </c>
      <c r="AK47" s="270"/>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68">
        <f>COUNTIFS($B$11:$B$30,E$46,$C$11:$C$30,"B",$E$11:$E$30,"*")</f>
        <v>0</v>
      </c>
      <c r="G48" s="269"/>
      <c r="H48" s="270"/>
      <c r="I48" s="268">
        <f>COUNTIFS($B$11:$B$30,I$46,$C$11:$C$30,"A",$E$11:$E$30,"*")</f>
        <v>0</v>
      </c>
      <c r="J48" s="269"/>
      <c r="K48" s="270"/>
      <c r="L48" s="268">
        <f>COUNTIFS($B$11:$B$30,I$46,$C$11:$C$30,"B",$E$11:$E$30,"*")</f>
        <v>0</v>
      </c>
      <c r="M48" s="269"/>
      <c r="N48" s="270"/>
      <c r="O48" s="268">
        <f>COUNTIFS($B$11:$B$30,O$46,$C$11:$C$30,"A",$E$11:$E$30,"*")</f>
        <v>0</v>
      </c>
      <c r="P48" s="269"/>
      <c r="Q48" s="270"/>
      <c r="R48" s="268">
        <f>COUNTIFS($B$11:$B$30,O$46,$C$11:$C$30,"B",$E$11:$E$30,"*")</f>
        <v>0</v>
      </c>
      <c r="S48" s="269"/>
      <c r="T48" s="270"/>
      <c r="U48" s="268">
        <f>COUNTIFS($B$11:$B$30,U$46,$C$11:$C$30,"A",$E$11:$E$30,"*")</f>
        <v>0</v>
      </c>
      <c r="V48" s="269"/>
      <c r="W48" s="270"/>
      <c r="X48" s="268">
        <f>COUNTIFS($B$11:$B$30,U$46,$C$11:$C$30,"B",$E$11:$E$30,"*")</f>
        <v>0</v>
      </c>
      <c r="Y48" s="269"/>
      <c r="Z48" s="270"/>
      <c r="AA48" s="268">
        <f>COUNTIFS($B$11:$B$30,AA$46,$C$11:$C$30,"A",$E$11:$E$30,"*")</f>
        <v>0</v>
      </c>
      <c r="AB48" s="269"/>
      <c r="AC48" s="270"/>
      <c r="AD48" s="268">
        <f>COUNTIFS($B$11:$B$30,AA$46,$C$11:$C$30,"B",$E$11:$E$30,"*")</f>
        <v>0</v>
      </c>
      <c r="AE48" s="269"/>
      <c r="AF48" s="270"/>
      <c r="AG48" s="268">
        <f>COUNTIFS($B$11:$B$30,AG$46,$C$11:$C$30,"A",$E$11:$E$30,"*")</f>
        <v>0</v>
      </c>
      <c r="AH48" s="269"/>
      <c r="AI48" s="270"/>
      <c r="AJ48" s="268">
        <f>COUNTIFS($B$11:$B$30,AG$46,$C$11:$C$30,"B",$E$11:$E$30,"*")</f>
        <v>0</v>
      </c>
      <c r="AK48" s="270"/>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68">
        <f>COUNTIFS($B$11:$B$30,E$46,$C$11:$C$30,"D",$E$11:$E$30,"*")</f>
        <v>0</v>
      </c>
      <c r="G49" s="269"/>
      <c r="H49" s="270"/>
      <c r="I49" s="268">
        <f>COUNTIFS($B$11:$B$30,I$46,$C$11:$C$30,"C",$E$11:$E$30,"*")</f>
        <v>0</v>
      </c>
      <c r="J49" s="269"/>
      <c r="K49" s="270"/>
      <c r="L49" s="268">
        <f>COUNTIFS($B$11:$B$30,I$46,$C$11:$C$30,"D",$E$11:$E$30,"*")</f>
        <v>0</v>
      </c>
      <c r="M49" s="269"/>
      <c r="N49" s="270"/>
      <c r="O49" s="268">
        <f>COUNTIFS($B$11:$B$30,O$46,$C$11:$C$30,"C",$E$11:$E$30,"*")</f>
        <v>0</v>
      </c>
      <c r="P49" s="269"/>
      <c r="Q49" s="270"/>
      <c r="R49" s="268">
        <f>COUNTIFS($B$11:$B$30,O$46,$C$11:$C$30,"D",$E$11:$E$30,"*")</f>
        <v>0</v>
      </c>
      <c r="S49" s="269"/>
      <c r="T49" s="270"/>
      <c r="U49" s="268">
        <f>COUNTIFS($B$11:$B$30,U$46,$C$11:$C$30,"C",$E$11:$E$30,"*")</f>
        <v>0</v>
      </c>
      <c r="V49" s="269"/>
      <c r="W49" s="270"/>
      <c r="X49" s="268">
        <f>COUNTIFS($B$11:$B$30,U$46,$C$11:$C$30,"D",$E$11:$E$30,"*")</f>
        <v>0</v>
      </c>
      <c r="Y49" s="269"/>
      <c r="Z49" s="270"/>
      <c r="AA49" s="268">
        <f>COUNTIFS($B$11:$B$30,AA$46,$C$11:$C$30,"C",$E$11:$E$30,"*")</f>
        <v>0</v>
      </c>
      <c r="AB49" s="269"/>
      <c r="AC49" s="270"/>
      <c r="AD49" s="268">
        <f>COUNTIFS($B$11:$B$30,AA$46,$C$11:$C$30,"D",$E$11:$E$30,"*")</f>
        <v>0</v>
      </c>
      <c r="AE49" s="269"/>
      <c r="AF49" s="270"/>
      <c r="AG49" s="268">
        <f>COUNTIFS($B$11:$B$30,AG$46,$C$11:$C$30,"C",$E$11:$E$30,"*")</f>
        <v>0</v>
      </c>
      <c r="AH49" s="269"/>
      <c r="AI49" s="270"/>
      <c r="AJ49" s="268">
        <f>COUNTIFS($B$11:$B$30,AG$46,$C$11:$C$30,"D",$E$11:$E$30,"*")</f>
        <v>0</v>
      </c>
      <c r="AK49" s="270"/>
      <c r="AL49" s="99">
        <f>COUNTIFS($B$11:$B$30,AL$46,$C$11:$C$30,"C",$E$11:$E$30,"*")</f>
        <v>0</v>
      </c>
      <c r="AM49" s="99">
        <f>COUNTIFS($B$11:$B$30,AL$46,$C$11:$C$30,"D",$E$11:$E$30,"*")</f>
        <v>0</v>
      </c>
      <c r="AN49" s="62"/>
    </row>
    <row r="50" spans="1:40" ht="25" customHeight="1">
      <c r="A50" s="62"/>
      <c r="B50" s="82" t="s">
        <v>167</v>
      </c>
      <c r="C50" s="272" t="str">
        <f>IF($AK$3="４週",SUMIFS($AK$11:$AK$30,$B$11:$B$30,C46)/4/$AH$5,IF($AK$3="歴月",SUMIFS($AK$11:$AK$30,$B$11:$B$30,C46)/$AL$5,"記載する期間を選択してください"))</f>
        <v>記載する期間を選択してください</v>
      </c>
      <c r="D50" s="274"/>
      <c r="E50" s="272" t="str">
        <f>IF($AK$3="４週",SUMIFS($AK$11:$AK$30,$B$11:$B$30,E46)/4/$AH$5,IF($AK$3="歴月",SUMIFS($AK$11:$AK$30,$B$11:$B$30,E46)/$AL$5,"記載する期間を選択してください"))</f>
        <v>記載する期間を選択してください</v>
      </c>
      <c r="F50" s="273"/>
      <c r="G50" s="273"/>
      <c r="H50" s="274"/>
      <c r="I50" s="272" t="str">
        <f>IF($AK$3="４週",SUMIFS($AK$11:$AK$30,$B$11:$B$30,I46)/4/$AH$5,IF($AK$3="歴月",SUMIFS($AK$11:$AK$30,$B$11:$B$30,I46)/$AL$5,"記載する期間を選択してください"))</f>
        <v>記載する期間を選択してください</v>
      </c>
      <c r="J50" s="273"/>
      <c r="K50" s="273"/>
      <c r="L50" s="273"/>
      <c r="M50" s="273"/>
      <c r="N50" s="274"/>
      <c r="O50" s="272" t="str">
        <f>IF($AK$3="４週",SUMIFS($AK$11:$AK$30,$B$11:$B$30,O46)/4/$AH$5,IF($AK$3="歴月",SUMIFS($AK$11:$AK$30,$B$11:$B$30,O46)/$AL$5,"記載する期間を選択してください"))</f>
        <v>記載する期間を選択してください</v>
      </c>
      <c r="P50" s="273"/>
      <c r="Q50" s="273"/>
      <c r="R50" s="273"/>
      <c r="S50" s="273"/>
      <c r="T50" s="274"/>
      <c r="U50" s="272" t="str">
        <f>IF($AK$3="４週",SUMIFS($AK$11:$AK$30,$B$11:$B$30,U46)/4/$AH$5,IF($AK$3="歴月",SUMIFS($AK$11:$AK$30,$B$11:$B$30,U46)/$AL$5,"記載する期間を選択してください"))</f>
        <v>記載する期間を選択してください</v>
      </c>
      <c r="V50" s="273"/>
      <c r="W50" s="273"/>
      <c r="X50" s="273"/>
      <c r="Y50" s="273"/>
      <c r="Z50" s="274"/>
      <c r="AA50" s="272" t="str">
        <f>IF($AK$3="４週",SUMIFS($AK$11:$AK$30,$B$11:$B$30,AA46)/4/$AH$5,IF($AK$3="歴月",SUMIFS($AK$11:$AK$30,$B$11:$B$30,AA46)/$AL$5,"記載する期間を選択してください"))</f>
        <v>記載する期間を選択してください</v>
      </c>
      <c r="AB50" s="273"/>
      <c r="AC50" s="273"/>
      <c r="AD50" s="273"/>
      <c r="AE50" s="273"/>
      <c r="AF50" s="274"/>
      <c r="AG50" s="272" t="str">
        <f>IF($AK$3="４週",SUMIFS($AK$11:$AK$30,$B$11:$B$30,AG46)/4/$AH$5,IF($AK$3="歴月",SUMIFS($AK$11:$AK$30,$B$11:$B$30,AG46)/$AL$5,"記載する期間を選択してください"))</f>
        <v>記載する期間を選択してください</v>
      </c>
      <c r="AH50" s="273"/>
      <c r="AI50" s="273"/>
      <c r="AJ50" s="273"/>
      <c r="AK50" s="274"/>
      <c r="AL50" s="272" t="str">
        <f>IF($AK$3="４週",SUMIFS($AK$11:$AK$30,$B$11:$B$30,AL46)/4/$AH$5,IF($AK$3="歴月",SUMIFS($AK$11:$AK$30,$B$11:$B$30,AL46)/$AL$5,"記載する期間を選択してください"))</f>
        <v>記載する期間を選択してください</v>
      </c>
      <c r="AM50" s="274"/>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9" t="s">
        <v>126</v>
      </c>
      <c r="D59" s="249"/>
      <c r="E59" s="249"/>
      <c r="F59" s="60"/>
      <c r="G59" s="60"/>
    </row>
    <row r="60" spans="1:40" ht="15" customHeight="1">
      <c r="A60" s="60"/>
      <c r="B60" s="97" t="s">
        <v>127</v>
      </c>
      <c r="C60" s="262" t="s">
        <v>128</v>
      </c>
      <c r="D60" s="262"/>
      <c r="E60" s="262"/>
      <c r="F60" s="60"/>
      <c r="G60" s="60"/>
    </row>
    <row r="61" spans="1:40" ht="15" customHeight="1">
      <c r="A61" s="60"/>
      <c r="B61" s="97" t="s">
        <v>129</v>
      </c>
      <c r="C61" s="262" t="s">
        <v>130</v>
      </c>
      <c r="D61" s="262"/>
      <c r="E61" s="262"/>
      <c r="F61" s="60"/>
      <c r="G61" s="60"/>
    </row>
    <row r="62" spans="1:40" ht="15" customHeight="1">
      <c r="A62" s="60"/>
      <c r="B62" s="97" t="s">
        <v>131</v>
      </c>
      <c r="C62" s="262" t="s">
        <v>132</v>
      </c>
      <c r="D62" s="262"/>
      <c r="E62" s="262"/>
      <c r="F62" s="60"/>
      <c r="G62" s="60"/>
    </row>
    <row r="63" spans="1:40" ht="15" customHeight="1">
      <c r="A63" s="60"/>
      <c r="B63" s="97" t="s">
        <v>133</v>
      </c>
      <c r="C63" s="262" t="s">
        <v>134</v>
      </c>
      <c r="D63" s="262"/>
      <c r="E63" s="262"/>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u5PXqSQ8Q8Fe7WH7tcYR8JhyIHB3lnhUD3ArVeXHpOS9K7wXRqznFDkku7Xz7KhK1LzY4YKw04VwFQCaBhJ7rg==" saltValue="NMccrg97vxLglpuDBlAgLQ=="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BCD3-0FD7-4045-AA26-64828D4E0FD4}">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194</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t="s">
        <v>154</v>
      </c>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v>40</v>
      </c>
      <c r="AI5" s="242"/>
      <c r="AJ5" s="242"/>
      <c r="AK5" s="88" t="s">
        <v>100</v>
      </c>
      <c r="AL5" s="108">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4"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6" t="s">
        <v>109</v>
      </c>
      <c r="AM7" s="257" t="s">
        <v>110</v>
      </c>
      <c r="AN7" s="257"/>
    </row>
    <row r="8" spans="1:40" ht="15" customHeight="1">
      <c r="A8" s="243"/>
      <c r="B8" s="24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6"/>
      <c r="AM8" s="257"/>
      <c r="AN8" s="257"/>
    </row>
    <row r="9" spans="1:40" ht="15" customHeight="1">
      <c r="A9" s="243"/>
      <c r="B9" s="253" t="s">
        <v>155</v>
      </c>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56"/>
      <c r="AM9" s="257"/>
      <c r="AN9" s="257"/>
    </row>
    <row r="10" spans="1:40" ht="15" customHeight="1">
      <c r="A10" s="243"/>
      <c r="B10" s="254"/>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56"/>
      <c r="AM10" s="257"/>
      <c r="AN10" s="257"/>
    </row>
    <row r="11" spans="1:40" ht="18" customHeight="1">
      <c r="A11" s="109">
        <v>1</v>
      </c>
      <c r="B11" s="110" t="s">
        <v>156</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5"/>
      <c r="AN11" s="255"/>
    </row>
    <row r="12" spans="1:40" ht="18" customHeight="1">
      <c r="A12" s="109">
        <v>2</v>
      </c>
      <c r="B12" s="110" t="s">
        <v>172</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IF($AK$3="４週",AK12/4,AK12/(DAY(EOMONTH($F$9,0))/7))</f>
        <v>0</v>
      </c>
      <c r="AM12" s="255"/>
      <c r="AN12" s="255"/>
    </row>
    <row r="13" spans="1:40" ht="18" customHeight="1">
      <c r="A13" s="109">
        <v>3</v>
      </c>
      <c r="B13" s="110" t="s">
        <v>195</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IF($AK$3="４週",AK13/4,AK13/(DAY(EOMONTH($F$9,0))/7))</f>
        <v>0</v>
      </c>
      <c r="AM13" s="255"/>
      <c r="AN13" s="255"/>
    </row>
    <row r="14" spans="1:40" ht="18" customHeight="1">
      <c r="A14" s="109">
        <v>4</v>
      </c>
      <c r="B14" s="110" t="s">
        <v>195</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IF($AK$3="４週",AK14/4,AK14/(DAY(EOMONTH($F$9,0))/7))</f>
        <v>0</v>
      </c>
      <c r="AM14" s="255"/>
      <c r="AN14" s="255"/>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ref="AL15:AL30" si="1">IF($AK$3="４週",AK15/4,AK15/(DAY(EOMONTH($F$9,0))/7))</f>
        <v>0</v>
      </c>
      <c r="AM15" s="255"/>
      <c r="AN15" s="255"/>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5"/>
      <c r="AN16" s="255"/>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5"/>
      <c r="AN17" s="255"/>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5"/>
      <c r="AN18" s="255"/>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5"/>
      <c r="AN19" s="255"/>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5"/>
      <c r="AN20" s="255"/>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5"/>
      <c r="AN21" s="255"/>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5"/>
      <c r="AN22" s="255"/>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5"/>
      <c r="AN23" s="255"/>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5"/>
      <c r="AN24" s="255"/>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5"/>
      <c r="AN25" s="255"/>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5"/>
      <c r="AN26" s="255"/>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5"/>
      <c r="AN27" s="255"/>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5"/>
      <c r="AN28" s="255"/>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5"/>
      <c r="AN29" s="255"/>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5"/>
      <c r="AN30" s="255"/>
    </row>
    <row r="31" spans="1:40" ht="18" customHeight="1">
      <c r="A31" s="250" t="s">
        <v>116</v>
      </c>
      <c r="B31" s="259"/>
      <c r="C31" s="259"/>
      <c r="D31" s="259"/>
      <c r="E31" s="259"/>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3"/>
      <c r="AN31" s="243"/>
    </row>
    <row r="32" spans="1:40" ht="18" customHeight="1">
      <c r="A32" s="259" t="s">
        <v>117</v>
      </c>
      <c r="B32" s="259"/>
      <c r="C32" s="259"/>
      <c r="D32" s="259"/>
      <c r="E32" s="260"/>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07"/>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281"/>
      <c r="E37" s="281"/>
      <c r="F37" s="282"/>
      <c r="G37" s="282"/>
      <c r="H37" s="282"/>
      <c r="I37" s="282"/>
      <c r="J37" s="282"/>
      <c r="K37" s="282"/>
      <c r="L37" s="282"/>
      <c r="M37" s="282"/>
      <c r="N37" s="282"/>
      <c r="O37" s="282"/>
      <c r="P37" s="282"/>
      <c r="Q37" s="282"/>
      <c r="R37" s="258">
        <f>IF(S2=1,7,IF(S2=2,8,IF(S2=3,9,IF(S2=4,10,IF(S2=5,11,IF(S2=6,12,S2-6))))))</f>
        <v>11</v>
      </c>
      <c r="S37" s="258"/>
      <c r="T37" s="258"/>
      <c r="U37" s="258">
        <f>IF(S2=1,8,IF(S2=2,9,IF(S2=3,10,IF(S2=4,11,IF(S2=5,12,S2-5)))))</f>
        <v>12</v>
      </c>
      <c r="V37" s="258"/>
      <c r="W37" s="258"/>
      <c r="X37" s="258">
        <f>IF(S2=1,9,IF(S2=2,10,IF(S2=3,11,IF(S2=4,12,S2-4))))</f>
        <v>1</v>
      </c>
      <c r="Y37" s="258"/>
      <c r="Z37" s="258"/>
      <c r="AA37" s="258">
        <f>IF(S2=1,10,IF(S2=2,11,IF(S2=3,12,S2-3)))</f>
        <v>2</v>
      </c>
      <c r="AB37" s="258"/>
      <c r="AC37" s="258"/>
      <c r="AD37" s="258">
        <f>IF(S2=1,11,IF(S2=2,12,S2-2))</f>
        <v>3</v>
      </c>
      <c r="AE37" s="258"/>
      <c r="AF37" s="258"/>
      <c r="AG37" s="258">
        <f>IF(S2=1,12,S2-1)</f>
        <v>4</v>
      </c>
      <c r="AH37" s="258"/>
      <c r="AI37" s="258"/>
      <c r="AJ37" s="249" t="s">
        <v>176</v>
      </c>
      <c r="AK37" s="249"/>
      <c r="AL37" s="103" t="s">
        <v>177</v>
      </c>
      <c r="AM37"/>
      <c r="AN37"/>
      <c r="AO37"/>
      <c r="AP37"/>
      <c r="AQ37"/>
    </row>
    <row r="38" spans="1:43" ht="18" customHeight="1">
      <c r="A38" s="265" t="s">
        <v>178</v>
      </c>
      <c r="B38" s="265"/>
      <c r="C38" s="265"/>
      <c r="D38" s="283"/>
      <c r="E38" s="283"/>
      <c r="F38" s="284"/>
      <c r="G38" s="284"/>
      <c r="H38" s="284"/>
      <c r="I38" s="284"/>
      <c r="J38" s="284"/>
      <c r="K38" s="284"/>
      <c r="L38" s="284"/>
      <c r="M38" s="284"/>
      <c r="N38" s="284"/>
      <c r="O38" s="284"/>
      <c r="P38" s="284"/>
      <c r="Q38" s="284"/>
      <c r="R38" s="261">
        <v>1400</v>
      </c>
      <c r="S38" s="261"/>
      <c r="T38" s="261"/>
      <c r="U38" s="261">
        <v>1400</v>
      </c>
      <c r="V38" s="261"/>
      <c r="W38" s="261"/>
      <c r="X38" s="261">
        <v>1330</v>
      </c>
      <c r="Y38" s="261"/>
      <c r="Z38" s="261"/>
      <c r="AA38" s="261">
        <v>1330</v>
      </c>
      <c r="AB38" s="261"/>
      <c r="AC38" s="261"/>
      <c r="AD38" s="261">
        <v>1330</v>
      </c>
      <c r="AE38" s="261"/>
      <c r="AF38" s="261"/>
      <c r="AG38" s="261">
        <v>1400</v>
      </c>
      <c r="AH38" s="261"/>
      <c r="AI38" s="261"/>
      <c r="AJ38" s="262">
        <f>SUM(D38:AI38)</f>
        <v>8190</v>
      </c>
      <c r="AK38" s="262"/>
      <c r="AL38" s="263">
        <f>ROUNDUP(AJ38/AJ39,1)</f>
        <v>70</v>
      </c>
      <c r="AM38"/>
      <c r="AN38"/>
      <c r="AO38"/>
      <c r="AP38"/>
      <c r="AQ38"/>
    </row>
    <row r="39" spans="1:43" ht="18" customHeight="1">
      <c r="A39" s="265" t="s">
        <v>179</v>
      </c>
      <c r="B39" s="265"/>
      <c r="C39" s="265"/>
      <c r="D39" s="283"/>
      <c r="E39" s="283"/>
      <c r="F39" s="284"/>
      <c r="G39" s="284"/>
      <c r="H39" s="284"/>
      <c r="I39" s="284"/>
      <c r="J39" s="284"/>
      <c r="K39" s="284"/>
      <c r="L39" s="284"/>
      <c r="M39" s="284"/>
      <c r="N39" s="284"/>
      <c r="O39" s="284"/>
      <c r="P39" s="284"/>
      <c r="Q39" s="284"/>
      <c r="R39" s="261">
        <v>20</v>
      </c>
      <c r="S39" s="261"/>
      <c r="T39" s="261"/>
      <c r="U39" s="261">
        <v>20</v>
      </c>
      <c r="V39" s="261"/>
      <c r="W39" s="261"/>
      <c r="X39" s="261">
        <v>19</v>
      </c>
      <c r="Y39" s="261"/>
      <c r="Z39" s="261"/>
      <c r="AA39" s="261">
        <v>19</v>
      </c>
      <c r="AB39" s="261"/>
      <c r="AC39" s="261"/>
      <c r="AD39" s="261">
        <v>19</v>
      </c>
      <c r="AE39" s="261"/>
      <c r="AF39" s="261"/>
      <c r="AG39" s="261">
        <v>20</v>
      </c>
      <c r="AH39" s="261"/>
      <c r="AI39" s="261"/>
      <c r="AJ39" s="262">
        <f>+SUM(D39:AI39)</f>
        <v>117</v>
      </c>
      <c r="AK39" s="262"/>
      <c r="AL39" s="264"/>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9" t="s">
        <v>160</v>
      </c>
      <c r="B42" s="249"/>
      <c r="C42" s="249" t="s">
        <v>172</v>
      </c>
      <c r="D42" s="249"/>
      <c r="E42" s="256" t="s">
        <v>196</v>
      </c>
      <c r="F42" s="256"/>
      <c r="G42" s="256"/>
      <c r="H42" s="25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161</v>
      </c>
      <c r="B43" s="256"/>
      <c r="C43" s="271">
        <f>ROUNDDOWN(IF(AL38&lt;=60,1,1+ROUNDUP((AL38-60)/40,0)),1)</f>
        <v>2</v>
      </c>
      <c r="D43" s="271"/>
      <c r="E43" s="271">
        <f>ROUNDDOWN(AL38/40,1)</f>
        <v>1.7</v>
      </c>
      <c r="F43" s="271"/>
      <c r="G43" s="271"/>
      <c r="H43" s="271"/>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2" t="str">
        <f>IF(VLOOKUP($AK$1,[1]選択肢!$A$1:$J$32,C51,FALSE)=0,"-",VLOOKUP($AK$1,[1]選択肢!$A$1:$J$32,C51,FALSE))</f>
        <v>管理者</v>
      </c>
      <c r="D46" s="273"/>
      <c r="E46" s="266" t="str">
        <f>IF(VLOOKUP($AK$1,[1]選択肢!$A$1:$J$32,E51,FALSE)=0,"-",VLOOKUP($AK$1,[1]選択肢!$A$1:$J$32,E51,FALSE))</f>
        <v>サービス管理責任者</v>
      </c>
      <c r="F46" s="266"/>
      <c r="G46" s="266"/>
      <c r="H46" s="266"/>
      <c r="I46" s="272" t="str">
        <f>IF(VLOOKUP($AK$1,[1]選択肢!$A$1:$J$32,I51,FALSE)=0,"-",VLOOKUP($AK$1,[1]選択肢!$A$1:$J$32,I51,FALSE))</f>
        <v>就労定着支援員</v>
      </c>
      <c r="J46" s="273"/>
      <c r="K46" s="273"/>
      <c r="L46" s="273"/>
      <c r="M46" s="273"/>
      <c r="N46" s="274"/>
      <c r="O46" s="272" t="str">
        <f>IF(VLOOKUP($AK$1,[1]選択肢!$A$1:$J$32,O51,FALSE)=0,"-",VLOOKUP($AK$1,[1]選択肢!$A$1:$J$32,O51,FALSE))</f>
        <v>-</v>
      </c>
      <c r="P46" s="273"/>
      <c r="Q46" s="273"/>
      <c r="R46" s="273"/>
      <c r="S46" s="273"/>
      <c r="T46" s="274"/>
      <c r="U46" s="272" t="str">
        <f>IF(VLOOKUP($AK$1,[1]選択肢!$A$1:$J$32,U51,FALSE)=0,"-",VLOOKUP($AK$1,[1]選択肢!$A$1:$J$32,U51,FALSE))</f>
        <v>-</v>
      </c>
      <c r="V46" s="273"/>
      <c r="W46" s="273"/>
      <c r="X46" s="273"/>
      <c r="Y46" s="273"/>
      <c r="Z46" s="274"/>
      <c r="AA46" s="272" t="str">
        <f>IF(VLOOKUP($AK$1,[1]選択肢!$A$1:$J$32,AA51,FALSE)=0,"-",VLOOKUP($AK$1,[1]選択肢!$A$1:$J$32,AA51,FALSE))</f>
        <v>-</v>
      </c>
      <c r="AB46" s="273"/>
      <c r="AC46" s="273"/>
      <c r="AD46" s="273"/>
      <c r="AE46" s="273"/>
      <c r="AF46" s="274"/>
      <c r="AG46" s="266" t="str">
        <f>IF(VLOOKUP($AK$1,[1]選択肢!$A$1:$J$32,AG51,FALSE)=0,"-",VLOOKUP($AK$1,[1]選択肢!$A$1:$J$32,AG51,FALSE))</f>
        <v>-</v>
      </c>
      <c r="AH46" s="266"/>
      <c r="AI46" s="266"/>
      <c r="AJ46" s="266"/>
      <c r="AK46" s="266"/>
      <c r="AL46" s="266" t="str">
        <f>IF(VLOOKUP($AK$1,[1]選択肢!$A$1:$J$32,AL51,FALSE)=0,"-",VLOOKUP($AK$1,[1]選択肢!$A$1:$J$32,AL51,FALSE))</f>
        <v>-</v>
      </c>
      <c r="AM46" s="266"/>
      <c r="AN46" s="62"/>
    </row>
    <row r="47" spans="1:43" ht="18" customHeight="1">
      <c r="A47" s="62"/>
      <c r="B47" s="67"/>
      <c r="C47" s="105" t="s">
        <v>163</v>
      </c>
      <c r="D47" s="105" t="s">
        <v>164</v>
      </c>
      <c r="E47" s="106" t="s">
        <v>163</v>
      </c>
      <c r="F47" s="267" t="s">
        <v>164</v>
      </c>
      <c r="G47" s="267"/>
      <c r="H47" s="267"/>
      <c r="I47" s="268" t="s">
        <v>163</v>
      </c>
      <c r="J47" s="269"/>
      <c r="K47" s="270"/>
      <c r="L47" s="268" t="s">
        <v>164</v>
      </c>
      <c r="M47" s="269"/>
      <c r="N47" s="270"/>
      <c r="O47" s="268" t="s">
        <v>163</v>
      </c>
      <c r="P47" s="269"/>
      <c r="Q47" s="270"/>
      <c r="R47" s="268" t="s">
        <v>164</v>
      </c>
      <c r="S47" s="269"/>
      <c r="T47" s="270"/>
      <c r="U47" s="268" t="s">
        <v>163</v>
      </c>
      <c r="V47" s="269"/>
      <c r="W47" s="270"/>
      <c r="X47" s="268" t="s">
        <v>164</v>
      </c>
      <c r="Y47" s="269"/>
      <c r="Z47" s="270"/>
      <c r="AA47" s="268" t="s">
        <v>163</v>
      </c>
      <c r="AB47" s="269"/>
      <c r="AC47" s="270"/>
      <c r="AD47" s="268" t="s">
        <v>164</v>
      </c>
      <c r="AE47" s="269"/>
      <c r="AF47" s="270"/>
      <c r="AG47" s="268" t="s">
        <v>163</v>
      </c>
      <c r="AH47" s="269"/>
      <c r="AI47" s="270"/>
      <c r="AJ47" s="268" t="s">
        <v>164</v>
      </c>
      <c r="AK47" s="270"/>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68">
        <f>COUNTIFS($B$11:$B$30,E$46,$C$11:$C$30,"B",$E$11:$E$30,"*")</f>
        <v>1</v>
      </c>
      <c r="G48" s="269"/>
      <c r="H48" s="270"/>
      <c r="I48" s="268">
        <f>COUNTIFS($B$11:$B$30,I$46,$C$11:$C$30,"A",$E$11:$E$30,"*")</f>
        <v>0</v>
      </c>
      <c r="J48" s="269"/>
      <c r="K48" s="270"/>
      <c r="L48" s="268">
        <f>COUNTIFS($B$11:$B$30,I$46,$C$11:$C$30,"B",$E$11:$E$30,"*")</f>
        <v>0</v>
      </c>
      <c r="M48" s="269"/>
      <c r="N48" s="270"/>
      <c r="O48" s="268">
        <f>COUNTIFS($B$11:$B$30,O$46,$C$11:$C$30,"A",$E$11:$E$30,"*")</f>
        <v>0</v>
      </c>
      <c r="P48" s="269"/>
      <c r="Q48" s="270"/>
      <c r="R48" s="268">
        <f>COUNTIFS($B$11:$B$30,O$46,$C$11:$C$30,"B",$E$11:$E$30,"*")</f>
        <v>0</v>
      </c>
      <c r="S48" s="269"/>
      <c r="T48" s="270"/>
      <c r="U48" s="268">
        <f>COUNTIFS($B$11:$B$30,U$46,$C$11:$C$30,"A",$E$11:$E$30,"*")</f>
        <v>0</v>
      </c>
      <c r="V48" s="269"/>
      <c r="W48" s="270"/>
      <c r="X48" s="268">
        <f>COUNTIFS($B$11:$B$30,U$46,$C$11:$C$30,"B",$E$11:$E$30,"*")</f>
        <v>0</v>
      </c>
      <c r="Y48" s="269"/>
      <c r="Z48" s="270"/>
      <c r="AA48" s="268">
        <f>COUNTIFS($B$11:$B$30,AA$46,$C$11:$C$30,"A",$E$11:$E$30,"*")</f>
        <v>0</v>
      </c>
      <c r="AB48" s="269"/>
      <c r="AC48" s="270"/>
      <c r="AD48" s="268">
        <f>COUNTIFS($B$11:$B$30,AA$46,$C$11:$C$30,"B",$E$11:$E$30,"*")</f>
        <v>0</v>
      </c>
      <c r="AE48" s="269"/>
      <c r="AF48" s="270"/>
      <c r="AG48" s="268">
        <f>COUNTIFS($B$11:$B$30,AG$46,$C$11:$C$30,"A",$E$11:$E$30,"*")</f>
        <v>0</v>
      </c>
      <c r="AH48" s="269"/>
      <c r="AI48" s="270"/>
      <c r="AJ48" s="268">
        <f>COUNTIFS($B$11:$B$30,AG$46,$C$11:$C$30,"B",$E$11:$E$30,"*")</f>
        <v>0</v>
      </c>
      <c r="AK48" s="270"/>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0</v>
      </c>
      <c r="F49" s="268">
        <f>COUNTIFS($B$11:$B$30,E$46,$C$11:$C$30,"D",$E$11:$E$30,"*")</f>
        <v>0</v>
      </c>
      <c r="G49" s="269"/>
      <c r="H49" s="270"/>
      <c r="I49" s="268">
        <f>COUNTIFS($B$11:$B$30,I$46,$C$11:$C$30,"C",$E$11:$E$30,"*")</f>
        <v>1</v>
      </c>
      <c r="J49" s="269"/>
      <c r="K49" s="270"/>
      <c r="L49" s="268">
        <f>COUNTIFS($B$11:$B$30,I$46,$C$11:$C$30,"D",$E$11:$E$30,"*")</f>
        <v>1</v>
      </c>
      <c r="M49" s="269"/>
      <c r="N49" s="270"/>
      <c r="O49" s="268">
        <f>COUNTIFS($B$11:$B$30,O$46,$C$11:$C$30,"C",$E$11:$E$30,"*")</f>
        <v>0</v>
      </c>
      <c r="P49" s="269"/>
      <c r="Q49" s="270"/>
      <c r="R49" s="268">
        <f>COUNTIFS($B$11:$B$30,O$46,$C$11:$C$30,"D",$E$11:$E$30,"*")</f>
        <v>0</v>
      </c>
      <c r="S49" s="269"/>
      <c r="T49" s="270"/>
      <c r="U49" s="268">
        <f>COUNTIFS($B$11:$B$30,U$46,$C$11:$C$30,"C",$E$11:$E$30,"*")</f>
        <v>0</v>
      </c>
      <c r="V49" s="269"/>
      <c r="W49" s="270"/>
      <c r="X49" s="268">
        <f>COUNTIFS($B$11:$B$30,U$46,$C$11:$C$30,"D",$E$11:$E$30,"*")</f>
        <v>0</v>
      </c>
      <c r="Y49" s="269"/>
      <c r="Z49" s="270"/>
      <c r="AA49" s="268">
        <f>COUNTIFS($B$11:$B$30,AA$46,$C$11:$C$30,"C",$E$11:$E$30,"*")</f>
        <v>0</v>
      </c>
      <c r="AB49" s="269"/>
      <c r="AC49" s="270"/>
      <c r="AD49" s="268">
        <f>COUNTIFS($B$11:$B$30,AA$46,$C$11:$C$30,"D",$E$11:$E$30,"*")</f>
        <v>0</v>
      </c>
      <c r="AE49" s="269"/>
      <c r="AF49" s="270"/>
      <c r="AG49" s="268">
        <f>COUNTIFS($B$11:$B$30,AG$46,$C$11:$C$30,"C",$E$11:$E$30,"*")</f>
        <v>0</v>
      </c>
      <c r="AH49" s="269"/>
      <c r="AI49" s="270"/>
      <c r="AJ49" s="268">
        <f>COUNTIFS($B$11:$B$30,AG$46,$C$11:$C$30,"D",$E$11:$E$30,"*")</f>
        <v>0</v>
      </c>
      <c r="AK49" s="270"/>
      <c r="AL49" s="106">
        <f>COUNTIFS($B$11:$B$30,AL$46,$C$11:$C$30,"C",$E$11:$E$30,"*")</f>
        <v>0</v>
      </c>
      <c r="AM49" s="106">
        <f>COUNTIFS($B$11:$B$30,AL$46,$C$11:$C$30,"D",$E$11:$E$30,"*")</f>
        <v>0</v>
      </c>
      <c r="AN49" s="62"/>
    </row>
    <row r="50" spans="1:40" ht="25" customHeight="1">
      <c r="A50" s="62"/>
      <c r="B50" s="103" t="s">
        <v>167</v>
      </c>
      <c r="C50" s="272">
        <f>IF($AK$3="４週",SUMIFS($AK$11:$AK$30,$B$11:$B$30,C46)/4/$AH$5,IF($AK$3="歴月",SUMIFS($AK$11:$AK$30,$B$11:$B$30,C46)/$AL$5,"記載する期間を選択してください"))</f>
        <v>0</v>
      </c>
      <c r="D50" s="274"/>
      <c r="E50" s="272">
        <f>IF($AK$3="４週",SUMIFS($AK$11:$AK$30,$B$11:$B$30,E46)/4/$AH$5,IF($AK$3="歴月",SUMIFS($AK$11:$AK$30,$B$11:$B$30,E46)/$AL$5,"記載する期間を選択してください"))</f>
        <v>0</v>
      </c>
      <c r="F50" s="273"/>
      <c r="G50" s="273"/>
      <c r="H50" s="274"/>
      <c r="I50" s="272">
        <f>IF($AK$3="４週",SUMIFS($AK$11:$AK$30,$B$11:$B$30,I46)/4/$AH$5,IF($AK$3="歴月",SUMIFS($AK$11:$AK$30,$B$11:$B$30,I46)/$AL$5,"記載する期間を選択してください"))</f>
        <v>0</v>
      </c>
      <c r="J50" s="273"/>
      <c r="K50" s="273"/>
      <c r="L50" s="273"/>
      <c r="M50" s="273"/>
      <c r="N50" s="274"/>
      <c r="O50" s="272">
        <f>IF($AK$3="４週",SUMIFS($AK$11:$AK$30,$B$11:$B$30,O46)/4/$AH$5,IF($AK$3="歴月",SUMIFS($AK$11:$AK$30,$B$11:$B$30,O46)/$AL$5,"記載する期間を選択してください"))</f>
        <v>0</v>
      </c>
      <c r="P50" s="273"/>
      <c r="Q50" s="273"/>
      <c r="R50" s="273"/>
      <c r="S50" s="273"/>
      <c r="T50" s="274"/>
      <c r="U50" s="272">
        <f>IF($AK$3="４週",SUMIFS($AK$11:$AK$30,$B$11:$B$30,U46)/4/$AH$5,IF($AK$3="歴月",SUMIFS($AK$11:$AK$30,$B$11:$B$30,U46)/$AL$5,"記載する期間を選択してください"))</f>
        <v>0</v>
      </c>
      <c r="V50" s="273"/>
      <c r="W50" s="273"/>
      <c r="X50" s="273"/>
      <c r="Y50" s="273"/>
      <c r="Z50" s="274"/>
      <c r="AA50" s="272">
        <f>IF($AK$3="４週",SUMIFS($AK$11:$AK$30,$B$11:$B$30,AA46)/4/$AH$5,IF($AK$3="歴月",SUMIFS($AK$11:$AK$30,$B$11:$B$30,AA46)/$AL$5,"記載する期間を選択してください"))</f>
        <v>0</v>
      </c>
      <c r="AB50" s="273"/>
      <c r="AC50" s="273"/>
      <c r="AD50" s="273"/>
      <c r="AE50" s="273"/>
      <c r="AF50" s="274"/>
      <c r="AG50" s="272">
        <f>IF($AK$3="４週",SUMIFS($AK$11:$AK$30,$B$11:$B$30,AG46)/4/$AH$5,IF($AK$3="歴月",SUMIFS($AK$11:$AK$30,$B$11:$B$30,AG46)/$AL$5,"記載する期間を選択してください"))</f>
        <v>0</v>
      </c>
      <c r="AH50" s="273"/>
      <c r="AI50" s="273"/>
      <c r="AJ50" s="273"/>
      <c r="AK50" s="274"/>
      <c r="AL50" s="272">
        <f>IF($AK$3="４週",SUMIFS($AK$11:$AK$30,$B$11:$B$30,AL46)/4/$AH$5,IF($AK$3="歴月",SUMIFS($AK$11:$AK$30,$B$11:$B$30,AL46)/$AL$5,"記載する期間を選択してください"))</f>
        <v>0</v>
      </c>
      <c r="AM50" s="274"/>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9" t="s">
        <v>126</v>
      </c>
      <c r="D59" s="249"/>
      <c r="E59" s="249"/>
      <c r="F59" s="60"/>
      <c r="G59" s="60"/>
    </row>
    <row r="60" spans="1:40" ht="15" customHeight="1">
      <c r="A60" s="60"/>
      <c r="B60" s="97" t="s">
        <v>127</v>
      </c>
      <c r="C60" s="262" t="s">
        <v>128</v>
      </c>
      <c r="D60" s="262"/>
      <c r="E60" s="262"/>
      <c r="F60" s="60"/>
      <c r="G60" s="60"/>
    </row>
    <row r="61" spans="1:40" ht="15" customHeight="1">
      <c r="A61" s="60"/>
      <c r="B61" s="97" t="s">
        <v>129</v>
      </c>
      <c r="C61" s="262" t="s">
        <v>130</v>
      </c>
      <c r="D61" s="262"/>
      <c r="E61" s="262"/>
      <c r="F61" s="60"/>
      <c r="G61" s="60"/>
    </row>
    <row r="62" spans="1:40" ht="15" customHeight="1">
      <c r="A62" s="60"/>
      <c r="B62" s="97" t="s">
        <v>131</v>
      </c>
      <c r="C62" s="262" t="s">
        <v>132</v>
      </c>
      <c r="D62" s="262"/>
      <c r="E62" s="262"/>
      <c r="F62" s="60"/>
      <c r="G62" s="60"/>
    </row>
    <row r="63" spans="1:40" ht="15" customHeight="1">
      <c r="A63" s="60"/>
      <c r="B63" s="97" t="s">
        <v>133</v>
      </c>
      <c r="C63" s="262" t="s">
        <v>134</v>
      </c>
      <c r="D63" s="262"/>
      <c r="E63" s="262"/>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ljpspdyULddvUfARKNcV4edPs56EQckFywCRouFcnZRthVhIk/rDwzfpSt5Z9Lm9zltV6X+X2tCXtUeiYYhxtg==" saltValue="KNtu4e5+eWJnbPxw+aFfFQ=="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type="whole" operator="greaterThanOrEqual" allowBlank="1" showInputMessage="1" showErrorMessage="1" sqref="U38:U39 R38:R39 AG38:AG39 AD38:AD39 AA38:AA39 X38:X39 I38:I39 D38:F39 O38:O39 L38:L39" xr:uid="{10799D07-3A35-4392-808D-09D1C02A0925}">
      <formula1>0</formula1>
    </dataValidation>
    <dataValidation operator="greaterThanOrEqual" allowBlank="1" showInputMessage="1" showErrorMessage="1" sqref="I44 AJ38:AJ39 AL38 L40 L44 I40" xr:uid="{578C01DA-E6CB-4E7B-9AE0-A83F221720B3}"/>
    <dataValidation type="list" allowBlank="1" showInputMessage="1" showErrorMessage="1" sqref="C11:C30" xr:uid="{3769A182-F90B-42C7-994E-D862B4E7D3C3}">
      <formula1>"A,B,C,D"</formula1>
    </dataValidation>
    <dataValidation type="list" allowBlank="1" showInputMessage="1" showErrorMessage="1" sqref="AK4:AN4" xr:uid="{6F48186A-F00D-4C8B-98DC-134EF37810B8}">
      <formula1>"予定,実績"</formula1>
    </dataValidation>
    <dataValidation type="list" allowBlank="1" showInputMessage="1" showErrorMessage="1" sqref="AK3:AN3" xr:uid="{B2B2F21B-5FF7-43A7-AD23-D0B7F84A5EC9}">
      <formula1>"４週,歴月"</formula1>
    </dataValidation>
    <dataValidation type="list" allowBlank="1" showInputMessage="1" sqref="B13:B30" xr:uid="{FDF5BF71-6A21-4E53-A075-A546DCC33F90}">
      <formula1>INDIRECT($AK$1)</formula1>
    </dataValidation>
    <dataValidation allowBlank="1" showInputMessage="1" sqref="B11:B12" xr:uid="{115FBBDE-2895-4104-A0FA-EB122DF3EA4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93</v>
      </c>
      <c r="AL1" s="278"/>
      <c r="AM1" s="278"/>
      <c r="AN1" s="278"/>
    </row>
    <row r="2" spans="1:40" ht="18" customHeight="1">
      <c r="A2" s="62"/>
      <c r="B2" s="63"/>
      <c r="C2" s="63"/>
      <c r="D2" s="63"/>
      <c r="E2" s="63"/>
      <c r="F2" s="63"/>
      <c r="G2" s="63"/>
      <c r="H2" s="63"/>
      <c r="I2" s="63"/>
      <c r="J2" s="63"/>
      <c r="K2" s="63"/>
      <c r="L2" s="63"/>
      <c r="M2" s="276">
        <v>2024</v>
      </c>
      <c r="N2" s="276"/>
      <c r="O2" s="276"/>
      <c r="P2" s="276"/>
      <c r="Q2" s="239" t="s">
        <v>94</v>
      </c>
      <c r="R2" s="239"/>
      <c r="S2" s="276">
        <v>5</v>
      </c>
      <c r="T2" s="276"/>
      <c r="U2" s="239" t="s">
        <v>95</v>
      </c>
      <c r="V2" s="239"/>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c r="AI5" s="277"/>
      <c r="AJ5" s="277"/>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9"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6" t="s">
        <v>109</v>
      </c>
      <c r="AM7" s="257" t="s">
        <v>110</v>
      </c>
      <c r="AN7" s="257"/>
    </row>
    <row r="8" spans="1:40" ht="15" customHeight="1">
      <c r="A8" s="243"/>
      <c r="B8" s="249"/>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6"/>
      <c r="AM8" s="257"/>
      <c r="AN8" s="257"/>
    </row>
    <row r="9" spans="1:40" ht="15" customHeight="1">
      <c r="A9" s="243"/>
      <c r="B9" s="249"/>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56"/>
      <c r="AM9" s="257"/>
      <c r="AN9" s="257"/>
    </row>
    <row r="10" spans="1:40" ht="15" customHeight="1">
      <c r="A10" s="243"/>
      <c r="B10" s="249"/>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56"/>
      <c r="AM10" s="257"/>
      <c r="AN10" s="25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5"/>
      <c r="AN11" s="275"/>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5"/>
      <c r="AN12" s="275"/>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5"/>
      <c r="AN13" s="275"/>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5"/>
      <c r="AN14" s="275"/>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5"/>
      <c r="AN15" s="275"/>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5"/>
      <c r="AN16" s="275"/>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5"/>
      <c r="AN17" s="275"/>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5"/>
      <c r="AN18" s="275"/>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5"/>
      <c r="AN19" s="275"/>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5"/>
      <c r="AN20" s="275"/>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5"/>
      <c r="AN21" s="275"/>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5"/>
      <c r="AN22" s="275"/>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5"/>
      <c r="AN23" s="275"/>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5"/>
      <c r="AN24" s="275"/>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5"/>
      <c r="AN25" s="275"/>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5"/>
      <c r="AN26" s="275"/>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5"/>
      <c r="AN27" s="275"/>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5"/>
      <c r="AN28" s="275"/>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5"/>
      <c r="AN29" s="275"/>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5"/>
      <c r="AN30" s="275"/>
    </row>
    <row r="31" spans="1:40" ht="18" customHeight="1">
      <c r="A31" s="250" t="s">
        <v>116</v>
      </c>
      <c r="B31" s="259"/>
      <c r="C31" s="259"/>
      <c r="D31" s="259"/>
      <c r="E31" s="25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59" t="s">
        <v>117</v>
      </c>
      <c r="B32" s="259"/>
      <c r="C32" s="259"/>
      <c r="D32" s="259"/>
      <c r="E32" s="26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9" t="s">
        <v>126</v>
      </c>
      <c r="D41" s="249"/>
      <c r="E41" s="249"/>
      <c r="F41" s="60"/>
      <c r="G41" s="60"/>
    </row>
    <row r="42" spans="1:39" ht="15" customHeight="1">
      <c r="A42" s="60"/>
      <c r="B42" s="97" t="s">
        <v>127</v>
      </c>
      <c r="C42" s="262" t="s">
        <v>128</v>
      </c>
      <c r="D42" s="262"/>
      <c r="E42" s="262"/>
      <c r="F42" s="60"/>
      <c r="G42" s="60"/>
    </row>
    <row r="43" spans="1:39" ht="15" customHeight="1">
      <c r="A43" s="60"/>
      <c r="B43" s="97" t="s">
        <v>129</v>
      </c>
      <c r="C43" s="262" t="s">
        <v>130</v>
      </c>
      <c r="D43" s="262"/>
      <c r="E43" s="262"/>
      <c r="F43" s="60"/>
      <c r="G43" s="60"/>
    </row>
    <row r="44" spans="1:39" ht="15" customHeight="1">
      <c r="A44" s="60"/>
      <c r="B44" s="97" t="s">
        <v>131</v>
      </c>
      <c r="C44" s="262" t="s">
        <v>132</v>
      </c>
      <c r="D44" s="262"/>
      <c r="E44" s="262"/>
      <c r="F44" s="60"/>
      <c r="G44" s="60"/>
    </row>
    <row r="45" spans="1:39" ht="15" customHeight="1">
      <c r="A45" s="60"/>
      <c r="B45" s="97" t="s">
        <v>133</v>
      </c>
      <c r="C45" s="262" t="s">
        <v>134</v>
      </c>
      <c r="D45" s="262"/>
      <c r="E45" s="26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242</v>
      </c>
      <c r="B18" s="102" t="s">
        <v>156</v>
      </c>
      <c r="C18" s="102" t="s">
        <v>187</v>
      </c>
      <c r="D18" s="102"/>
      <c r="E18" s="102"/>
      <c r="F18" s="102"/>
      <c r="G18" s="102"/>
      <c r="H18" s="102"/>
      <c r="I18" s="102"/>
      <c r="J18" s="102"/>
    </row>
    <row r="19" spans="1:11">
      <c r="A19" s="102" t="s">
        <v>188</v>
      </c>
      <c r="B19" s="102" t="s">
        <v>156</v>
      </c>
      <c r="C19" s="102" t="s">
        <v>172</v>
      </c>
      <c r="D19" s="102" t="s">
        <v>189</v>
      </c>
      <c r="E19" s="102" t="s">
        <v>190</v>
      </c>
      <c r="F19" s="102" t="s">
        <v>192</v>
      </c>
      <c r="G19" s="102"/>
      <c r="H19" s="102"/>
      <c r="I19" s="102"/>
      <c r="J19" s="102"/>
    </row>
    <row r="20" spans="1:11">
      <c r="A20" s="102" t="s">
        <v>191</v>
      </c>
      <c r="B20" s="102" t="s">
        <v>156</v>
      </c>
      <c r="C20" s="102" t="s">
        <v>172</v>
      </c>
      <c r="D20" s="102" t="s">
        <v>190</v>
      </c>
      <c r="E20" s="102" t="s">
        <v>192</v>
      </c>
      <c r="F20" s="102"/>
      <c r="G20" s="102"/>
      <c r="H20" s="102"/>
      <c r="I20" s="102"/>
      <c r="J20" s="102"/>
    </row>
    <row r="21" spans="1:11">
      <c r="A21" s="102" t="s">
        <v>193</v>
      </c>
      <c r="B21" s="102" t="s">
        <v>156</v>
      </c>
      <c r="C21" s="102" t="s">
        <v>172</v>
      </c>
      <c r="D21" s="102" t="s">
        <v>190</v>
      </c>
      <c r="E21" s="102" t="s">
        <v>192</v>
      </c>
      <c r="F21" s="102"/>
      <c r="G21" s="102"/>
      <c r="H21" s="102"/>
      <c r="I21" s="102"/>
      <c r="J21" s="102"/>
    </row>
    <row r="22" spans="1:11">
      <c r="A22" s="102" t="s">
        <v>204</v>
      </c>
      <c r="B22" s="102" t="s">
        <v>156</v>
      </c>
      <c r="C22" s="102" t="s">
        <v>158</v>
      </c>
      <c r="D22" s="102"/>
      <c r="E22" s="102"/>
      <c r="F22" s="102"/>
      <c r="G22" s="102"/>
      <c r="H22" s="102"/>
      <c r="I22" s="102"/>
      <c r="J22" s="102"/>
    </row>
    <row r="23" spans="1:11">
      <c r="A23" s="102" t="s">
        <v>194</v>
      </c>
      <c r="B23" s="102" t="s">
        <v>156</v>
      </c>
      <c r="C23" s="102" t="s">
        <v>172</v>
      </c>
      <c r="D23" s="102" t="s">
        <v>195</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勤務形態一覧表（就労定着支援）</vt:lpstr>
      <vt:lpstr>勤務形態一覧表（記載例）</vt:lpstr>
      <vt:lpstr>勤務形態一覧表（汎用）</vt:lpstr>
      <vt:lpstr>選択肢</vt:lpstr>
      <vt:lpstr>'勤務形態一覧表（記載例）'!Print_Area</vt:lpstr>
      <vt:lpstr>'勤務形態一覧表（就労定着支援）'!Print_Area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