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5AA5B2C8-832F-454A-A4D7-9A5F61788BFD}" xr6:coauthVersionLast="47" xr6:coauthVersionMax="47" xr10:uidLastSave="{00000000-0000-0000-0000-000000000000}"/>
  <bookViews>
    <workbookView xWindow="-120" yWindow="-120" windowWidth="29040" windowHeight="15990" tabRatio="774" xr2:uid="{00000000-000D-0000-FFFF-FFFF00000000}"/>
  </bookViews>
  <sheets>
    <sheet name="104JR各駅別乗車人員" sheetId="23" r:id="rId1"/>
    <sheet name="113私鉄各駅別乗車人員【検算用】" sheetId="48" state="hidden" r:id="rId2"/>
  </sheets>
  <definedNames>
    <definedName name="_Regression_Int" localSheetId="0" hidden="1">1</definedName>
    <definedName name="_Regression_Int" localSheetId="1" hidden="1">1</definedName>
    <definedName name="_xlnm.Print_Area" localSheetId="0">'104JR各駅別乗車人員'!$A$1:$J$58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3" l="1"/>
  <c r="C28" i="23"/>
  <c r="B28" i="23"/>
  <c r="E28" i="23" s="1"/>
  <c r="J39" i="23"/>
  <c r="I39" i="23"/>
  <c r="G39" i="23"/>
  <c r="H39" i="23"/>
  <c r="I22" i="23"/>
  <c r="H22" i="23"/>
  <c r="G22" i="23"/>
  <c r="J22" i="23" s="1"/>
  <c r="E6" i="23"/>
  <c r="D6" i="23"/>
  <c r="C6" i="23"/>
  <c r="B6" i="23"/>
  <c r="B4" i="23" s="1"/>
  <c r="E4" i="23" s="1"/>
  <c r="C4" i="23" l="1"/>
  <c r="D4" i="23"/>
  <c r="E229" i="48" l="1"/>
  <c r="E223" i="48"/>
  <c r="E220" i="48"/>
  <c r="E214" i="48"/>
  <c r="E212" i="48"/>
  <c r="E204" i="48"/>
  <c r="E203" i="48"/>
  <c r="E196" i="48"/>
  <c r="E195" i="48"/>
  <c r="E187" i="48"/>
  <c r="E184" i="48"/>
  <c r="E179" i="48"/>
  <c r="E171" i="48"/>
  <c r="E144" i="48"/>
  <c r="E141" i="48"/>
  <c r="E132" i="48"/>
  <c r="E128" i="48"/>
  <c r="E112" i="48"/>
  <c r="E101" i="48"/>
  <c r="E93" i="48"/>
  <c r="E84" i="48"/>
  <c r="E82" i="48"/>
  <c r="E76" i="48"/>
  <c r="E74" i="48"/>
  <c r="E68" i="48"/>
  <c r="E66" i="48"/>
  <c r="E55" i="48"/>
  <c r="E53" i="48"/>
  <c r="E47" i="48"/>
  <c r="E45" i="48"/>
  <c r="E34" i="48"/>
  <c r="B232" i="48"/>
  <c r="E232" i="48" s="1"/>
  <c r="B231" i="48"/>
  <c r="E231" i="48" s="1"/>
  <c r="B230" i="48"/>
  <c r="E230" i="48" s="1"/>
  <c r="B229" i="48"/>
  <c r="B228" i="48"/>
  <c r="E228" i="48" s="1"/>
  <c r="D226" i="48"/>
  <c r="C226" i="48"/>
  <c r="B224" i="48"/>
  <c r="E224" i="48" s="1"/>
  <c r="B223" i="48"/>
  <c r="B222" i="48"/>
  <c r="E222" i="48" s="1"/>
  <c r="B221" i="48"/>
  <c r="E221" i="48" s="1"/>
  <c r="B220" i="48"/>
  <c r="B219" i="48"/>
  <c r="E219" i="48" s="1"/>
  <c r="B218" i="48"/>
  <c r="E218" i="48" s="1"/>
  <c r="B217" i="48"/>
  <c r="E217" i="48" s="1"/>
  <c r="B216" i="48"/>
  <c r="E216" i="48" s="1"/>
  <c r="B215" i="48"/>
  <c r="E215" i="48" s="1"/>
  <c r="B214" i="48"/>
  <c r="B213" i="48"/>
  <c r="E213" i="48" s="1"/>
  <c r="B212" i="48"/>
  <c r="B211" i="48"/>
  <c r="E211" i="48" s="1"/>
  <c r="B210" i="48"/>
  <c r="E210" i="48" s="1"/>
  <c r="D208" i="48"/>
  <c r="C208" i="48"/>
  <c r="B206" i="48"/>
  <c r="E206" i="48" s="1"/>
  <c r="B205" i="48"/>
  <c r="E205" i="48" s="1"/>
  <c r="B204" i="48"/>
  <c r="B203" i="48"/>
  <c r="B202" i="48"/>
  <c r="E202" i="48" s="1"/>
  <c r="B201" i="48"/>
  <c r="E201" i="48" s="1"/>
  <c r="B200" i="48"/>
  <c r="E200" i="48" s="1"/>
  <c r="B199" i="48"/>
  <c r="E199" i="48" s="1"/>
  <c r="B198" i="48"/>
  <c r="E198" i="48" s="1"/>
  <c r="B197" i="48"/>
  <c r="E197" i="48" s="1"/>
  <c r="B196" i="48"/>
  <c r="B195" i="48"/>
  <c r="B194" i="48"/>
  <c r="E194" i="48" s="1"/>
  <c r="D192" i="48"/>
  <c r="D167" i="48" s="1"/>
  <c r="C192" i="48"/>
  <c r="B190" i="48"/>
  <c r="E190" i="48" s="1"/>
  <c r="B189" i="48"/>
  <c r="E189" i="48" s="1"/>
  <c r="B188" i="48"/>
  <c r="E188" i="48" s="1"/>
  <c r="B187" i="48"/>
  <c r="B186" i="48"/>
  <c r="E186" i="48" s="1"/>
  <c r="B185" i="48"/>
  <c r="E185" i="48" s="1"/>
  <c r="B184" i="48"/>
  <c r="B183" i="48"/>
  <c r="E183" i="48" s="1"/>
  <c r="B182" i="48"/>
  <c r="E182" i="48" s="1"/>
  <c r="B181" i="48"/>
  <c r="E181" i="48" s="1"/>
  <c r="B180" i="48"/>
  <c r="E180" i="48" s="1"/>
  <c r="B179" i="48"/>
  <c r="B173" i="48"/>
  <c r="E173" i="48" s="1"/>
  <c r="B172" i="48"/>
  <c r="E172" i="48" s="1"/>
  <c r="B171" i="48"/>
  <c r="B169" i="48" s="1"/>
  <c r="D169" i="48"/>
  <c r="C169" i="48"/>
  <c r="C167" i="48"/>
  <c r="B165" i="48"/>
  <c r="E165" i="48" s="1"/>
  <c r="B164" i="48"/>
  <c r="E164" i="48" s="1"/>
  <c r="B163" i="48"/>
  <c r="E163" i="48" s="1"/>
  <c r="B162" i="48"/>
  <c r="E162" i="48" s="1"/>
  <c r="B161" i="48"/>
  <c r="E161" i="48" s="1"/>
  <c r="B160" i="48"/>
  <c r="E160" i="48" s="1"/>
  <c r="B159" i="48"/>
  <c r="E159" i="48" s="1"/>
  <c r="B158" i="48"/>
  <c r="E158" i="48" s="1"/>
  <c r="B157" i="48"/>
  <c r="E157" i="48" s="1"/>
  <c r="B156" i="48"/>
  <c r="E156" i="48" s="1"/>
  <c r="D154" i="48"/>
  <c r="C154" i="48"/>
  <c r="B152" i="48"/>
  <c r="B150" i="48" s="1"/>
  <c r="D150" i="48"/>
  <c r="C150" i="48"/>
  <c r="C137" i="48" s="1"/>
  <c r="B148" i="48"/>
  <c r="E148" i="48" s="1"/>
  <c r="B147" i="48"/>
  <c r="E147" i="48" s="1"/>
  <c r="B146" i="48"/>
  <c r="E146" i="48" s="1"/>
  <c r="B145" i="48"/>
  <c r="E145" i="48" s="1"/>
  <c r="B144" i="48"/>
  <c r="B143" i="48"/>
  <c r="E143" i="48" s="1"/>
  <c r="B142" i="48"/>
  <c r="B139" i="48" s="1"/>
  <c r="B141" i="48"/>
  <c r="D139" i="48"/>
  <c r="C139" i="48"/>
  <c r="D137" i="48"/>
  <c r="B135" i="48"/>
  <c r="E135" i="48" s="1"/>
  <c r="B134" i="48"/>
  <c r="E134" i="48" s="1"/>
  <c r="B133" i="48"/>
  <c r="B130" i="48" s="1"/>
  <c r="B132" i="48"/>
  <c r="D130" i="48"/>
  <c r="C130" i="48"/>
  <c r="B128" i="48"/>
  <c r="B127" i="48"/>
  <c r="E127" i="48" s="1"/>
  <c r="B126" i="48"/>
  <c r="B125" i="48"/>
  <c r="E125" i="48" s="1"/>
  <c r="D123" i="48"/>
  <c r="C123" i="48"/>
  <c r="B121" i="48"/>
  <c r="E121" i="48" s="1"/>
  <c r="B120" i="48"/>
  <c r="E120" i="48" s="1"/>
  <c r="B119" i="48"/>
  <c r="E119" i="48" s="1"/>
  <c r="B118" i="48"/>
  <c r="E118" i="48" s="1"/>
  <c r="B112" i="48"/>
  <c r="B111" i="48"/>
  <c r="E111" i="48" s="1"/>
  <c r="B110" i="48"/>
  <c r="E110" i="48" s="1"/>
  <c r="B109" i="48"/>
  <c r="E109" i="48" s="1"/>
  <c r="B108" i="48"/>
  <c r="E108" i="48" s="1"/>
  <c r="D106" i="48"/>
  <c r="C106" i="48"/>
  <c r="B104" i="48"/>
  <c r="E104" i="48" s="1"/>
  <c r="B103" i="48"/>
  <c r="E103" i="48" s="1"/>
  <c r="B102" i="48"/>
  <c r="E102" i="48" s="1"/>
  <c r="B101" i="48"/>
  <c r="B100" i="48"/>
  <c r="E100" i="48" s="1"/>
  <c r="B99" i="48"/>
  <c r="E99" i="48" s="1"/>
  <c r="B98" i="48"/>
  <c r="E98" i="48" s="1"/>
  <c r="B97" i="48"/>
  <c r="E97" i="48" s="1"/>
  <c r="B96" i="48"/>
  <c r="E96" i="48" s="1"/>
  <c r="B95" i="48"/>
  <c r="E95" i="48" s="1"/>
  <c r="B94" i="48"/>
  <c r="E94" i="48" s="1"/>
  <c r="B93" i="48"/>
  <c r="B92" i="48"/>
  <c r="E92" i="48" s="1"/>
  <c r="B91" i="48"/>
  <c r="B90" i="48"/>
  <c r="E90" i="48" s="1"/>
  <c r="D88" i="48"/>
  <c r="C88" i="48"/>
  <c r="B86" i="48"/>
  <c r="E86" i="48" s="1"/>
  <c r="B85" i="48"/>
  <c r="E85" i="48" s="1"/>
  <c r="B84" i="48"/>
  <c r="B83" i="48"/>
  <c r="E83" i="48" s="1"/>
  <c r="B82" i="48"/>
  <c r="B81" i="48"/>
  <c r="E81" i="48" s="1"/>
  <c r="B80" i="48"/>
  <c r="E80" i="48" s="1"/>
  <c r="B79" i="48"/>
  <c r="E79" i="48" s="1"/>
  <c r="B78" i="48"/>
  <c r="E78" i="48" s="1"/>
  <c r="B77" i="48"/>
  <c r="E77" i="48" s="1"/>
  <c r="B76" i="48"/>
  <c r="B75" i="48"/>
  <c r="E75" i="48" s="1"/>
  <c r="B74" i="48"/>
  <c r="B73" i="48"/>
  <c r="E73" i="48" s="1"/>
  <c r="B72" i="48"/>
  <c r="E72" i="48" s="1"/>
  <c r="B71" i="48"/>
  <c r="E71" i="48" s="1"/>
  <c r="B70" i="48"/>
  <c r="E70" i="48" s="1"/>
  <c r="B69" i="48"/>
  <c r="E69" i="48" s="1"/>
  <c r="B68" i="48"/>
  <c r="B67" i="48"/>
  <c r="E67" i="48" s="1"/>
  <c r="B66" i="48"/>
  <c r="B65" i="48"/>
  <c r="E65" i="48" s="1"/>
  <c r="B64" i="48"/>
  <c r="E64" i="48" s="1"/>
  <c r="B63" i="48"/>
  <c r="E63" i="48" s="1"/>
  <c r="B62" i="48"/>
  <c r="E62" i="48" s="1"/>
  <c r="B56" i="48"/>
  <c r="E56" i="48" s="1"/>
  <c r="B55" i="48"/>
  <c r="B54" i="48"/>
  <c r="E54" i="48" s="1"/>
  <c r="B53" i="48"/>
  <c r="B52" i="48"/>
  <c r="E52" i="48" s="1"/>
  <c r="B51" i="48"/>
  <c r="E51" i="48" s="1"/>
  <c r="B50" i="48"/>
  <c r="E50" i="48" s="1"/>
  <c r="B49" i="48"/>
  <c r="E49" i="48" s="1"/>
  <c r="B48" i="48"/>
  <c r="E48" i="48" s="1"/>
  <c r="B47" i="48"/>
  <c r="B46" i="48"/>
  <c r="E46" i="48" s="1"/>
  <c r="B45" i="48"/>
  <c r="D43" i="48"/>
  <c r="C43" i="48"/>
  <c r="B41" i="48"/>
  <c r="E41" i="48" s="1"/>
  <c r="B40" i="48"/>
  <c r="E40" i="48" s="1"/>
  <c r="B39" i="48"/>
  <c r="E39" i="48" s="1"/>
  <c r="B38" i="48"/>
  <c r="E38" i="48" s="1"/>
  <c r="B37" i="48"/>
  <c r="E37" i="48" s="1"/>
  <c r="B36" i="48"/>
  <c r="E36" i="48" s="1"/>
  <c r="B35" i="48"/>
  <c r="E35" i="48" s="1"/>
  <c r="B34" i="48"/>
  <c r="B33" i="48"/>
  <c r="E33" i="48" s="1"/>
  <c r="B32" i="48"/>
  <c r="E32" i="48" s="1"/>
  <c r="B31" i="48"/>
  <c r="E31" i="48" s="1"/>
  <c r="B30" i="48"/>
  <c r="E30" i="48" s="1"/>
  <c r="B29" i="48"/>
  <c r="E29" i="48" s="1"/>
  <c r="B28" i="48"/>
  <c r="E28" i="48" s="1"/>
  <c r="B27" i="48"/>
  <c r="E27" i="48" s="1"/>
  <c r="E25" i="48" s="1"/>
  <c r="D25" i="48"/>
  <c r="C25" i="48"/>
  <c r="B23" i="48"/>
  <c r="E23" i="48" s="1"/>
  <c r="B22" i="48"/>
  <c r="E22" i="48" s="1"/>
  <c r="B21" i="48"/>
  <c r="E21" i="48" s="1"/>
  <c r="B20" i="48"/>
  <c r="E20" i="48" s="1"/>
  <c r="B19" i="48"/>
  <c r="E19" i="48" s="1"/>
  <c r="B18" i="48"/>
  <c r="E18" i="48" s="1"/>
  <c r="B17" i="48"/>
  <c r="E17" i="48" s="1"/>
  <c r="B16" i="48"/>
  <c r="E16" i="48" s="1"/>
  <c r="B15" i="48"/>
  <c r="E15" i="48" s="1"/>
  <c r="B14" i="48"/>
  <c r="E14" i="48" s="1"/>
  <c r="B13" i="48"/>
  <c r="E13" i="48" s="1"/>
  <c r="B12" i="48"/>
  <c r="E12" i="48" s="1"/>
  <c r="B11" i="48"/>
  <c r="E11" i="48" s="1"/>
  <c r="B10" i="48"/>
  <c r="E10" i="48" s="1"/>
  <c r="E8" i="48" s="1"/>
  <c r="D8" i="48"/>
  <c r="C8" i="48"/>
  <c r="C6" i="48" s="1"/>
  <c r="D6" i="48"/>
  <c r="E43" i="48" l="1"/>
  <c r="E208" i="48"/>
  <c r="E169" i="48"/>
  <c r="E167" i="48" s="1"/>
  <c r="E106" i="48"/>
  <c r="E123" i="48"/>
  <c r="E192" i="48"/>
  <c r="E226" i="48"/>
  <c r="E154" i="48"/>
  <c r="E130" i="48"/>
  <c r="C4" i="48"/>
  <c r="B43" i="48"/>
  <c r="B6" i="48" s="1"/>
  <c r="B123" i="48"/>
  <c r="B208" i="48"/>
  <c r="E133" i="48"/>
  <c r="B106" i="48"/>
  <c r="B154" i="48"/>
  <c r="B25" i="48"/>
  <c r="D4" i="48"/>
  <c r="B88" i="48"/>
  <c r="E152" i="48"/>
  <c r="E150" i="48" s="1"/>
  <c r="B192" i="48"/>
  <c r="B167" i="48" s="1"/>
  <c r="E91" i="48"/>
  <c r="E88" i="48" s="1"/>
  <c r="E6" i="48" s="1"/>
  <c r="E4" i="48" s="1"/>
  <c r="E126" i="48"/>
  <c r="E142" i="48"/>
  <c r="E139" i="48" s="1"/>
  <c r="E137" i="48" s="1"/>
  <c r="B8" i="48"/>
  <c r="B226" i="48"/>
  <c r="B137" i="48"/>
  <c r="B4" i="48" l="1"/>
</calcChain>
</file>

<file path=xl/sharedStrings.xml><?xml version="1.0" encoding="utf-8"?>
<sst xmlns="http://schemas.openxmlformats.org/spreadsheetml/2006/main" count="328" uniqueCount="291">
  <si>
    <t>総数</t>
  </si>
  <si>
    <t>伊勢市</t>
  </si>
  <si>
    <t>上野市</t>
  </si>
  <si>
    <t>鈴鹿市</t>
  </si>
  <si>
    <t>熊野市</t>
  </si>
  <si>
    <t>津</t>
  </si>
  <si>
    <t>単位:人</t>
  </si>
  <si>
    <t>近畿日本鉄道計</t>
  </si>
  <si>
    <t>楠</t>
  </si>
  <si>
    <t>柳</t>
  </si>
  <si>
    <t>北勢中央公園口</t>
  </si>
  <si>
    <t>青山町</t>
  </si>
  <si>
    <t>相賀</t>
  </si>
  <si>
    <t>尾鷲</t>
  </si>
  <si>
    <t>大曽根浦</t>
  </si>
  <si>
    <t>九鬼</t>
  </si>
  <si>
    <t>三木里</t>
  </si>
  <si>
    <t>賀田</t>
  </si>
  <si>
    <t>二木島</t>
  </si>
  <si>
    <t>新鹿</t>
  </si>
  <si>
    <t>波田須</t>
  </si>
  <si>
    <t>大泊</t>
  </si>
  <si>
    <t>有井</t>
  </si>
  <si>
    <t>神志山</t>
  </si>
  <si>
    <t>紀伊市木</t>
  </si>
  <si>
    <t>阿田和</t>
  </si>
  <si>
    <t>紀伊井田</t>
  </si>
  <si>
    <t>鵜殿</t>
  </si>
  <si>
    <t>名松線</t>
  </si>
  <si>
    <t>上ノ庄</t>
  </si>
  <si>
    <t>権現前</t>
  </si>
  <si>
    <t>伊勢八太</t>
  </si>
  <si>
    <t>一志</t>
  </si>
  <si>
    <t>井関</t>
  </si>
  <si>
    <t>伊勢大井</t>
  </si>
  <si>
    <t>伊勢川口</t>
  </si>
  <si>
    <t>関ノ宮</t>
  </si>
  <si>
    <t>家城</t>
  </si>
  <si>
    <t>伊勢竹原</t>
  </si>
  <si>
    <t>伊勢鎌倉</t>
  </si>
  <si>
    <t>伊勢八知</t>
  </si>
  <si>
    <t>比津</t>
  </si>
  <si>
    <t>伊勢奥津</t>
  </si>
  <si>
    <t>参宮線</t>
  </si>
  <si>
    <t>外城田</t>
  </si>
  <si>
    <t>田丸</t>
  </si>
  <si>
    <t>宮川</t>
  </si>
  <si>
    <t>山田上口</t>
  </si>
  <si>
    <t>五十鈴ケ丘</t>
  </si>
  <si>
    <t>二見浦</t>
  </si>
  <si>
    <t>松下</t>
  </si>
  <si>
    <t>鳥羽</t>
  </si>
  <si>
    <t>関西本線</t>
  </si>
  <si>
    <t>長島</t>
  </si>
  <si>
    <t>桑名</t>
  </si>
  <si>
    <t>朝日</t>
  </si>
  <si>
    <t>富田</t>
  </si>
  <si>
    <t>富田浜</t>
  </si>
  <si>
    <t>四日市</t>
  </si>
  <si>
    <t>南四日市</t>
  </si>
  <si>
    <t>河原田</t>
  </si>
  <si>
    <t>河曲</t>
  </si>
  <si>
    <t>加佐登</t>
  </si>
  <si>
    <t>井田川</t>
  </si>
  <si>
    <t>亀山</t>
  </si>
  <si>
    <t>紀勢本線</t>
  </si>
  <si>
    <t>下庄</t>
  </si>
  <si>
    <t>一身田</t>
  </si>
  <si>
    <t>阿漕</t>
  </si>
  <si>
    <t>高茶屋</t>
  </si>
  <si>
    <t>六軒</t>
  </si>
  <si>
    <t>松阪</t>
  </si>
  <si>
    <t>徳和</t>
  </si>
  <si>
    <t>多気</t>
  </si>
  <si>
    <t>相可</t>
  </si>
  <si>
    <t>佐奈</t>
  </si>
  <si>
    <t>栃原</t>
  </si>
  <si>
    <t>川添</t>
  </si>
  <si>
    <t>三瀬谷</t>
  </si>
  <si>
    <t>滝原</t>
  </si>
  <si>
    <t>阿曽</t>
  </si>
  <si>
    <t>伊勢柏崎</t>
  </si>
  <si>
    <t>大内山</t>
  </si>
  <si>
    <t>梅ケ谷</t>
  </si>
  <si>
    <t>紀伊長島</t>
  </si>
  <si>
    <t>三野瀬</t>
  </si>
  <si>
    <t>船津</t>
  </si>
  <si>
    <t>総　　　　　数</t>
  </si>
  <si>
    <t>普　　　　　通</t>
  </si>
  <si>
    <t>定　　　　　期</t>
  </si>
  <si>
    <t>1　日　平　均</t>
  </si>
  <si>
    <t>大阪線</t>
  </si>
  <si>
    <t>川合高岡</t>
  </si>
  <si>
    <t>伊勢石橋</t>
  </si>
  <si>
    <t>大三</t>
  </si>
  <si>
    <t>榊原温泉口</t>
  </si>
  <si>
    <t>東青山</t>
  </si>
  <si>
    <t>西青山</t>
  </si>
  <si>
    <t>伊賀上津</t>
  </si>
  <si>
    <t>美旗</t>
  </si>
  <si>
    <t>桔梗が丘</t>
  </si>
  <si>
    <t>名張</t>
  </si>
  <si>
    <t>赤目口</t>
  </si>
  <si>
    <t>山田線</t>
  </si>
  <si>
    <t>宇治山田</t>
  </si>
  <si>
    <t>宮町</t>
  </si>
  <si>
    <t>小俣</t>
  </si>
  <si>
    <t>明野</t>
  </si>
  <si>
    <t>明星</t>
  </si>
  <si>
    <t>斎宮</t>
  </si>
  <si>
    <t>漕代</t>
  </si>
  <si>
    <t>櫛田</t>
  </si>
  <si>
    <t>東松阪</t>
  </si>
  <si>
    <t>松ケ崎</t>
  </si>
  <si>
    <t>伊勢中原</t>
  </si>
  <si>
    <t>名古屋線</t>
  </si>
  <si>
    <t>伊勢中川</t>
  </si>
  <si>
    <t>桃園</t>
  </si>
  <si>
    <t>久居</t>
  </si>
  <si>
    <t>南が丘</t>
  </si>
  <si>
    <t>津新町</t>
  </si>
  <si>
    <t>江戸橋</t>
  </si>
  <si>
    <t>高田本山</t>
  </si>
  <si>
    <t>白塚</t>
  </si>
  <si>
    <t>豊津上野</t>
  </si>
  <si>
    <t>千里</t>
  </si>
  <si>
    <t>磯山</t>
  </si>
  <si>
    <t>鼓ケ浦</t>
  </si>
  <si>
    <t>白子</t>
  </si>
  <si>
    <t>千代崎</t>
  </si>
  <si>
    <t>伊勢若松</t>
  </si>
  <si>
    <t>箕田</t>
  </si>
  <si>
    <t>長太ノ浦</t>
  </si>
  <si>
    <t>北楠</t>
  </si>
  <si>
    <t>塩浜</t>
  </si>
  <si>
    <t>海山道</t>
  </si>
  <si>
    <t>新正</t>
  </si>
  <si>
    <t>近鉄四日市</t>
  </si>
  <si>
    <t>川原町</t>
  </si>
  <si>
    <t>阿倉川</t>
  </si>
  <si>
    <t>霞ケ浦</t>
  </si>
  <si>
    <t>近鉄富田</t>
  </si>
  <si>
    <t>伊勢朝日</t>
  </si>
  <si>
    <t>近鉄長島</t>
  </si>
  <si>
    <t>志摩線</t>
  </si>
  <si>
    <t>中之郷</t>
  </si>
  <si>
    <t>志摩赤崎</t>
  </si>
  <si>
    <t>加茂</t>
  </si>
  <si>
    <t>松尾</t>
  </si>
  <si>
    <t>白木</t>
  </si>
  <si>
    <t>五知</t>
  </si>
  <si>
    <t>沓掛</t>
  </si>
  <si>
    <t>上之郷</t>
  </si>
  <si>
    <t>志摩磯部</t>
  </si>
  <si>
    <t>穴川</t>
  </si>
  <si>
    <t>志摩横山</t>
  </si>
  <si>
    <t>鵜方</t>
  </si>
  <si>
    <t>志摩神明</t>
  </si>
  <si>
    <t>賢島</t>
  </si>
  <si>
    <t>北勢線</t>
  </si>
  <si>
    <t>西桑名</t>
  </si>
  <si>
    <t>馬道</t>
  </si>
  <si>
    <t>西別所</t>
  </si>
  <si>
    <t>蓮花寺</t>
  </si>
  <si>
    <t>在良</t>
  </si>
  <si>
    <t>七和</t>
  </si>
  <si>
    <t>穴太</t>
  </si>
  <si>
    <t>楚原</t>
  </si>
  <si>
    <t>麻生田</t>
  </si>
  <si>
    <t>阿下喜</t>
  </si>
  <si>
    <t>比土</t>
  </si>
  <si>
    <t>上林</t>
  </si>
  <si>
    <t>丸山</t>
  </si>
  <si>
    <t>依那古</t>
  </si>
  <si>
    <t>市部</t>
  </si>
  <si>
    <t>猪田道</t>
  </si>
  <si>
    <t>桑町</t>
  </si>
  <si>
    <t>茅町</t>
  </si>
  <si>
    <t>広小路</t>
  </si>
  <si>
    <t>西大手</t>
  </si>
  <si>
    <t>新居</t>
  </si>
  <si>
    <t>鈴鹿線</t>
  </si>
  <si>
    <t>三日市</t>
  </si>
  <si>
    <t>平田町</t>
  </si>
  <si>
    <t>多度</t>
  </si>
  <si>
    <t>下野代</t>
  </si>
  <si>
    <t>播磨</t>
  </si>
  <si>
    <t>八王子線</t>
  </si>
  <si>
    <t>西日野</t>
  </si>
  <si>
    <t>鳥羽線</t>
  </si>
  <si>
    <t>池の浦</t>
  </si>
  <si>
    <t>朝熊</t>
  </si>
  <si>
    <t>五十鈴川</t>
  </si>
  <si>
    <t>伊勢鉄道計</t>
  </si>
  <si>
    <t>鈴鹿</t>
  </si>
  <si>
    <t>玉垣</t>
  </si>
  <si>
    <t>鈴鹿サーキット稲生</t>
  </si>
  <si>
    <t>徳田</t>
  </si>
  <si>
    <t>中瀬古</t>
  </si>
  <si>
    <t>伊勢上野</t>
  </si>
  <si>
    <t>河芸</t>
  </si>
  <si>
    <t>東一身田</t>
  </si>
  <si>
    <t>大矢知</t>
  </si>
  <si>
    <t>平津</t>
  </si>
  <si>
    <t>暁学園前</t>
  </si>
  <si>
    <t>山城</t>
  </si>
  <si>
    <t>保々</t>
  </si>
  <si>
    <t>梅戸井</t>
  </si>
  <si>
    <t>大安</t>
  </si>
  <si>
    <t>三里</t>
  </si>
  <si>
    <t>丹生川</t>
  </si>
  <si>
    <t>伊勢治田</t>
  </si>
  <si>
    <t>東藤原</t>
  </si>
  <si>
    <t>西野尻</t>
  </si>
  <si>
    <t>西藤原</t>
  </si>
  <si>
    <t>三岐鉄道計</t>
    <phoneticPr fontId="2"/>
  </si>
  <si>
    <t>大泉</t>
    <rPh sb="0" eb="2">
      <t>オオイズミ</t>
    </rPh>
    <phoneticPr fontId="2"/>
  </si>
  <si>
    <t>星川</t>
    <rPh sb="0" eb="2">
      <t>ホシカワ</t>
    </rPh>
    <phoneticPr fontId="2"/>
  </si>
  <si>
    <t>東員</t>
    <rPh sb="0" eb="2">
      <t>トウイン</t>
    </rPh>
    <phoneticPr fontId="2"/>
  </si>
  <si>
    <t>養老鉄道計</t>
    <rPh sb="0" eb="2">
      <t>ヨウロウ</t>
    </rPh>
    <phoneticPr fontId="2"/>
  </si>
  <si>
    <t>伊賀鉄道計</t>
    <rPh sb="0" eb="2">
      <t>イガ</t>
    </rPh>
    <phoneticPr fontId="2"/>
  </si>
  <si>
    <t>総数</t>
    <rPh sb="0" eb="2">
      <t>ソウスウ</t>
    </rPh>
    <phoneticPr fontId="2"/>
  </si>
  <si>
    <t>単位:人</t>
    <phoneticPr fontId="2"/>
  </si>
  <si>
    <t>津</t>
    <phoneticPr fontId="2"/>
  </si>
  <si>
    <t>川越富洲原</t>
    <rPh sb="0" eb="2">
      <t>カワゴエ</t>
    </rPh>
    <phoneticPr fontId="2"/>
  </si>
  <si>
    <t>益生</t>
    <phoneticPr fontId="2"/>
  </si>
  <si>
    <t>桑名</t>
    <phoneticPr fontId="2"/>
  </si>
  <si>
    <t>三岐線</t>
    <rPh sb="2" eb="3">
      <t>セン</t>
    </rPh>
    <phoneticPr fontId="2"/>
  </si>
  <si>
    <t>下深谷</t>
    <rPh sb="2" eb="3">
      <t>タニ</t>
    </rPh>
    <phoneticPr fontId="2"/>
  </si>
  <si>
    <t>伊　勢　市(JR経由)</t>
    <phoneticPr fontId="2"/>
  </si>
  <si>
    <t>伊賀上野（JR経由含む）</t>
    <rPh sb="7" eb="9">
      <t>ケイユ</t>
    </rPh>
    <rPh sb="9" eb="10">
      <t>フク</t>
    </rPh>
    <phoneticPr fontId="2"/>
  </si>
  <si>
    <t>伊賀神戸</t>
    <phoneticPr fontId="2"/>
  </si>
  <si>
    <t>鳥羽</t>
    <phoneticPr fontId="2"/>
  </si>
  <si>
    <t>桑名（JR、近鉄経由含む）</t>
    <rPh sb="6" eb="8">
      <t>キンテツ</t>
    </rPh>
    <rPh sb="8" eb="10">
      <t>ケイユ</t>
    </rPh>
    <rPh sb="10" eb="11">
      <t>フク</t>
    </rPh>
    <phoneticPr fontId="2"/>
  </si>
  <si>
    <t>総　　　　　数</t>
    <phoneticPr fontId="7"/>
  </si>
  <si>
    <t>普　　　　　通</t>
    <phoneticPr fontId="7"/>
  </si>
  <si>
    <t>定　　　　　期</t>
    <phoneticPr fontId="7"/>
  </si>
  <si>
    <t>1　日　平　均</t>
    <phoneticPr fontId="7"/>
  </si>
  <si>
    <t>加太</t>
  </si>
  <si>
    <t>柘植</t>
  </si>
  <si>
    <t>新堂</t>
  </si>
  <si>
    <t>佐那具</t>
  </si>
  <si>
    <t>伊賀上野</t>
  </si>
  <si>
    <t>島ヶ原</t>
  </si>
  <si>
    <t>関</t>
  </si>
  <si>
    <t>伊賀神戸（伊賀経由）</t>
    <rPh sb="5" eb="7">
      <t>イガ</t>
    </rPh>
    <rPh sb="7" eb="9">
      <t>ケイユ</t>
    </rPh>
    <phoneticPr fontId="2"/>
  </si>
  <si>
    <t>近鉄富田(三岐経由)</t>
    <rPh sb="0" eb="2">
      <t>キンテツ</t>
    </rPh>
    <phoneticPr fontId="2"/>
  </si>
  <si>
    <r>
      <t>桑名</t>
    </r>
    <r>
      <rPr>
        <sz val="12"/>
        <rFont val="ＭＳ 明朝"/>
        <family val="1"/>
        <charset val="128"/>
      </rPr>
      <t>（三岐・養老経由）</t>
    </r>
    <rPh sb="3" eb="4">
      <t>サン</t>
    </rPh>
    <rPh sb="4" eb="5">
      <t>チマタ</t>
    </rPh>
    <rPh sb="6" eb="8">
      <t>ヨウロウ</t>
    </rPh>
    <rPh sb="8" eb="10">
      <t>ケイユ</t>
    </rPh>
    <phoneticPr fontId="2"/>
  </si>
  <si>
    <t>注１　交通量調査等とは集計方法が異なるので単純比較できない。</t>
    <rPh sb="0" eb="1">
      <t>チュウ</t>
    </rPh>
    <rPh sb="3" eb="5">
      <t>コウツウ</t>
    </rPh>
    <rPh sb="5" eb="6">
      <t>リョウ</t>
    </rPh>
    <rPh sb="6" eb="8">
      <t>チョウサ</t>
    </rPh>
    <rPh sb="8" eb="9">
      <t>トウ</t>
    </rPh>
    <rPh sb="11" eb="13">
      <t>シュウケイ</t>
    </rPh>
    <rPh sb="13" eb="15">
      <t>ホウホウ</t>
    </rPh>
    <rPh sb="16" eb="17">
      <t>コト</t>
    </rPh>
    <phoneticPr fontId="2"/>
  </si>
  <si>
    <t>湯の山線</t>
    <rPh sb="0" eb="1">
      <t>ユ</t>
    </rPh>
    <rPh sb="2" eb="3">
      <t>ヤマ</t>
    </rPh>
    <rPh sb="3" eb="4">
      <t>セン</t>
    </rPh>
    <phoneticPr fontId="2"/>
  </si>
  <si>
    <t>湯の山温泉</t>
    <rPh sb="0" eb="1">
      <t>ユ</t>
    </rPh>
    <rPh sb="2" eb="3">
      <t>ヤマ</t>
    </rPh>
    <rPh sb="3" eb="5">
      <t>オンセン</t>
    </rPh>
    <phoneticPr fontId="2"/>
  </si>
  <si>
    <t>大羽根園</t>
    <rPh sb="0" eb="4">
      <t>オオバネエン</t>
    </rPh>
    <phoneticPr fontId="2"/>
  </si>
  <si>
    <t>中菰野</t>
    <rPh sb="0" eb="3">
      <t>ナカコモノ</t>
    </rPh>
    <phoneticPr fontId="2"/>
  </si>
  <si>
    <t>菰野</t>
    <rPh sb="0" eb="2">
      <t>コモノ</t>
    </rPh>
    <phoneticPr fontId="2"/>
  </si>
  <si>
    <t>泊</t>
    <rPh sb="0" eb="1">
      <t>トマリ</t>
    </rPh>
    <phoneticPr fontId="2"/>
  </si>
  <si>
    <t>桜</t>
    <rPh sb="0" eb="1">
      <t>サクラ</t>
    </rPh>
    <phoneticPr fontId="2"/>
  </si>
  <si>
    <t>高角</t>
    <rPh sb="0" eb="2">
      <t>タカツノ</t>
    </rPh>
    <phoneticPr fontId="2"/>
  </si>
  <si>
    <t>伊勢川島</t>
    <rPh sb="0" eb="2">
      <t>イセ</t>
    </rPh>
    <rPh sb="2" eb="4">
      <t>カワシマ</t>
    </rPh>
    <phoneticPr fontId="2"/>
  </si>
  <si>
    <t>伊勢松本</t>
    <rPh sb="0" eb="2">
      <t>イセ</t>
    </rPh>
    <rPh sb="2" eb="4">
      <t>マツモト</t>
    </rPh>
    <phoneticPr fontId="2"/>
  </si>
  <si>
    <t>中川原</t>
    <rPh sb="0" eb="3">
      <t>ナカガワラ</t>
    </rPh>
    <phoneticPr fontId="2"/>
  </si>
  <si>
    <t>内部線</t>
    <rPh sb="0" eb="2">
      <t>ウツベ</t>
    </rPh>
    <rPh sb="2" eb="3">
      <t>セン</t>
    </rPh>
    <phoneticPr fontId="2"/>
  </si>
  <si>
    <t>あすなろう四日市</t>
    <rPh sb="5" eb="8">
      <t>ヨッカイチ</t>
    </rPh>
    <phoneticPr fontId="2"/>
  </si>
  <si>
    <t>赤堀</t>
    <rPh sb="0" eb="2">
      <t>アカホリ</t>
    </rPh>
    <phoneticPr fontId="2"/>
  </si>
  <si>
    <t>日永</t>
    <rPh sb="0" eb="2">
      <t>ヒナガ</t>
    </rPh>
    <phoneticPr fontId="2"/>
  </si>
  <si>
    <t>南日永</t>
    <rPh sb="0" eb="1">
      <t>ミナミ</t>
    </rPh>
    <rPh sb="1" eb="3">
      <t>ヒナガ</t>
    </rPh>
    <phoneticPr fontId="2"/>
  </si>
  <si>
    <t>追分</t>
    <rPh sb="0" eb="2">
      <t>オイワケ</t>
    </rPh>
    <phoneticPr fontId="2"/>
  </si>
  <si>
    <t>小古曽</t>
    <rPh sb="0" eb="3">
      <t>オゴソ</t>
    </rPh>
    <phoneticPr fontId="2"/>
  </si>
  <si>
    <t>内部</t>
    <rPh sb="0" eb="2">
      <t>ウツベ</t>
    </rPh>
    <phoneticPr fontId="2"/>
  </si>
  <si>
    <t>四日市あすなろう鉄道計</t>
    <rPh sb="0" eb="3">
      <t>ヨッカイチ</t>
    </rPh>
    <rPh sb="8" eb="10">
      <t>テツドウ</t>
    </rPh>
    <rPh sb="10" eb="11">
      <t>ケイ</t>
    </rPh>
    <phoneticPr fontId="2"/>
  </si>
  <si>
    <t>近鉄四日市(あすなろう経由）</t>
    <phoneticPr fontId="2"/>
  </si>
  <si>
    <t xml:space="preserve">  ２ １日平均は、年度毎の乗車総数を営業日数で除した。</t>
    <phoneticPr fontId="2"/>
  </si>
  <si>
    <t>伊勢鉄道(株)、三岐鉄道(株)、伊賀鉄道(株)､養老鉄道(株)</t>
    <rPh sb="16" eb="18">
      <t>イガ</t>
    </rPh>
    <rPh sb="24" eb="26">
      <t>ヨウロウ</t>
    </rPh>
    <phoneticPr fontId="2"/>
  </si>
  <si>
    <t>資料 近畿日本鉄道(株)､四日市あすなろう鉄道(株)　　　　　　</t>
    <phoneticPr fontId="2"/>
  </si>
  <si>
    <t xml:space="preserve">  ３ １日平均は、年度毎の乗車総数を営業日数で除した。</t>
    <rPh sb="5" eb="6">
      <t>ニチ</t>
    </rPh>
    <rPh sb="6" eb="8">
      <t>ヘイキン</t>
    </rPh>
    <rPh sb="10" eb="12">
      <t>ネンド</t>
    </rPh>
    <rPh sb="12" eb="13">
      <t>ゴト</t>
    </rPh>
    <rPh sb="14" eb="16">
      <t>ジョウシャ</t>
    </rPh>
    <rPh sb="16" eb="18">
      <t>ソウスウ</t>
    </rPh>
    <rPh sb="19" eb="21">
      <t>エイギョウ</t>
    </rPh>
    <rPh sb="21" eb="23">
      <t>ニッスウ</t>
    </rPh>
    <rPh sb="24" eb="25">
      <t>ジョ</t>
    </rPh>
    <phoneticPr fontId="2"/>
  </si>
  <si>
    <t xml:space="preserve">      １１３. 私鉄（ＪＲを除く）各駅別旅客乗車人員</t>
    <rPh sb="11" eb="13">
      <t>シテツ</t>
    </rPh>
    <rPh sb="17" eb="18">
      <t>ノゾ</t>
    </rPh>
    <phoneticPr fontId="2"/>
  </si>
  <si>
    <t xml:space="preserve">      １１３. 私鉄（ＪＲを除く）各駅別旅客乗車人員（続）</t>
    <rPh sb="11" eb="13">
      <t>シテツ</t>
    </rPh>
    <rPh sb="17" eb="18">
      <t>ノゾ</t>
    </rPh>
    <rPh sb="30" eb="31">
      <t>ゾク</t>
    </rPh>
    <phoneticPr fontId="2"/>
  </si>
  <si>
    <t>平成29年度</t>
    <rPh sb="0" eb="2">
      <t>ヘイセイ</t>
    </rPh>
    <rPh sb="4" eb="6">
      <t>ネンド</t>
    </rPh>
    <phoneticPr fontId="2"/>
  </si>
  <si>
    <t>近鉄富田</t>
    <phoneticPr fontId="2"/>
  </si>
  <si>
    <t>注１ 柘植での草津線の乗客は関西本線の乗客に含む。</t>
  </si>
  <si>
    <t xml:space="preserve">  ２ 亀山での紀勢本線の乗客は関西本線の乗客に､松阪での名松線の乗客及び</t>
  </si>
  <si>
    <t>四十九</t>
    <rPh sb="0" eb="3">
      <t>４９</t>
    </rPh>
    <phoneticPr fontId="2"/>
  </si>
  <si>
    <r>
      <rPr>
        <sz val="14"/>
        <rFont val="ＭＳ 明朝"/>
        <family val="1"/>
        <charset val="128"/>
      </rPr>
      <t>/15</t>
    </r>
    <phoneticPr fontId="9"/>
  </si>
  <si>
    <r>
      <t>松　　　　阪(</t>
    </r>
    <r>
      <rPr>
        <sz val="14"/>
        <rFont val="ＭＳ 明朝"/>
        <family val="1"/>
        <charset val="128"/>
      </rPr>
      <t>JR経由)</t>
    </r>
    <phoneticPr fontId="2"/>
  </si>
  <si>
    <r>
      <t xml:space="preserve">            </t>
    </r>
    <r>
      <rPr>
        <sz val="14"/>
        <rFont val="ＭＳ 明朝"/>
        <family val="1"/>
        <charset val="128"/>
      </rPr>
      <t>津</t>
    </r>
    <r>
      <rPr>
        <sz val="8"/>
        <rFont val="ＭＳ 明朝"/>
        <family val="1"/>
        <charset val="128"/>
      </rPr>
      <t xml:space="preserve"> </t>
    </r>
    <r>
      <rPr>
        <sz val="14"/>
        <rFont val="ＭＳ 明朝"/>
        <family val="1"/>
        <charset val="128"/>
      </rPr>
      <t>(JR</t>
    </r>
    <r>
      <rPr>
        <sz val="8"/>
        <rFont val="ＭＳ 明朝"/>
        <family val="1"/>
        <charset val="128"/>
      </rPr>
      <t xml:space="preserve">  </t>
    </r>
    <r>
      <rPr>
        <sz val="14"/>
        <rFont val="ＭＳ 明朝"/>
        <family val="1"/>
        <charset val="128"/>
      </rPr>
      <t>経</t>
    </r>
    <r>
      <rPr>
        <sz val="8"/>
        <rFont val="ＭＳ 明朝"/>
        <family val="1"/>
        <charset val="128"/>
      </rPr>
      <t xml:space="preserve">  </t>
    </r>
    <r>
      <rPr>
        <sz val="14"/>
        <rFont val="ＭＳ 明朝"/>
        <family val="1"/>
        <charset val="128"/>
      </rPr>
      <t>由 )</t>
    </r>
    <phoneticPr fontId="2"/>
  </si>
  <si>
    <t>資料出所 西日本旅客鉄道(株)、東海旅客鉄道(株)</t>
  </si>
  <si>
    <t xml:space="preserve">   多気での参宮線の乗客は紀勢本線の乗客にそれぞれ含む｡</t>
    <phoneticPr fontId="2"/>
  </si>
  <si>
    <t xml:space="preserve">   入のため、総数と内訳の合計が合わない場合がある。</t>
    <rPh sb="8" eb="10">
      <t>ソウスウ</t>
    </rPh>
    <rPh sb="11" eb="13">
      <t>ウチワケ</t>
    </rPh>
    <rPh sb="14" eb="16">
      <t>ゴウケイ</t>
    </rPh>
    <rPh sb="17" eb="18">
      <t>ア</t>
    </rPh>
    <rPh sb="21" eb="23">
      <t>バアイ</t>
    </rPh>
    <phoneticPr fontId="2"/>
  </si>
  <si>
    <t>１０４. Ｊ Ｒ 各 駅 別 旅 客 乗 車 人 員</t>
    <phoneticPr fontId="2"/>
  </si>
  <si>
    <t>　　１０４. Ｊ Ｒ 各 駅 別 旅 客 乗 車 人 員 (続）</t>
    <phoneticPr fontId="2"/>
  </si>
  <si>
    <t>令和５年度</t>
    <rPh sb="0" eb="2">
      <t>レイワ</t>
    </rPh>
    <rPh sb="3" eb="5">
      <t>ネンド</t>
    </rPh>
    <phoneticPr fontId="2"/>
  </si>
  <si>
    <t xml:space="preserve">  ４ 関西本線の関～島ヶ原間の総数、普通、定期は、それぞれ千人単位未満四捨五</t>
    <rPh sb="4" eb="6">
      <t>カンサイ</t>
    </rPh>
    <rPh sb="6" eb="8">
      <t>ホンセン</t>
    </rPh>
    <rPh sb="9" eb="10">
      <t>セキ</t>
    </rPh>
    <rPh sb="11" eb="14">
      <t>シマガハラ</t>
    </rPh>
    <rPh sb="14" eb="15">
      <t>カン</t>
    </rPh>
    <rPh sb="16" eb="18">
      <t>ソウスウ</t>
    </rPh>
    <rPh sb="19" eb="21">
      <t>フツウ</t>
    </rPh>
    <rPh sb="22" eb="24">
      <t>テイキ</t>
    </rPh>
    <rPh sb="30" eb="32">
      <t>センニン</t>
    </rPh>
    <rPh sb="32" eb="34">
      <t>タンイ</t>
    </rPh>
    <rPh sb="34" eb="36">
      <t>ミマン</t>
    </rPh>
    <rPh sb="36" eb="37">
      <t>ヨン</t>
    </rPh>
    <rPh sb="37" eb="38">
      <t>シャ</t>
    </rPh>
    <rPh sb="38" eb="39">
      <t>ゴ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</si>
</sst>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83" formatCode="#,##0.0000;&quot;△ &quot;#,##0.0000"/>
    <numFmt numFmtId="184" formatCode="#,##0_ "/>
    <numFmt numFmtId="185" formatCode="_ * #,##0_ ;_ * \-#,##0_ ;_ * &quot;-&quot;??_ ;_ @_ "/>
  </numFmts>
  <fonts count="10" x14ac:knownFonts="1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20"/>
      <name val="ＭＳ ゴシック"/>
      <family val="3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37" fontId="0" fillId="0" borderId="0"/>
    <xf numFmtId="38" fontId="1" fillId="0" borderId="0" applyFont="0" applyFill="0" applyBorder="0" applyAlignment="0" applyProtection="0"/>
    <xf numFmtId="37" fontId="4" fillId="0" borderId="0"/>
    <xf numFmtId="37" fontId="4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</cellStyleXfs>
  <cellXfs count="117">
    <xf numFmtId="37" fontId="0" fillId="0" borderId="0" xfId="0"/>
    <xf numFmtId="37" fontId="4" fillId="0" borderId="0" xfId="0" applyFont="1" applyFill="1"/>
    <xf numFmtId="37" fontId="4" fillId="0" borderId="0" xfId="0" applyFont="1" applyFill="1" applyAlignment="1">
      <alignment vertical="center"/>
    </xf>
    <xf numFmtId="37" fontId="4" fillId="0" borderId="0" xfId="2" applyFont="1" applyFill="1"/>
    <xf numFmtId="37" fontId="4" fillId="0" borderId="3" xfId="2" applyFont="1" applyFill="1" applyBorder="1"/>
    <xf numFmtId="37" fontId="4" fillId="0" borderId="0" xfId="2" applyFont="1" applyFill="1" applyAlignment="1" applyProtection="1">
      <alignment horizontal="left"/>
    </xf>
    <xf numFmtId="37" fontId="5" fillId="0" borderId="0" xfId="2" applyFont="1" applyFill="1" applyAlignment="1">
      <alignment horizontal="centerContinuous" vertical="center"/>
    </xf>
    <xf numFmtId="37" fontId="3" fillId="0" borderId="0" xfId="2" applyFont="1" applyFill="1" applyAlignment="1">
      <alignment vertical="center"/>
    </xf>
    <xf numFmtId="37" fontId="4" fillId="0" borderId="0" xfId="2" applyFont="1" applyFill="1" applyBorder="1" applyAlignment="1" applyProtection="1">
      <alignment horizontal="distributed" vertical="center"/>
    </xf>
    <xf numFmtId="37" fontId="4" fillId="0" borderId="0" xfId="2" applyFont="1" applyFill="1" applyAlignment="1">
      <alignment vertical="center"/>
    </xf>
    <xf numFmtId="37" fontId="4" fillId="0" borderId="0" xfId="2" applyFont="1" applyFill="1" applyAlignment="1">
      <alignment horizontal="distributed" vertical="center"/>
    </xf>
    <xf numFmtId="41" fontId="4" fillId="0" borderId="8" xfId="0" applyNumberFormat="1" applyFont="1" applyFill="1" applyBorder="1" applyAlignment="1">
      <alignment vertical="center"/>
    </xf>
    <xf numFmtId="41" fontId="4" fillId="0" borderId="0" xfId="0" applyNumberFormat="1" applyFont="1" applyFill="1" applyAlignment="1">
      <alignment vertical="center"/>
    </xf>
    <xf numFmtId="37" fontId="4" fillId="0" borderId="0" xfId="2" applyFont="1" applyFill="1" applyAlignment="1" applyProtection="1">
      <alignment horizontal="distributed" vertical="center"/>
    </xf>
    <xf numFmtId="37" fontId="4" fillId="0" borderId="2" xfId="2" applyFont="1" applyFill="1" applyBorder="1" applyAlignment="1">
      <alignment vertical="center"/>
    </xf>
    <xf numFmtId="37" fontId="4" fillId="0" borderId="2" xfId="2" applyFont="1" applyFill="1" applyBorder="1" applyAlignment="1" applyProtection="1">
      <alignment horizontal="distributed" vertical="center"/>
    </xf>
    <xf numFmtId="37" fontId="4" fillId="0" borderId="0" xfId="0" applyFont="1" applyFill="1" applyAlignment="1">
      <alignment vertical="top"/>
    </xf>
    <xf numFmtId="41" fontId="3" fillId="0" borderId="0" xfId="2" applyNumberFormat="1" applyFont="1" applyFill="1" applyAlignment="1" applyProtection="1">
      <alignment horizontal="centerContinuous" vertical="center"/>
    </xf>
    <xf numFmtId="41" fontId="3" fillId="0" borderId="0" xfId="2" applyNumberFormat="1" applyFont="1" applyFill="1" applyAlignment="1">
      <alignment horizontal="centerContinuous" vertical="center"/>
    </xf>
    <xf numFmtId="41" fontId="4" fillId="0" borderId="1" xfId="2" applyNumberFormat="1" applyFont="1" applyFill="1" applyBorder="1"/>
    <xf numFmtId="41" fontId="4" fillId="0" borderId="1" xfId="2" applyNumberFormat="1" applyFont="1" applyFill="1" applyBorder="1" applyAlignment="1" applyProtection="1">
      <alignment horizontal="right"/>
    </xf>
    <xf numFmtId="41" fontId="4" fillId="0" borderId="4" xfId="2" applyNumberFormat="1" applyFont="1" applyFill="1" applyBorder="1" applyAlignment="1" applyProtection="1">
      <alignment horizontal="center" vertical="center"/>
    </xf>
    <xf numFmtId="41" fontId="4" fillId="0" borderId="4" xfId="2" applyNumberFormat="1" applyFont="1" applyFill="1" applyBorder="1" applyAlignment="1" applyProtection="1">
      <alignment horizontal="center" vertical="center" wrapText="1"/>
    </xf>
    <xf numFmtId="41" fontId="4" fillId="0" borderId="0" xfId="2" applyNumberFormat="1" applyFont="1" applyFill="1" applyProtection="1"/>
    <xf numFmtId="41" fontId="4" fillId="0" borderId="0" xfId="2" applyNumberFormat="1" applyFont="1" applyFill="1"/>
    <xf numFmtId="41" fontId="4" fillId="0" borderId="0" xfId="0" applyNumberFormat="1" applyFont="1" applyFill="1" applyAlignment="1" applyProtection="1">
      <alignment horizontal="right"/>
    </xf>
    <xf numFmtId="41" fontId="4" fillId="0" borderId="0" xfId="0" applyNumberFormat="1" applyFont="1" applyFill="1"/>
    <xf numFmtId="183" fontId="4" fillId="0" borderId="0" xfId="0" applyNumberFormat="1" applyFont="1" applyFill="1" applyAlignment="1">
      <alignment vertical="center"/>
    </xf>
    <xf numFmtId="37" fontId="0" fillId="0" borderId="0" xfId="0" quotePrefix="1" applyFont="1" applyFill="1" applyAlignment="1">
      <alignment vertical="center"/>
    </xf>
    <xf numFmtId="37" fontId="5" fillId="2" borderId="0" xfId="0" applyFont="1" applyFill="1" applyBorder="1" applyAlignment="1" applyProtection="1">
      <alignment horizontal="centerContinuous" vertical="center"/>
    </xf>
    <xf numFmtId="41" fontId="0" fillId="2" borderId="0" xfId="0" applyNumberFormat="1" applyFont="1" applyFill="1" applyAlignment="1">
      <alignment horizontal="centerContinuous" vertical="center"/>
    </xf>
    <xf numFmtId="183" fontId="0" fillId="2" borderId="0" xfId="0" applyNumberFormat="1" applyFont="1" applyFill="1" applyAlignment="1" applyProtection="1">
      <alignment horizontal="centerContinuous" vertical="center"/>
    </xf>
    <xf numFmtId="37" fontId="3" fillId="2" borderId="1" xfId="2" applyFont="1" applyFill="1" applyBorder="1" applyAlignment="1">
      <alignment vertical="center"/>
    </xf>
    <xf numFmtId="41" fontId="0" fillId="2" borderId="1" xfId="0" applyNumberFormat="1" applyFont="1" applyFill="1" applyBorder="1" applyAlignment="1">
      <alignment vertical="center"/>
    </xf>
    <xf numFmtId="183" fontId="0" fillId="2" borderId="1" xfId="0" applyNumberFormat="1" applyFont="1" applyFill="1" applyBorder="1" applyAlignment="1" applyProtection="1">
      <alignment horizontal="right" vertical="center"/>
    </xf>
    <xf numFmtId="37" fontId="0" fillId="2" borderId="3" xfId="0" applyFont="1" applyFill="1" applyBorder="1" applyAlignment="1">
      <alignment vertical="center"/>
    </xf>
    <xf numFmtId="41" fontId="0" fillId="2" borderId="4" xfId="0" applyNumberFormat="1" applyFont="1" applyFill="1" applyBorder="1" applyAlignment="1" applyProtection="1">
      <alignment horizontal="center" vertical="center"/>
    </xf>
    <xf numFmtId="183" fontId="0" fillId="2" borderId="4" xfId="0" applyNumberFormat="1" applyFont="1" applyFill="1" applyBorder="1" applyAlignment="1" applyProtection="1">
      <alignment horizontal="center" vertical="center" wrapText="1"/>
    </xf>
    <xf numFmtId="37" fontId="3" fillId="2" borderId="0" xfId="0" quotePrefix="1" applyFont="1" applyFill="1" applyAlignment="1" applyProtection="1">
      <alignment horizontal="distributed" vertical="center"/>
    </xf>
    <xf numFmtId="41" fontId="3" fillId="2" borderId="8" xfId="1" applyNumberFormat="1" applyFont="1" applyFill="1" applyBorder="1" applyAlignment="1" applyProtection="1">
      <alignment vertical="center"/>
    </xf>
    <xf numFmtId="41" fontId="3" fillId="2" borderId="0" xfId="1" applyNumberFormat="1" applyFont="1" applyFill="1" applyAlignment="1" applyProtection="1">
      <alignment vertical="center"/>
    </xf>
    <xf numFmtId="183" fontId="3" fillId="2" borderId="0" xfId="1" applyNumberFormat="1" applyFont="1" applyFill="1" applyAlignment="1" applyProtection="1">
      <alignment horizontal="right" vertical="center"/>
    </xf>
    <xf numFmtId="37" fontId="0" fillId="2" borderId="0" xfId="0" applyFont="1" applyFill="1" applyAlignment="1">
      <alignment horizontal="distributed" vertical="center"/>
    </xf>
    <xf numFmtId="41" fontId="0" fillId="2" borderId="0" xfId="1" applyNumberFormat="1" applyFont="1" applyFill="1" applyAlignment="1">
      <alignment vertical="center"/>
    </xf>
    <xf numFmtId="183" fontId="0" fillId="2" borderId="0" xfId="1" applyNumberFormat="1" applyFont="1" applyFill="1" applyAlignment="1">
      <alignment vertical="center"/>
    </xf>
    <xf numFmtId="37" fontId="3" fillId="2" borderId="0" xfId="0" applyFont="1" applyFill="1" applyAlignment="1" applyProtection="1">
      <alignment horizontal="distributed" vertical="center"/>
    </xf>
    <xf numFmtId="183" fontId="3" fillId="2" borderId="0" xfId="1" applyNumberFormat="1" applyFont="1" applyFill="1" applyAlignment="1" applyProtection="1">
      <alignment vertical="center"/>
    </xf>
    <xf numFmtId="41" fontId="0" fillId="2" borderId="8" xfId="1" applyNumberFormat="1" applyFont="1" applyFill="1" applyBorder="1" applyAlignment="1">
      <alignment vertical="center"/>
    </xf>
    <xf numFmtId="37" fontId="0" fillId="2" borderId="0" xfId="0" applyFont="1" applyFill="1" applyAlignment="1" applyProtection="1">
      <alignment horizontal="distributed" vertical="center"/>
    </xf>
    <xf numFmtId="41" fontId="0" fillId="2" borderId="8" xfId="1" applyNumberFormat="1" applyFont="1" applyFill="1" applyBorder="1" applyAlignment="1" applyProtection="1">
      <alignment vertical="center"/>
    </xf>
    <xf numFmtId="41" fontId="0" fillId="2" borderId="0" xfId="1" applyNumberFormat="1" applyFont="1" applyFill="1" applyAlignment="1" applyProtection="1">
      <alignment vertical="center"/>
      <protection locked="0"/>
    </xf>
    <xf numFmtId="183" fontId="0" fillId="2" borderId="0" xfId="1" applyNumberFormat="1" applyFont="1" applyFill="1" applyAlignment="1" applyProtection="1">
      <alignment vertical="center"/>
    </xf>
    <xf numFmtId="41" fontId="0" fillId="2" borderId="0" xfId="1" applyNumberFormat="1" applyFont="1" applyFill="1" applyAlignment="1" applyProtection="1">
      <alignment horizontal="right" vertical="center"/>
      <protection locked="0"/>
    </xf>
    <xf numFmtId="37" fontId="0" fillId="2" borderId="0" xfId="0" applyFont="1" applyFill="1" applyAlignment="1" applyProtection="1">
      <alignment horizontal="left" vertical="center"/>
    </xf>
    <xf numFmtId="37" fontId="0" fillId="2" borderId="7" xfId="0" applyFont="1" applyFill="1" applyBorder="1" applyAlignment="1" applyProtection="1">
      <alignment horizontal="left" vertical="top"/>
    </xf>
    <xf numFmtId="41" fontId="0" fillId="2" borderId="7" xfId="1" applyNumberFormat="1" applyFont="1" applyFill="1" applyBorder="1" applyAlignment="1" applyProtection="1">
      <alignment vertical="top"/>
    </xf>
    <xf numFmtId="41" fontId="0" fillId="2" borderId="7" xfId="1" applyNumberFormat="1" applyFont="1" applyFill="1" applyBorder="1" applyAlignment="1" applyProtection="1">
      <alignment vertical="top"/>
      <protection locked="0"/>
    </xf>
    <xf numFmtId="183" fontId="0" fillId="2" borderId="7" xfId="0" applyNumberFormat="1" applyFont="1" applyFill="1" applyBorder="1" applyAlignment="1" applyProtection="1">
      <alignment horizontal="right" vertical="top"/>
    </xf>
    <xf numFmtId="37" fontId="0" fillId="2" borderId="0" xfId="2" applyFont="1" applyFill="1" applyAlignment="1" applyProtection="1">
      <alignment horizontal="left" vertical="top"/>
    </xf>
    <xf numFmtId="41" fontId="0" fillId="2" borderId="0" xfId="1" applyNumberFormat="1" applyFont="1" applyFill="1" applyBorder="1" applyAlignment="1" applyProtection="1">
      <alignment vertical="center"/>
    </xf>
    <xf numFmtId="41" fontId="0" fillId="2" borderId="0" xfId="1" applyNumberFormat="1" applyFont="1" applyFill="1" applyBorder="1" applyAlignment="1" applyProtection="1">
      <alignment vertical="center"/>
      <protection locked="0"/>
    </xf>
    <xf numFmtId="183" fontId="0" fillId="2" borderId="0" xfId="0" applyNumberFormat="1" applyFont="1" applyFill="1" applyBorder="1" applyAlignment="1" applyProtection="1">
      <alignment horizontal="right" vertical="center"/>
    </xf>
    <xf numFmtId="37" fontId="0" fillId="2" borderId="0" xfId="0" applyFont="1" applyFill="1" applyBorder="1" applyAlignment="1" applyProtection="1">
      <alignment horizontal="distributed" vertical="center"/>
    </xf>
    <xf numFmtId="41" fontId="0" fillId="2" borderId="0" xfId="1" applyNumberFormat="1" applyFont="1" applyFill="1" applyBorder="1" applyAlignment="1" applyProtection="1">
      <alignment horizontal="right" vertical="center"/>
    </xf>
    <xf numFmtId="37" fontId="0" fillId="2" borderId="0" xfId="0" applyFont="1" applyFill="1" applyBorder="1" applyAlignment="1" applyProtection="1">
      <alignment vertical="top"/>
    </xf>
    <xf numFmtId="41" fontId="0" fillId="2" borderId="0" xfId="0" applyNumberFormat="1" applyFont="1" applyFill="1" applyAlignment="1">
      <alignment vertical="top"/>
    </xf>
    <xf numFmtId="183" fontId="0" fillId="2" borderId="0" xfId="0" applyNumberFormat="1" applyFont="1" applyFill="1" applyAlignment="1" applyProtection="1">
      <alignment horizontal="right" vertical="top"/>
    </xf>
    <xf numFmtId="37" fontId="3" fillId="2" borderId="0" xfId="0" applyFont="1" applyFill="1" applyBorder="1" applyAlignment="1" applyProtection="1">
      <alignment horizontal="distributed" vertical="center"/>
    </xf>
    <xf numFmtId="41" fontId="3" fillId="2" borderId="8" xfId="1" applyNumberFormat="1" applyFont="1" applyFill="1" applyBorder="1" applyAlignment="1">
      <alignment vertical="center"/>
    </xf>
    <xf numFmtId="41" fontId="3" fillId="2" borderId="0" xfId="1" applyNumberFormat="1" applyFont="1" applyFill="1" applyBorder="1" applyAlignment="1">
      <alignment vertical="center"/>
    </xf>
    <xf numFmtId="37" fontId="0" fillId="2" borderId="0" xfId="0" applyFont="1" applyFill="1" applyBorder="1" applyAlignment="1" applyProtection="1">
      <alignment horizontal="left" vertical="center"/>
    </xf>
    <xf numFmtId="183" fontId="0" fillId="2" borderId="0" xfId="1" applyNumberFormat="1" applyFont="1" applyFill="1" applyBorder="1" applyAlignment="1" applyProtection="1">
      <alignment vertical="center"/>
    </xf>
    <xf numFmtId="41" fontId="0" fillId="2" borderId="0" xfId="0" applyNumberFormat="1" applyFont="1" applyFill="1" applyAlignment="1">
      <alignment vertical="center"/>
    </xf>
    <xf numFmtId="37" fontId="3" fillId="2" borderId="0" xfId="0" applyFont="1" applyFill="1" applyAlignment="1">
      <alignment horizontal="distributed" vertical="center"/>
    </xf>
    <xf numFmtId="37" fontId="0" fillId="2" borderId="0" xfId="2" applyFont="1" applyFill="1" applyBorder="1" applyAlignment="1" applyProtection="1">
      <alignment horizontal="left" vertical="top"/>
    </xf>
    <xf numFmtId="41" fontId="0" fillId="2" borderId="0" xfId="1" applyNumberFormat="1" applyFont="1" applyFill="1" applyBorder="1" applyAlignment="1" applyProtection="1">
      <alignment vertical="top"/>
    </xf>
    <xf numFmtId="41" fontId="0" fillId="2" borderId="0" xfId="1" applyNumberFormat="1" applyFont="1" applyFill="1" applyBorder="1" applyAlignment="1" applyProtection="1">
      <alignment vertical="top"/>
      <protection locked="0"/>
    </xf>
    <xf numFmtId="183" fontId="0" fillId="2" borderId="0" xfId="0" applyNumberFormat="1" applyFont="1" applyFill="1" applyBorder="1" applyAlignment="1" applyProtection="1">
      <alignment horizontal="right" vertical="top"/>
    </xf>
    <xf numFmtId="41" fontId="0" fillId="2" borderId="0" xfId="0" applyNumberFormat="1" applyFont="1" applyFill="1" applyBorder="1" applyAlignment="1">
      <alignment horizontal="centerContinuous" vertical="center"/>
    </xf>
    <xf numFmtId="183" fontId="0" fillId="2" borderId="0" xfId="0" applyNumberFormat="1" applyFont="1" applyFill="1" applyBorder="1" applyAlignment="1" applyProtection="1">
      <alignment horizontal="centerContinuous" vertical="center"/>
    </xf>
    <xf numFmtId="41" fontId="3" fillId="2" borderId="0" xfId="1" applyNumberFormat="1" applyFont="1" applyFill="1" applyBorder="1" applyAlignment="1" applyProtection="1">
      <alignment vertical="center"/>
    </xf>
    <xf numFmtId="37" fontId="0" fillId="2" borderId="0" xfId="0" applyFont="1" applyFill="1" applyAlignment="1">
      <alignment vertical="center"/>
    </xf>
    <xf numFmtId="183" fontId="0" fillId="2" borderId="0" xfId="0" applyNumberFormat="1" applyFont="1" applyFill="1" applyAlignment="1">
      <alignment vertical="center"/>
    </xf>
    <xf numFmtId="37" fontId="3" fillId="0" borderId="0" xfId="2" applyFont="1" applyFill="1" applyAlignment="1">
      <alignment horizontal="distributed" vertical="center"/>
    </xf>
    <xf numFmtId="41" fontId="3" fillId="0" borderId="8" xfId="0" applyNumberFormat="1" applyFont="1" applyFill="1" applyBorder="1" applyAlignment="1">
      <alignment vertical="center"/>
    </xf>
    <xf numFmtId="41" fontId="3" fillId="0" borderId="0" xfId="0" applyNumberFormat="1" applyFont="1" applyFill="1" applyAlignment="1">
      <alignment vertical="center"/>
    </xf>
    <xf numFmtId="41" fontId="4" fillId="0" borderId="0" xfId="0" applyNumberFormat="1" applyFont="1" applyFill="1" applyBorder="1" applyAlignment="1" applyProtection="1">
      <alignment vertical="center"/>
      <protection locked="0"/>
    </xf>
    <xf numFmtId="41" fontId="4" fillId="0" borderId="0" xfId="0" applyNumberFormat="1" applyFont="1" applyFill="1" applyAlignment="1" applyProtection="1">
      <alignment vertical="center"/>
      <protection locked="0"/>
    </xf>
    <xf numFmtId="41" fontId="4" fillId="0" borderId="5" xfId="2" applyNumberFormat="1" applyFont="1" applyFill="1" applyBorder="1" applyAlignment="1">
      <alignment vertical="center"/>
    </xf>
    <xf numFmtId="41" fontId="4" fillId="0" borderId="2" xfId="2" applyNumberFormat="1" applyFont="1" applyFill="1" applyBorder="1" applyAlignment="1">
      <alignment vertical="center"/>
    </xf>
    <xf numFmtId="41" fontId="4" fillId="0" borderId="0" xfId="2" applyNumberFormat="1" applyFont="1" applyFill="1" applyBorder="1"/>
    <xf numFmtId="184" fontId="3" fillId="0" borderId="0" xfId="0" applyNumberFormat="1" applyFont="1" applyFill="1" applyAlignment="1">
      <alignment vertical="center"/>
    </xf>
    <xf numFmtId="41" fontId="3" fillId="0" borderId="8" xfId="1" applyNumberFormat="1" applyFont="1" applyFill="1" applyBorder="1" applyAlignment="1" applyProtection="1">
      <alignment vertical="center"/>
    </xf>
    <xf numFmtId="41" fontId="4" fillId="0" borderId="8" xfId="1" applyNumberFormat="1" applyFont="1" applyFill="1" applyBorder="1" applyAlignment="1" applyProtection="1">
      <alignment vertical="center"/>
    </xf>
    <xf numFmtId="41" fontId="4" fillId="0" borderId="0" xfId="0" applyNumberFormat="1" applyFont="1" applyFill="1" applyAlignment="1" applyProtection="1">
      <alignment vertical="center"/>
    </xf>
    <xf numFmtId="41" fontId="4" fillId="0" borderId="8" xfId="1" applyNumberFormat="1" applyFont="1" applyFill="1" applyBorder="1" applyAlignment="1">
      <alignment vertical="center"/>
    </xf>
    <xf numFmtId="41" fontId="4" fillId="0" borderId="6" xfId="2" applyNumberFormat="1" applyFont="1" applyFill="1" applyBorder="1" applyAlignment="1" applyProtection="1">
      <alignment horizontal="center" vertical="center"/>
    </xf>
    <xf numFmtId="37" fontId="3" fillId="0" borderId="0" xfId="2" applyFont="1" applyFill="1" applyAlignment="1" applyProtection="1">
      <alignment horizontal="distributed" vertical="center"/>
    </xf>
    <xf numFmtId="184" fontId="4" fillId="0" borderId="8" xfId="5" applyNumberFormat="1" applyFont="1" applyFill="1" applyBorder="1" applyAlignment="1" applyProtection="1">
      <alignment vertical="center"/>
    </xf>
    <xf numFmtId="184" fontId="4" fillId="0" borderId="0" xfId="4" applyNumberFormat="1" applyFont="1" applyFill="1" applyBorder="1" applyAlignment="1" applyProtection="1">
      <alignment vertical="center"/>
      <protection locked="0"/>
    </xf>
    <xf numFmtId="184" fontId="4" fillId="0" borderId="0" xfId="4" applyNumberFormat="1" applyFont="1" applyFill="1" applyBorder="1" applyAlignment="1" applyProtection="1">
      <alignment vertical="center"/>
    </xf>
    <xf numFmtId="37" fontId="4" fillId="0" borderId="1" xfId="2" applyFont="1" applyFill="1" applyBorder="1" applyAlignment="1"/>
    <xf numFmtId="41" fontId="3" fillId="0" borderId="8" xfId="0" applyNumberFormat="1" applyFont="1" applyFill="1" applyBorder="1" applyAlignment="1" applyProtection="1">
      <alignment vertical="center"/>
    </xf>
    <xf numFmtId="41" fontId="3" fillId="0" borderId="0" xfId="0" applyNumberFormat="1" applyFont="1" applyFill="1" applyBorder="1" applyAlignment="1" applyProtection="1">
      <alignment vertical="center"/>
    </xf>
    <xf numFmtId="185" fontId="3" fillId="0" borderId="0" xfId="0" applyNumberFormat="1" applyFont="1" applyFill="1" applyBorder="1" applyAlignment="1" applyProtection="1">
      <alignment vertical="center"/>
    </xf>
    <xf numFmtId="184" fontId="4" fillId="0" borderId="9" xfId="5" applyNumberFormat="1" applyFont="1" applyFill="1" applyBorder="1" applyAlignment="1" applyProtection="1">
      <alignment vertical="center"/>
    </xf>
    <xf numFmtId="184" fontId="4" fillId="0" borderId="7" xfId="4" applyNumberFormat="1" applyFont="1" applyFill="1" applyBorder="1" applyAlignment="1" applyProtection="1">
      <alignment vertical="center"/>
      <protection locked="0"/>
    </xf>
    <xf numFmtId="184" fontId="4" fillId="0" borderId="0" xfId="4" applyNumberFormat="1" applyFont="1" applyFill="1" applyBorder="1" applyAlignment="1" applyProtection="1">
      <alignment horizontal="right" vertical="center"/>
      <protection locked="0"/>
    </xf>
    <xf numFmtId="41" fontId="3" fillId="0" borderId="0" xfId="1" applyNumberFormat="1" applyFont="1" applyFill="1" applyBorder="1" applyAlignment="1" applyProtection="1">
      <alignment vertical="center"/>
    </xf>
    <xf numFmtId="185" fontId="3" fillId="0" borderId="0" xfId="0" applyNumberFormat="1" applyFont="1" applyFill="1" applyAlignment="1" applyProtection="1">
      <alignment vertical="center"/>
    </xf>
    <xf numFmtId="41" fontId="4" fillId="0" borderId="0" xfId="4" applyNumberFormat="1" applyFont="1" applyFill="1" applyBorder="1" applyAlignment="1" applyProtection="1">
      <alignment vertical="center"/>
      <protection locked="0"/>
    </xf>
    <xf numFmtId="41" fontId="4" fillId="0" borderId="0" xfId="0" applyNumberFormat="1" applyFont="1" applyFill="1" applyAlignment="1" applyProtection="1">
      <alignment horizontal="right" vertical="center"/>
      <protection locked="0"/>
    </xf>
    <xf numFmtId="41" fontId="4" fillId="0" borderId="8" xfId="5" applyNumberFormat="1" applyFont="1" applyFill="1" applyBorder="1" applyAlignment="1" applyProtection="1">
      <alignment horizontal="center" vertical="center"/>
    </xf>
    <xf numFmtId="41" fontId="4" fillId="0" borderId="0" xfId="5" applyNumberFormat="1" applyFont="1" applyFill="1" applyBorder="1" applyAlignment="1" applyProtection="1">
      <alignment horizontal="center" vertical="center"/>
    </xf>
    <xf numFmtId="184" fontId="4" fillId="0" borderId="5" xfId="5" applyNumberFormat="1" applyFont="1" applyFill="1" applyBorder="1" applyAlignment="1" applyProtection="1">
      <alignment vertical="center"/>
    </xf>
    <xf numFmtId="184" fontId="4" fillId="0" borderId="2" xfId="4" applyNumberFormat="1" applyFont="1" applyFill="1" applyBorder="1" applyAlignment="1" applyProtection="1">
      <alignment vertical="center"/>
      <protection locked="0"/>
    </xf>
    <xf numFmtId="184" fontId="4" fillId="0" borderId="2" xfId="4" applyNumberFormat="1" applyFont="1" applyFill="1" applyBorder="1" applyAlignment="1" applyProtection="1">
      <alignment vertical="center"/>
    </xf>
  </cellXfs>
  <cellStyles count="7">
    <cellStyle name="桁区切り" xfId="1" builtinId="6"/>
    <cellStyle name="桁区切り 2" xfId="5" xr:uid="{00000000-0005-0000-0000-000001000000}"/>
    <cellStyle name="桁区切り 3" xfId="6" xr:uid="{00000000-0005-0000-0000-000002000000}"/>
    <cellStyle name="標準" xfId="0" builtinId="0"/>
    <cellStyle name="標準 2" xfId="4" xr:uid="{00000000-0005-0000-0000-000004000000}"/>
    <cellStyle name="標準 3" xfId="3" xr:uid="{00000000-0005-0000-0000-000005000000}"/>
    <cellStyle name="標準_10_106_121運輸・通信" xfId="2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CCCC"/>
      <color rgb="FF0000FF"/>
      <color rgb="FFFF3399"/>
      <color rgb="FFFF66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711090</xdr:colOff>
      <xdr:row>27</xdr:row>
      <xdr:rowOff>93279</xdr:rowOff>
    </xdr:from>
    <xdr:to>
      <xdr:col>2</xdr:col>
      <xdr:colOff>796815</xdr:colOff>
      <xdr:row>28</xdr:row>
      <xdr:rowOff>236154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/>
        </xdr:cNvSpPr>
      </xdr:nvSpPr>
      <xdr:spPr bwMode="auto">
        <a:xfrm>
          <a:off x="5616465" y="8618154"/>
          <a:ext cx="85725" cy="466725"/>
        </a:xfrm>
        <a:prstGeom prst="rightBrace">
          <a:avLst>
            <a:gd name="adj1" fmla="val 45118"/>
            <a:gd name="adj2" fmla="val 1935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702550</xdr:colOff>
      <xdr:row>83</xdr:row>
      <xdr:rowOff>99848</xdr:rowOff>
    </xdr:from>
    <xdr:to>
      <xdr:col>2</xdr:col>
      <xdr:colOff>788275</xdr:colOff>
      <xdr:row>84</xdr:row>
      <xdr:rowOff>242723</xdr:rowOff>
    </xdr:to>
    <xdr:sp macro="" textlink="">
      <xdr:nvSpPr>
        <xdr:cNvPr id="3" name="AutoShape 7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/>
        </xdr:cNvSpPr>
      </xdr:nvSpPr>
      <xdr:spPr bwMode="auto">
        <a:xfrm>
          <a:off x="5607925" y="26931773"/>
          <a:ext cx="85725" cy="476250"/>
        </a:xfrm>
        <a:prstGeom prst="rightBrace">
          <a:avLst>
            <a:gd name="adj1" fmla="val 46296"/>
            <a:gd name="adj2" fmla="val 1935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718973</xdr:colOff>
      <xdr:row>17</xdr:row>
      <xdr:rowOff>92951</xdr:rowOff>
    </xdr:from>
    <xdr:to>
      <xdr:col>2</xdr:col>
      <xdr:colOff>804698</xdr:colOff>
      <xdr:row>18</xdr:row>
      <xdr:rowOff>235826</xdr:rowOff>
    </xdr:to>
    <xdr:sp macro="" textlink="">
      <xdr:nvSpPr>
        <xdr:cNvPr id="4" name="AutoShape 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/>
        </xdr:cNvSpPr>
      </xdr:nvSpPr>
      <xdr:spPr bwMode="auto">
        <a:xfrm>
          <a:off x="5624348" y="5626976"/>
          <a:ext cx="85725" cy="466725"/>
        </a:xfrm>
        <a:prstGeom prst="rightBrace">
          <a:avLst>
            <a:gd name="adj1" fmla="val 45244"/>
            <a:gd name="adj2" fmla="val 1935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710329</xdr:colOff>
      <xdr:row>73</xdr:row>
      <xdr:rowOff>103501</xdr:rowOff>
    </xdr:from>
    <xdr:to>
      <xdr:col>2</xdr:col>
      <xdr:colOff>796054</xdr:colOff>
      <xdr:row>74</xdr:row>
      <xdr:rowOff>246376</xdr:rowOff>
    </xdr:to>
    <xdr:sp macro="" textlink="">
      <xdr:nvSpPr>
        <xdr:cNvPr id="5" name="AutoShape 7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/>
        </xdr:cNvSpPr>
      </xdr:nvSpPr>
      <xdr:spPr bwMode="auto">
        <a:xfrm>
          <a:off x="5615704" y="23601676"/>
          <a:ext cx="85725" cy="476250"/>
        </a:xfrm>
        <a:prstGeom prst="rightBrace">
          <a:avLst>
            <a:gd name="adj1" fmla="val 46296"/>
            <a:gd name="adj2" fmla="val 1935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syncVertical="1" syncRef="A1" transitionEvaluation="1">
    <tabColor rgb="FFFFC000"/>
  </sheetPr>
  <dimension ref="A1:J58"/>
  <sheetViews>
    <sheetView showGridLines="0" tabSelected="1" zoomScale="80" zoomScaleNormal="80" zoomScaleSheetLayoutView="90" workbookViewId="0"/>
  </sheetViews>
  <sheetFormatPr defaultColWidth="8.5" defaultRowHeight="17.25" x14ac:dyDescent="0.2"/>
  <cols>
    <col min="1" max="1" width="23.09765625" style="1" customWidth="1"/>
    <col min="2" max="5" width="23.69921875" style="26" customWidth="1"/>
    <col min="6" max="6" width="23.09765625" style="1" customWidth="1"/>
    <col min="7" max="10" width="23.69921875" style="26" customWidth="1"/>
    <col min="11" max="16384" width="8.5" style="1"/>
  </cols>
  <sheetData>
    <row r="1" spans="1:10" s="7" customFormat="1" ht="27.6" customHeight="1" x14ac:dyDescent="0.2">
      <c r="A1" s="6" t="s">
        <v>287</v>
      </c>
      <c r="B1" s="18"/>
      <c r="C1" s="18"/>
      <c r="D1" s="17"/>
      <c r="E1" s="18"/>
      <c r="F1" s="6" t="s">
        <v>288</v>
      </c>
      <c r="G1" s="17"/>
      <c r="H1" s="17"/>
      <c r="I1" s="17"/>
      <c r="J1" s="18"/>
    </row>
    <row r="2" spans="1:10" s="3" customFormat="1" ht="24.95" customHeight="1" thickBot="1" x14ac:dyDescent="0.25">
      <c r="A2" s="101" t="s">
        <v>289</v>
      </c>
      <c r="B2" s="19"/>
      <c r="C2" s="19"/>
      <c r="D2" s="19"/>
      <c r="E2" s="20" t="s">
        <v>6</v>
      </c>
      <c r="F2" s="101" t="s">
        <v>289</v>
      </c>
      <c r="G2" s="19"/>
      <c r="H2" s="19"/>
      <c r="I2" s="19"/>
      <c r="J2" s="20" t="s">
        <v>6</v>
      </c>
    </row>
    <row r="3" spans="1:10" s="3" customFormat="1" ht="33.75" customHeight="1" thickTop="1" x14ac:dyDescent="0.2">
      <c r="A3" s="4"/>
      <c r="B3" s="21" t="s">
        <v>234</v>
      </c>
      <c r="C3" s="21" t="s">
        <v>235</v>
      </c>
      <c r="D3" s="96" t="s">
        <v>236</v>
      </c>
      <c r="E3" s="22" t="s">
        <v>237</v>
      </c>
      <c r="F3" s="4"/>
      <c r="G3" s="21" t="s">
        <v>234</v>
      </c>
      <c r="H3" s="21" t="s">
        <v>235</v>
      </c>
      <c r="I3" s="21" t="s">
        <v>236</v>
      </c>
      <c r="J3" s="22" t="s">
        <v>237</v>
      </c>
    </row>
    <row r="4" spans="1:10" s="9" customFormat="1" ht="25.5" customHeight="1" x14ac:dyDescent="0.2">
      <c r="A4" s="97" t="s">
        <v>0</v>
      </c>
      <c r="B4" s="102">
        <f>B6+B28+G22+G39</f>
        <v>11556962</v>
      </c>
      <c r="C4" s="103">
        <f t="shared" ref="C4:D4" si="0">C6+C28+H22+H39</f>
        <v>4008851</v>
      </c>
      <c r="D4" s="103">
        <f t="shared" si="0"/>
        <v>7549111</v>
      </c>
      <c r="E4" s="104">
        <f>B4/366</f>
        <v>31576.398907103827</v>
      </c>
      <c r="F4" s="8" t="s">
        <v>12</v>
      </c>
      <c r="G4" s="105">
        <v>38074</v>
      </c>
      <c r="H4" s="106">
        <v>2640</v>
      </c>
      <c r="I4" s="106">
        <v>35434</v>
      </c>
      <c r="J4" s="100">
        <v>104.02732240437159</v>
      </c>
    </row>
    <row r="5" spans="1:10" s="9" customFormat="1" ht="25.5" customHeight="1" x14ac:dyDescent="0.2">
      <c r="A5" s="83"/>
      <c r="B5" s="84"/>
      <c r="C5" s="85"/>
      <c r="D5" s="85"/>
      <c r="E5" s="91"/>
      <c r="F5" s="13" t="s">
        <v>13</v>
      </c>
      <c r="G5" s="98">
        <v>109821</v>
      </c>
      <c r="H5" s="99">
        <v>35501</v>
      </c>
      <c r="I5" s="99">
        <v>74320</v>
      </c>
      <c r="J5" s="100">
        <v>300.05737704918033</v>
      </c>
    </row>
    <row r="6" spans="1:10" s="9" customFormat="1" ht="25.5" customHeight="1" x14ac:dyDescent="0.2">
      <c r="A6" s="97" t="s">
        <v>52</v>
      </c>
      <c r="B6" s="102">
        <f>SUM(B8:B26)</f>
        <v>6291668</v>
      </c>
      <c r="C6" s="103">
        <f>SUM(C8:C26)</f>
        <v>2289737</v>
      </c>
      <c r="D6" s="103">
        <f>SUM(D8:D26)</f>
        <v>4002931</v>
      </c>
      <c r="E6" s="104">
        <f>B6/366</f>
        <v>17190.349726775956</v>
      </c>
      <c r="F6" s="13" t="s">
        <v>14</v>
      </c>
      <c r="G6" s="98">
        <v>2258</v>
      </c>
      <c r="H6" s="99">
        <v>1174</v>
      </c>
      <c r="I6" s="99">
        <v>1084</v>
      </c>
      <c r="J6" s="100">
        <v>6.1693989071038251</v>
      </c>
    </row>
    <row r="7" spans="1:10" s="9" customFormat="1" ht="25.5" customHeight="1" x14ac:dyDescent="0.2">
      <c r="A7" s="10"/>
      <c r="B7" s="11"/>
      <c r="C7" s="86"/>
      <c r="D7" s="86"/>
      <c r="E7" s="87"/>
      <c r="F7" s="13" t="s">
        <v>15</v>
      </c>
      <c r="G7" s="98">
        <v>6906</v>
      </c>
      <c r="H7" s="99">
        <v>4725</v>
      </c>
      <c r="I7" s="99">
        <v>2181</v>
      </c>
      <c r="J7" s="100">
        <v>18.868852459016395</v>
      </c>
    </row>
    <row r="8" spans="1:10" s="9" customFormat="1" ht="25.5" customHeight="1" x14ac:dyDescent="0.2">
      <c r="A8" s="13" t="s">
        <v>53</v>
      </c>
      <c r="B8" s="98">
        <v>192500</v>
      </c>
      <c r="C8" s="99">
        <v>72498</v>
      </c>
      <c r="D8" s="99">
        <v>120002</v>
      </c>
      <c r="E8" s="100">
        <v>525.95628415300541</v>
      </c>
      <c r="F8" s="13" t="s">
        <v>16</v>
      </c>
      <c r="G8" s="98">
        <v>13071</v>
      </c>
      <c r="H8" s="99">
        <v>5674</v>
      </c>
      <c r="I8" s="99">
        <v>7397</v>
      </c>
      <c r="J8" s="100">
        <v>35.713114754098363</v>
      </c>
    </row>
    <row r="9" spans="1:10" s="9" customFormat="1" ht="25.5" customHeight="1" x14ac:dyDescent="0.2">
      <c r="A9" s="13" t="s">
        <v>54</v>
      </c>
      <c r="B9" s="98">
        <v>1773344</v>
      </c>
      <c r="C9" s="99">
        <v>808457</v>
      </c>
      <c r="D9" s="99">
        <v>964887</v>
      </c>
      <c r="E9" s="100">
        <v>4845.2021857923501</v>
      </c>
      <c r="F9" s="13" t="s">
        <v>17</v>
      </c>
      <c r="G9" s="98">
        <v>9424</v>
      </c>
      <c r="H9" s="99">
        <v>6268</v>
      </c>
      <c r="I9" s="99">
        <v>3156</v>
      </c>
      <c r="J9" s="100">
        <v>25.748633879781419</v>
      </c>
    </row>
    <row r="10" spans="1:10" s="9" customFormat="1" ht="25.5" customHeight="1" x14ac:dyDescent="0.2">
      <c r="A10" s="13" t="s">
        <v>55</v>
      </c>
      <c r="B10" s="98">
        <v>287670</v>
      </c>
      <c r="C10" s="99">
        <v>64051</v>
      </c>
      <c r="D10" s="99">
        <v>223619</v>
      </c>
      <c r="E10" s="100">
        <v>785.98360655737702</v>
      </c>
      <c r="F10" s="13" t="s">
        <v>18</v>
      </c>
      <c r="G10" s="98">
        <v>5600</v>
      </c>
      <c r="H10" s="99">
        <v>4731</v>
      </c>
      <c r="I10" s="99">
        <v>869</v>
      </c>
      <c r="J10" s="100">
        <v>15.300546448087431</v>
      </c>
    </row>
    <row r="11" spans="1:10" s="9" customFormat="1" ht="25.5" customHeight="1" x14ac:dyDescent="0.2">
      <c r="A11" s="13" t="s">
        <v>56</v>
      </c>
      <c r="B11" s="98">
        <v>280613</v>
      </c>
      <c r="C11" s="99">
        <v>93495</v>
      </c>
      <c r="D11" s="99">
        <v>187118</v>
      </c>
      <c r="E11" s="100">
        <v>766.70218579234972</v>
      </c>
      <c r="F11" s="13" t="s">
        <v>19</v>
      </c>
      <c r="G11" s="98">
        <v>11902</v>
      </c>
      <c r="H11" s="99">
        <v>6944</v>
      </c>
      <c r="I11" s="99">
        <v>4958</v>
      </c>
      <c r="J11" s="100">
        <v>32.519125683060111</v>
      </c>
    </row>
    <row r="12" spans="1:10" s="9" customFormat="1" ht="25.5" customHeight="1" x14ac:dyDescent="0.2">
      <c r="A12" s="13" t="s">
        <v>57</v>
      </c>
      <c r="B12" s="98">
        <v>90666</v>
      </c>
      <c r="C12" s="99">
        <v>28222</v>
      </c>
      <c r="D12" s="99">
        <v>62444</v>
      </c>
      <c r="E12" s="100">
        <v>247.72131147540983</v>
      </c>
      <c r="F12" s="13" t="s">
        <v>20</v>
      </c>
      <c r="G12" s="98">
        <v>6547</v>
      </c>
      <c r="H12" s="99">
        <v>5845</v>
      </c>
      <c r="I12" s="107">
        <v>702</v>
      </c>
      <c r="J12" s="100">
        <v>17.887978142076502</v>
      </c>
    </row>
    <row r="13" spans="1:10" s="9" customFormat="1" ht="25.5" customHeight="1" x14ac:dyDescent="0.2">
      <c r="A13" s="13" t="s">
        <v>58</v>
      </c>
      <c r="B13" s="98">
        <v>810025</v>
      </c>
      <c r="C13" s="99">
        <v>274669</v>
      </c>
      <c r="D13" s="99">
        <v>535356</v>
      </c>
      <c r="E13" s="100">
        <v>2213.1830601092897</v>
      </c>
      <c r="F13" s="13" t="s">
        <v>21</v>
      </c>
      <c r="G13" s="98">
        <v>1204</v>
      </c>
      <c r="H13" s="99">
        <v>991</v>
      </c>
      <c r="I13" s="99">
        <v>213</v>
      </c>
      <c r="J13" s="100">
        <v>3.2896174863387979</v>
      </c>
    </row>
    <row r="14" spans="1:10" s="9" customFormat="1" ht="25.5" customHeight="1" x14ac:dyDescent="0.2">
      <c r="A14" s="13" t="s">
        <v>59</v>
      </c>
      <c r="B14" s="98">
        <v>266837</v>
      </c>
      <c r="C14" s="99">
        <v>37880</v>
      </c>
      <c r="D14" s="99">
        <v>228957</v>
      </c>
      <c r="E14" s="100">
        <v>729.0628415300547</v>
      </c>
      <c r="F14" s="13" t="s">
        <v>4</v>
      </c>
      <c r="G14" s="98">
        <v>134963</v>
      </c>
      <c r="H14" s="99">
        <v>43441</v>
      </c>
      <c r="I14" s="99">
        <v>91522</v>
      </c>
      <c r="J14" s="100">
        <v>368.75136612021856</v>
      </c>
    </row>
    <row r="15" spans="1:10" s="9" customFormat="1" ht="25.5" customHeight="1" x14ac:dyDescent="0.2">
      <c r="A15" s="13" t="s">
        <v>60</v>
      </c>
      <c r="B15" s="98">
        <v>780560</v>
      </c>
      <c r="C15" s="99">
        <v>442559</v>
      </c>
      <c r="D15" s="99">
        <v>338001</v>
      </c>
      <c r="E15" s="100">
        <v>2132.6775956284155</v>
      </c>
      <c r="F15" s="13" t="s">
        <v>22</v>
      </c>
      <c r="G15" s="98">
        <v>16689</v>
      </c>
      <c r="H15" s="99">
        <v>8442</v>
      </c>
      <c r="I15" s="99">
        <v>8247</v>
      </c>
      <c r="J15" s="100">
        <v>45.598360655737707</v>
      </c>
    </row>
    <row r="16" spans="1:10" s="9" customFormat="1" ht="25.5" customHeight="1" x14ac:dyDescent="0.2">
      <c r="A16" s="13" t="s">
        <v>61</v>
      </c>
      <c r="B16" s="98">
        <v>111087</v>
      </c>
      <c r="C16" s="99">
        <v>13879</v>
      </c>
      <c r="D16" s="99">
        <v>97208</v>
      </c>
      <c r="E16" s="100">
        <v>303.51639344262293</v>
      </c>
      <c r="F16" s="13" t="s">
        <v>23</v>
      </c>
      <c r="G16" s="98">
        <v>26652</v>
      </c>
      <c r="H16" s="99">
        <v>4926</v>
      </c>
      <c r="I16" s="99">
        <v>21726</v>
      </c>
      <c r="J16" s="100">
        <v>72.819672131147541</v>
      </c>
    </row>
    <row r="17" spans="1:10" s="9" customFormat="1" ht="25.5" customHeight="1" x14ac:dyDescent="0.2">
      <c r="A17" s="13" t="s">
        <v>62</v>
      </c>
      <c r="B17" s="98">
        <v>213933</v>
      </c>
      <c r="C17" s="99">
        <v>28480</v>
      </c>
      <c r="D17" s="99">
        <v>185453</v>
      </c>
      <c r="E17" s="100">
        <v>584.51639344262298</v>
      </c>
      <c r="F17" s="13" t="s">
        <v>24</v>
      </c>
      <c r="G17" s="98">
        <v>10402</v>
      </c>
      <c r="H17" s="99">
        <v>3597</v>
      </c>
      <c r="I17" s="99">
        <v>6805</v>
      </c>
      <c r="J17" s="100">
        <v>28.420765027322403</v>
      </c>
    </row>
    <row r="18" spans="1:10" s="9" customFormat="1" ht="25.5" customHeight="1" x14ac:dyDescent="0.2">
      <c r="A18" s="13" t="s">
        <v>63</v>
      </c>
      <c r="B18" s="98">
        <v>252895</v>
      </c>
      <c r="C18" s="99">
        <v>36959</v>
      </c>
      <c r="D18" s="99">
        <v>215936</v>
      </c>
      <c r="E18" s="100">
        <v>690.96994535519127</v>
      </c>
      <c r="F18" s="13" t="s">
        <v>25</v>
      </c>
      <c r="G18" s="98">
        <v>47598</v>
      </c>
      <c r="H18" s="99">
        <v>15259</v>
      </c>
      <c r="I18" s="99">
        <v>32339</v>
      </c>
      <c r="J18" s="100">
        <v>130.04918032786884</v>
      </c>
    </row>
    <row r="19" spans="1:10" s="9" customFormat="1" ht="25.5" customHeight="1" x14ac:dyDescent="0.2">
      <c r="A19" s="13" t="s">
        <v>64</v>
      </c>
      <c r="B19" s="98">
        <v>746538</v>
      </c>
      <c r="C19" s="99">
        <v>248588</v>
      </c>
      <c r="D19" s="99">
        <v>497950</v>
      </c>
      <c r="E19" s="100">
        <v>2039.7213114754099</v>
      </c>
      <c r="F19" s="13" t="s">
        <v>26</v>
      </c>
      <c r="G19" s="98">
        <v>10542</v>
      </c>
      <c r="H19" s="99">
        <v>2643</v>
      </c>
      <c r="I19" s="99">
        <v>7899</v>
      </c>
      <c r="J19" s="100">
        <v>28.803278688524589</v>
      </c>
    </row>
    <row r="20" spans="1:10" s="9" customFormat="1" ht="25.5" customHeight="1" x14ac:dyDescent="0.2">
      <c r="A20" s="13" t="s">
        <v>244</v>
      </c>
      <c r="B20" s="98">
        <v>76000</v>
      </c>
      <c r="C20" s="87">
        <v>11000</v>
      </c>
      <c r="D20" s="87">
        <v>65000</v>
      </c>
      <c r="E20" s="100">
        <v>209</v>
      </c>
      <c r="F20" s="13" t="s">
        <v>27</v>
      </c>
      <c r="G20" s="98">
        <v>29567</v>
      </c>
      <c r="H20" s="99">
        <v>4993</v>
      </c>
      <c r="I20" s="99">
        <v>24574</v>
      </c>
      <c r="J20" s="100">
        <v>80.784153005464475</v>
      </c>
    </row>
    <row r="21" spans="1:10" s="9" customFormat="1" ht="25.5" customHeight="1" x14ac:dyDescent="0.2">
      <c r="A21" s="13" t="s">
        <v>238</v>
      </c>
      <c r="B21" s="98">
        <v>15000</v>
      </c>
      <c r="C21" s="87">
        <v>1000</v>
      </c>
      <c r="D21" s="87">
        <v>14000</v>
      </c>
      <c r="E21" s="100">
        <v>41</v>
      </c>
      <c r="F21" s="13"/>
      <c r="G21" s="93"/>
      <c r="H21" s="86"/>
      <c r="I21" s="86"/>
      <c r="J21" s="94"/>
    </row>
    <row r="22" spans="1:10" s="9" customFormat="1" ht="25.5" customHeight="1" x14ac:dyDescent="0.2">
      <c r="A22" s="13" t="s">
        <v>239</v>
      </c>
      <c r="B22" s="98">
        <v>88000</v>
      </c>
      <c r="C22" s="87">
        <v>34000</v>
      </c>
      <c r="D22" s="87">
        <v>55000</v>
      </c>
      <c r="E22" s="100">
        <v>240</v>
      </c>
      <c r="F22" s="97" t="s">
        <v>28</v>
      </c>
      <c r="G22" s="92">
        <f>SUM(G24:G37)</f>
        <v>118793</v>
      </c>
      <c r="H22" s="108">
        <f>SUM(H24:H37)</f>
        <v>32959</v>
      </c>
      <c r="I22" s="108">
        <f>SUM(I24:I37)</f>
        <v>85834</v>
      </c>
      <c r="J22" s="109">
        <f>G22/366</f>
        <v>324.57103825136613</v>
      </c>
    </row>
    <row r="23" spans="1:10" s="9" customFormat="1" ht="25.5" customHeight="1" x14ac:dyDescent="0.2">
      <c r="A23" s="13" t="s">
        <v>240</v>
      </c>
      <c r="B23" s="98">
        <v>68000</v>
      </c>
      <c r="C23" s="87">
        <v>13000</v>
      </c>
      <c r="D23" s="87">
        <v>55000</v>
      </c>
      <c r="E23" s="100">
        <v>185</v>
      </c>
      <c r="F23" s="10"/>
      <c r="G23" s="95"/>
      <c r="H23" s="87"/>
      <c r="I23" s="87"/>
      <c r="J23" s="87"/>
    </row>
    <row r="24" spans="1:10" s="9" customFormat="1" ht="25.5" customHeight="1" x14ac:dyDescent="0.2">
      <c r="A24" s="13" t="s">
        <v>241</v>
      </c>
      <c r="B24" s="98">
        <v>30000</v>
      </c>
      <c r="C24" s="87">
        <v>10000</v>
      </c>
      <c r="D24" s="87">
        <v>20000</v>
      </c>
      <c r="E24" s="100">
        <v>82</v>
      </c>
      <c r="F24" s="13" t="s">
        <v>29</v>
      </c>
      <c r="G24" s="98">
        <v>1814</v>
      </c>
      <c r="H24" s="99">
        <v>641</v>
      </c>
      <c r="I24" s="99">
        <v>1173</v>
      </c>
      <c r="J24" s="100">
        <v>4.9562841530054644</v>
      </c>
    </row>
    <row r="25" spans="1:10" s="9" customFormat="1" ht="25.5" customHeight="1" x14ac:dyDescent="0.2">
      <c r="A25" s="13" t="s">
        <v>242</v>
      </c>
      <c r="B25" s="98">
        <v>175000</v>
      </c>
      <c r="C25" s="87">
        <v>61000</v>
      </c>
      <c r="D25" s="87">
        <v>113000</v>
      </c>
      <c r="E25" s="100">
        <v>478</v>
      </c>
      <c r="F25" s="13" t="s">
        <v>30</v>
      </c>
      <c r="G25" s="98">
        <v>8515</v>
      </c>
      <c r="H25" s="99">
        <v>2086</v>
      </c>
      <c r="I25" s="99">
        <v>6429</v>
      </c>
      <c r="J25" s="100">
        <v>23.265027322404372</v>
      </c>
    </row>
    <row r="26" spans="1:10" s="9" customFormat="1" ht="25.5" customHeight="1" x14ac:dyDescent="0.2">
      <c r="A26" s="13" t="s">
        <v>243</v>
      </c>
      <c r="B26" s="98">
        <v>33000</v>
      </c>
      <c r="C26" s="87">
        <v>10000</v>
      </c>
      <c r="D26" s="87">
        <v>24000</v>
      </c>
      <c r="E26" s="100">
        <v>91</v>
      </c>
      <c r="F26" s="13" t="s">
        <v>31</v>
      </c>
      <c r="G26" s="98">
        <v>6774</v>
      </c>
      <c r="H26" s="99">
        <v>3283</v>
      </c>
      <c r="I26" s="99">
        <v>3491</v>
      </c>
      <c r="J26" s="100">
        <v>18.508196721311474</v>
      </c>
    </row>
    <row r="27" spans="1:10" s="9" customFormat="1" ht="25.5" customHeight="1" x14ac:dyDescent="0.2">
      <c r="A27" s="13"/>
      <c r="B27" s="93"/>
      <c r="C27" s="87"/>
      <c r="D27" s="87"/>
      <c r="E27" s="94"/>
      <c r="F27" s="13" t="s">
        <v>32</v>
      </c>
      <c r="G27" s="98">
        <v>21651</v>
      </c>
      <c r="H27" s="99">
        <v>5021</v>
      </c>
      <c r="I27" s="99">
        <v>16630</v>
      </c>
      <c r="J27" s="100">
        <v>59.155737704918032</v>
      </c>
    </row>
    <row r="28" spans="1:10" s="9" customFormat="1" ht="25.5" customHeight="1" x14ac:dyDescent="0.2">
      <c r="A28" s="97" t="s">
        <v>65</v>
      </c>
      <c r="B28" s="92">
        <f>SUM(B30:B51)+SUM(G4:G20)</f>
        <v>4012141</v>
      </c>
      <c r="C28" s="108">
        <f>SUM(C30:C51)+SUM(H4:H20)</f>
        <v>1189742</v>
      </c>
      <c r="D28" s="108">
        <f>SUM(D30:D51)+SUM(I4:I20)</f>
        <v>2822399</v>
      </c>
      <c r="E28" s="109">
        <f>B28/366</f>
        <v>10962.133879781421</v>
      </c>
      <c r="F28" s="13" t="s">
        <v>33</v>
      </c>
      <c r="G28" s="98">
        <v>694</v>
      </c>
      <c r="H28" s="99">
        <v>328</v>
      </c>
      <c r="I28" s="110">
        <v>366</v>
      </c>
      <c r="J28" s="100">
        <v>1.8961748633879782</v>
      </c>
    </row>
    <row r="29" spans="1:10" s="9" customFormat="1" ht="25.5" customHeight="1" x14ac:dyDescent="0.2">
      <c r="A29" s="13"/>
      <c r="B29" s="93"/>
      <c r="C29" s="94"/>
      <c r="D29" s="94"/>
      <c r="E29" s="94"/>
      <c r="F29" s="13" t="s">
        <v>34</v>
      </c>
      <c r="G29" s="98">
        <v>3075</v>
      </c>
      <c r="H29" s="99">
        <v>1246</v>
      </c>
      <c r="I29" s="99">
        <v>1829</v>
      </c>
      <c r="J29" s="100">
        <v>8.4016393442622945</v>
      </c>
    </row>
    <row r="30" spans="1:10" s="9" customFormat="1" ht="25.5" customHeight="1" x14ac:dyDescent="0.2">
      <c r="A30" s="13" t="s">
        <v>66</v>
      </c>
      <c r="B30" s="98">
        <v>113922</v>
      </c>
      <c r="C30" s="99">
        <v>16827</v>
      </c>
      <c r="D30" s="99">
        <v>97095</v>
      </c>
      <c r="E30" s="100">
        <v>311.26229508196724</v>
      </c>
      <c r="F30" s="13" t="s">
        <v>35</v>
      </c>
      <c r="G30" s="98">
        <v>3079</v>
      </c>
      <c r="H30" s="99">
        <v>2895</v>
      </c>
      <c r="I30" s="99">
        <v>184</v>
      </c>
      <c r="J30" s="100">
        <v>8.4125683060109289</v>
      </c>
    </row>
    <row r="31" spans="1:10" s="9" customFormat="1" ht="25.5" customHeight="1" x14ac:dyDescent="0.2">
      <c r="A31" s="13" t="s">
        <v>67</v>
      </c>
      <c r="B31" s="98">
        <v>512968</v>
      </c>
      <c r="C31" s="99">
        <v>6883</v>
      </c>
      <c r="D31" s="99">
        <v>506085</v>
      </c>
      <c r="E31" s="100">
        <v>1401.5519125683061</v>
      </c>
      <c r="F31" s="13" t="s">
        <v>36</v>
      </c>
      <c r="G31" s="98">
        <v>2889</v>
      </c>
      <c r="H31" s="99">
        <v>2767</v>
      </c>
      <c r="I31" s="99">
        <v>122</v>
      </c>
      <c r="J31" s="100">
        <v>7.8934426229508201</v>
      </c>
    </row>
    <row r="32" spans="1:10" s="9" customFormat="1" ht="25.5" customHeight="1" x14ac:dyDescent="0.2">
      <c r="A32" s="13" t="s">
        <v>5</v>
      </c>
      <c r="B32" s="98">
        <v>1325625</v>
      </c>
      <c r="C32" s="99">
        <v>526850</v>
      </c>
      <c r="D32" s="99">
        <v>798775</v>
      </c>
      <c r="E32" s="100">
        <v>3621.9262295081967</v>
      </c>
      <c r="F32" s="13" t="s">
        <v>37</v>
      </c>
      <c r="G32" s="98">
        <v>54147</v>
      </c>
      <c r="H32" s="99">
        <v>1157</v>
      </c>
      <c r="I32" s="99">
        <v>52990</v>
      </c>
      <c r="J32" s="100">
        <v>147.94262295081967</v>
      </c>
    </row>
    <row r="33" spans="1:10" s="9" customFormat="1" ht="25.5" customHeight="1" x14ac:dyDescent="0.2">
      <c r="A33" s="13" t="s">
        <v>68</v>
      </c>
      <c r="B33" s="98">
        <v>123435</v>
      </c>
      <c r="C33" s="99">
        <v>21522</v>
      </c>
      <c r="D33" s="99">
        <v>101913</v>
      </c>
      <c r="E33" s="100">
        <v>337.25409836065575</v>
      </c>
      <c r="F33" s="13" t="s">
        <v>38</v>
      </c>
      <c r="G33" s="98">
        <v>3066</v>
      </c>
      <c r="H33" s="99">
        <v>2670</v>
      </c>
      <c r="I33" s="99">
        <v>396</v>
      </c>
      <c r="J33" s="100">
        <v>8.3770491803278695</v>
      </c>
    </row>
    <row r="34" spans="1:10" s="9" customFormat="1" ht="25.5" customHeight="1" x14ac:dyDescent="0.2">
      <c r="A34" s="13" t="s">
        <v>69</v>
      </c>
      <c r="B34" s="98">
        <v>174324</v>
      </c>
      <c r="C34" s="99">
        <v>49064</v>
      </c>
      <c r="D34" s="99">
        <v>125260</v>
      </c>
      <c r="E34" s="100">
        <v>476.29508196721309</v>
      </c>
      <c r="F34" s="13" t="s">
        <v>39</v>
      </c>
      <c r="G34" s="98">
        <v>2694</v>
      </c>
      <c r="H34" s="99">
        <v>1689</v>
      </c>
      <c r="I34" s="99">
        <v>1005</v>
      </c>
      <c r="J34" s="100">
        <v>7.360655737704918</v>
      </c>
    </row>
    <row r="35" spans="1:10" s="9" customFormat="1" ht="25.5" customHeight="1" x14ac:dyDescent="0.2">
      <c r="A35" s="13" t="s">
        <v>70</v>
      </c>
      <c r="B35" s="98">
        <v>42367</v>
      </c>
      <c r="C35" s="99">
        <v>8136</v>
      </c>
      <c r="D35" s="99">
        <v>34231</v>
      </c>
      <c r="E35" s="100">
        <v>115.7568306010929</v>
      </c>
      <c r="F35" s="13" t="s">
        <v>40</v>
      </c>
      <c r="G35" s="98">
        <v>1682</v>
      </c>
      <c r="H35" s="99">
        <v>570</v>
      </c>
      <c r="I35" s="99">
        <v>1112</v>
      </c>
      <c r="J35" s="100">
        <v>4.5956284153005464</v>
      </c>
    </row>
    <row r="36" spans="1:10" s="9" customFormat="1" ht="25.5" customHeight="1" x14ac:dyDescent="0.2">
      <c r="A36" s="13" t="s">
        <v>71</v>
      </c>
      <c r="B36" s="98">
        <v>542353</v>
      </c>
      <c r="C36" s="99">
        <v>256549</v>
      </c>
      <c r="D36" s="99">
        <v>285804</v>
      </c>
      <c r="E36" s="100">
        <v>1481.8387978142077</v>
      </c>
      <c r="F36" s="13" t="s">
        <v>41</v>
      </c>
      <c r="G36" s="98">
        <v>1475</v>
      </c>
      <c r="H36" s="99">
        <v>1475</v>
      </c>
      <c r="I36" s="111">
        <v>0</v>
      </c>
      <c r="J36" s="100">
        <v>4.0300546448087431</v>
      </c>
    </row>
    <row r="37" spans="1:10" s="9" customFormat="1" ht="25.5" customHeight="1" x14ac:dyDescent="0.2">
      <c r="A37" s="13" t="s">
        <v>72</v>
      </c>
      <c r="B37" s="98">
        <v>141718</v>
      </c>
      <c r="C37" s="99">
        <v>12007</v>
      </c>
      <c r="D37" s="99">
        <v>129711</v>
      </c>
      <c r="E37" s="100">
        <v>387.20765027322403</v>
      </c>
      <c r="F37" s="13" t="s">
        <v>42</v>
      </c>
      <c r="G37" s="98">
        <v>7238</v>
      </c>
      <c r="H37" s="99">
        <v>7131</v>
      </c>
      <c r="I37" s="99">
        <v>107</v>
      </c>
      <c r="J37" s="100">
        <v>19.775956284153004</v>
      </c>
    </row>
    <row r="38" spans="1:10" s="9" customFormat="1" ht="25.5" customHeight="1" x14ac:dyDescent="0.2">
      <c r="A38" s="13" t="s">
        <v>73</v>
      </c>
      <c r="B38" s="98">
        <v>194229</v>
      </c>
      <c r="C38" s="99">
        <v>52105</v>
      </c>
      <c r="D38" s="99">
        <v>142124</v>
      </c>
      <c r="E38" s="100">
        <v>530.68032786885249</v>
      </c>
      <c r="F38" s="13"/>
      <c r="G38" s="93"/>
      <c r="H38" s="86"/>
      <c r="I38" s="86"/>
      <c r="J38" s="94"/>
    </row>
    <row r="39" spans="1:10" s="9" customFormat="1" ht="25.5" customHeight="1" x14ac:dyDescent="0.2">
      <c r="A39" s="13" t="s">
        <v>74</v>
      </c>
      <c r="B39" s="98">
        <v>78204</v>
      </c>
      <c r="C39" s="99">
        <v>10312</v>
      </c>
      <c r="D39" s="99">
        <v>67892</v>
      </c>
      <c r="E39" s="100">
        <v>213.67213114754099</v>
      </c>
      <c r="F39" s="97" t="s">
        <v>43</v>
      </c>
      <c r="G39" s="92">
        <f>SUM(G41:G49)</f>
        <v>1134360</v>
      </c>
      <c r="H39" s="108">
        <f>SUM(H41:H49)</f>
        <v>496413</v>
      </c>
      <c r="I39" s="108">
        <f>SUM(I41:I49)</f>
        <v>637947</v>
      </c>
      <c r="J39" s="109">
        <f>G39/366</f>
        <v>3099.344262295082</v>
      </c>
    </row>
    <row r="40" spans="1:10" s="9" customFormat="1" ht="25.5" customHeight="1" x14ac:dyDescent="0.2">
      <c r="A40" s="13" t="s">
        <v>75</v>
      </c>
      <c r="B40" s="98">
        <v>15599</v>
      </c>
      <c r="C40" s="99">
        <v>3565</v>
      </c>
      <c r="D40" s="99">
        <v>12034</v>
      </c>
      <c r="E40" s="100">
        <v>42.620218579234972</v>
      </c>
      <c r="F40" s="10"/>
      <c r="G40" s="95"/>
      <c r="H40" s="87"/>
      <c r="I40" s="87"/>
      <c r="J40" s="87"/>
    </row>
    <row r="41" spans="1:10" s="9" customFormat="1" ht="25.5" customHeight="1" x14ac:dyDescent="0.2">
      <c r="A41" s="13" t="s">
        <v>76</v>
      </c>
      <c r="B41" s="98">
        <v>37232</v>
      </c>
      <c r="C41" s="99">
        <v>8704</v>
      </c>
      <c r="D41" s="99">
        <v>28528</v>
      </c>
      <c r="E41" s="100">
        <v>101.72677595628416</v>
      </c>
      <c r="F41" s="13" t="s">
        <v>44</v>
      </c>
      <c r="G41" s="98">
        <v>36320</v>
      </c>
      <c r="H41" s="99">
        <v>11448</v>
      </c>
      <c r="I41" s="99">
        <v>24872</v>
      </c>
      <c r="J41" s="100">
        <v>99.234972677595621</v>
      </c>
    </row>
    <row r="42" spans="1:10" s="9" customFormat="1" ht="25.5" customHeight="1" x14ac:dyDescent="0.2">
      <c r="A42" s="13" t="s">
        <v>77</v>
      </c>
      <c r="B42" s="98">
        <v>23312</v>
      </c>
      <c r="C42" s="99">
        <v>5458</v>
      </c>
      <c r="D42" s="99">
        <v>17854</v>
      </c>
      <c r="E42" s="100">
        <v>63.693989071038253</v>
      </c>
      <c r="F42" s="13" t="s">
        <v>45</v>
      </c>
      <c r="G42" s="98">
        <v>164762</v>
      </c>
      <c r="H42" s="99">
        <v>9430</v>
      </c>
      <c r="I42" s="99">
        <v>155332</v>
      </c>
      <c r="J42" s="100">
        <v>450.16939890710381</v>
      </c>
    </row>
    <row r="43" spans="1:10" s="9" customFormat="1" ht="25.5" customHeight="1" x14ac:dyDescent="0.2">
      <c r="A43" s="13" t="s">
        <v>78</v>
      </c>
      <c r="B43" s="98">
        <v>50463</v>
      </c>
      <c r="C43" s="99">
        <v>5942</v>
      </c>
      <c r="D43" s="99">
        <v>44521</v>
      </c>
      <c r="E43" s="100">
        <v>137.87704918032787</v>
      </c>
      <c r="F43" s="13" t="s">
        <v>46</v>
      </c>
      <c r="G43" s="98">
        <v>121731</v>
      </c>
      <c r="H43" s="99">
        <v>28854</v>
      </c>
      <c r="I43" s="99">
        <v>92877</v>
      </c>
      <c r="J43" s="100">
        <v>332.59836065573768</v>
      </c>
    </row>
    <row r="44" spans="1:10" s="9" customFormat="1" ht="25.5" customHeight="1" x14ac:dyDescent="0.2">
      <c r="A44" s="13" t="s">
        <v>79</v>
      </c>
      <c r="B44" s="98">
        <v>15422</v>
      </c>
      <c r="C44" s="99">
        <v>4501</v>
      </c>
      <c r="D44" s="99">
        <v>10921</v>
      </c>
      <c r="E44" s="100">
        <v>42.136612021857921</v>
      </c>
      <c r="F44" s="13" t="s">
        <v>47</v>
      </c>
      <c r="G44" s="98">
        <v>33171</v>
      </c>
      <c r="H44" s="99">
        <v>18027</v>
      </c>
      <c r="I44" s="99">
        <v>15144</v>
      </c>
      <c r="J44" s="100">
        <v>90.631147540983605</v>
      </c>
    </row>
    <row r="45" spans="1:10" s="9" customFormat="1" ht="25.5" customHeight="1" x14ac:dyDescent="0.2">
      <c r="A45" s="13" t="s">
        <v>80</v>
      </c>
      <c r="B45" s="98">
        <v>11753</v>
      </c>
      <c r="C45" s="99">
        <v>5025</v>
      </c>
      <c r="D45" s="99">
        <v>6728</v>
      </c>
      <c r="E45" s="100">
        <v>32.112021857923494</v>
      </c>
      <c r="F45" s="13" t="s">
        <v>1</v>
      </c>
      <c r="G45" s="98">
        <v>448055</v>
      </c>
      <c r="H45" s="99">
        <v>255838</v>
      </c>
      <c r="I45" s="99">
        <v>192217</v>
      </c>
      <c r="J45" s="100">
        <v>1224.1939890710382</v>
      </c>
    </row>
    <row r="46" spans="1:10" s="9" customFormat="1" ht="25.5" customHeight="1" x14ac:dyDescent="0.2">
      <c r="A46" s="13" t="s">
        <v>81</v>
      </c>
      <c r="B46" s="98">
        <v>23540</v>
      </c>
      <c r="C46" s="99">
        <v>6393</v>
      </c>
      <c r="D46" s="99">
        <v>17147</v>
      </c>
      <c r="E46" s="100">
        <v>64.316939890710387</v>
      </c>
      <c r="F46" s="13" t="s">
        <v>48</v>
      </c>
      <c r="G46" s="98">
        <v>104579</v>
      </c>
      <c r="H46" s="99">
        <v>13735</v>
      </c>
      <c r="I46" s="99">
        <v>90844</v>
      </c>
      <c r="J46" s="100">
        <v>285.73497267759564</v>
      </c>
    </row>
    <row r="47" spans="1:10" s="9" customFormat="1" ht="25.5" customHeight="1" x14ac:dyDescent="0.2">
      <c r="A47" s="13" t="s">
        <v>82</v>
      </c>
      <c r="B47" s="98">
        <v>9021</v>
      </c>
      <c r="C47" s="99">
        <v>4981</v>
      </c>
      <c r="D47" s="99">
        <v>4040</v>
      </c>
      <c r="E47" s="100">
        <v>24.647540983606557</v>
      </c>
      <c r="F47" s="13" t="s">
        <v>49</v>
      </c>
      <c r="G47" s="98">
        <v>93210</v>
      </c>
      <c r="H47" s="99">
        <v>52314</v>
      </c>
      <c r="I47" s="99">
        <v>40896</v>
      </c>
      <c r="J47" s="100">
        <v>254.67213114754099</v>
      </c>
    </row>
    <row r="48" spans="1:10" s="9" customFormat="1" ht="25.5" customHeight="1" x14ac:dyDescent="0.2">
      <c r="A48" s="13" t="s">
        <v>83</v>
      </c>
      <c r="B48" s="98">
        <v>5202</v>
      </c>
      <c r="C48" s="99">
        <v>3007</v>
      </c>
      <c r="D48" s="99">
        <v>2195</v>
      </c>
      <c r="E48" s="100">
        <v>14.21311475409836</v>
      </c>
      <c r="F48" s="13" t="s">
        <v>50</v>
      </c>
      <c r="G48" s="98">
        <v>8525</v>
      </c>
      <c r="H48" s="99">
        <v>4533</v>
      </c>
      <c r="I48" s="99">
        <v>3992</v>
      </c>
      <c r="J48" s="100">
        <v>23.292349726775956</v>
      </c>
    </row>
    <row r="49" spans="1:10" s="9" customFormat="1" ht="25.5" customHeight="1" x14ac:dyDescent="0.2">
      <c r="A49" s="13" t="s">
        <v>84</v>
      </c>
      <c r="B49" s="98">
        <v>60174</v>
      </c>
      <c r="C49" s="99">
        <v>15121</v>
      </c>
      <c r="D49" s="99">
        <v>45053</v>
      </c>
      <c r="E49" s="100">
        <v>164.40983606557376</v>
      </c>
      <c r="F49" s="13" t="s">
        <v>51</v>
      </c>
      <c r="G49" s="112">
        <v>124007</v>
      </c>
      <c r="H49" s="113">
        <v>102234</v>
      </c>
      <c r="I49" s="113">
        <v>21773</v>
      </c>
      <c r="J49" s="113">
        <v>338.81693989071039</v>
      </c>
    </row>
    <row r="50" spans="1:10" s="9" customFormat="1" ht="25.5" customHeight="1" x14ac:dyDescent="0.2">
      <c r="A50" s="13" t="s">
        <v>85</v>
      </c>
      <c r="B50" s="98">
        <v>8863</v>
      </c>
      <c r="C50" s="99">
        <v>4183</v>
      </c>
      <c r="D50" s="99">
        <v>4680</v>
      </c>
      <c r="E50" s="100">
        <v>24.215846994535518</v>
      </c>
      <c r="F50" s="13"/>
      <c r="G50" s="98"/>
      <c r="H50" s="99"/>
      <c r="I50" s="99"/>
      <c r="J50" s="100"/>
    </row>
    <row r="51" spans="1:10" s="9" customFormat="1" ht="25.5" customHeight="1" x14ac:dyDescent="0.2">
      <c r="A51" s="15" t="s">
        <v>86</v>
      </c>
      <c r="B51" s="114">
        <v>21195</v>
      </c>
      <c r="C51" s="115">
        <v>4813</v>
      </c>
      <c r="D51" s="115">
        <v>16382</v>
      </c>
      <c r="E51" s="116">
        <v>57.909836065573771</v>
      </c>
      <c r="F51" s="14"/>
      <c r="G51" s="88"/>
      <c r="H51" s="89"/>
      <c r="I51" s="89"/>
      <c r="J51" s="89"/>
    </row>
    <row r="52" spans="1:10" s="3" customFormat="1" ht="18" customHeight="1" x14ac:dyDescent="0.2">
      <c r="A52" s="5" t="s">
        <v>278</v>
      </c>
      <c r="B52" s="23"/>
      <c r="C52" s="23"/>
      <c r="D52" s="23"/>
      <c r="E52" s="25" t="s">
        <v>284</v>
      </c>
      <c r="F52" s="5"/>
      <c r="G52" s="23"/>
      <c r="H52" s="24"/>
      <c r="I52" s="24"/>
      <c r="J52" s="25" t="s">
        <v>284</v>
      </c>
    </row>
    <row r="53" spans="1:10" s="3" customFormat="1" ht="18" customHeight="1" x14ac:dyDescent="0.2">
      <c r="A53" s="5" t="s">
        <v>279</v>
      </c>
      <c r="B53" s="23"/>
      <c r="C53" s="23"/>
      <c r="D53" s="23"/>
      <c r="E53" s="23"/>
      <c r="F53" s="5"/>
      <c r="G53" s="24"/>
      <c r="H53" s="24"/>
      <c r="I53" s="24"/>
      <c r="J53" s="24"/>
    </row>
    <row r="54" spans="1:10" s="3" customFormat="1" ht="18" customHeight="1" x14ac:dyDescent="0.2">
      <c r="A54" s="5" t="s">
        <v>285</v>
      </c>
      <c r="B54" s="24"/>
      <c r="C54" s="24"/>
      <c r="D54" s="24"/>
      <c r="E54" s="24"/>
      <c r="F54" s="5"/>
      <c r="G54" s="23"/>
      <c r="H54" s="23"/>
      <c r="I54" s="23"/>
      <c r="J54" s="23"/>
    </row>
    <row r="55" spans="1:10" s="3" customFormat="1" ht="18" customHeight="1" x14ac:dyDescent="0.2">
      <c r="A55" s="5" t="s">
        <v>273</v>
      </c>
      <c r="B55" s="24"/>
      <c r="C55" s="24"/>
      <c r="D55" s="24"/>
      <c r="E55" s="24"/>
      <c r="F55" s="5"/>
      <c r="G55" s="24"/>
      <c r="H55" s="24"/>
      <c r="I55" s="23"/>
      <c r="J55" s="24"/>
    </row>
    <row r="56" spans="1:10" s="3" customFormat="1" ht="18" customHeight="1" x14ac:dyDescent="0.2">
      <c r="A56" s="5" t="s">
        <v>290</v>
      </c>
      <c r="B56" s="26"/>
      <c r="C56" s="26"/>
      <c r="D56" s="26"/>
      <c r="E56" s="24"/>
      <c r="F56" s="5"/>
      <c r="G56" s="24"/>
      <c r="H56" s="24"/>
      <c r="I56" s="24"/>
      <c r="J56" s="90"/>
    </row>
    <row r="57" spans="1:10" x14ac:dyDescent="0.2">
      <c r="A57" s="5" t="s">
        <v>286</v>
      </c>
      <c r="F57" s="5"/>
    </row>
    <row r="58" spans="1:10" x14ac:dyDescent="0.2">
      <c r="F58" s="5"/>
    </row>
  </sheetData>
  <phoneticPr fontId="2"/>
  <printOptions horizontalCentered="1"/>
  <pageMargins left="0.78740157480314965" right="0.78740157480314965" top="0.78740157480314965" bottom="0.59055118110236227" header="0.39370078740157483" footer="0.31496062992125984"/>
  <pageSetup paperSize="9" scale="55" firstPageNumber="122" fitToWidth="0" orientation="portrait" useFirstPageNumber="1" r:id="rId1"/>
  <headerFooter scaleWithDoc="0" alignWithMargins="0">
    <oddHeader>&amp;L&amp;"ＭＳ ゴシック,標準"&amp;11運輸・通信&amp;R&amp;"ＭＳ ゴシック,標準"&amp;11運輸・通信</oddHeader>
    <oddFooter>&amp;C&amp;11― &amp;P ―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syncVertical="1" syncRef="A1" transitionEvaluation="1">
    <tabColor rgb="FF0000FF"/>
  </sheetPr>
  <dimension ref="A1:F235"/>
  <sheetViews>
    <sheetView zoomScale="70" zoomScaleNormal="70" zoomScaleSheetLayoutView="75" workbookViewId="0">
      <selection activeCell="D15" sqref="D15"/>
    </sheetView>
  </sheetViews>
  <sheetFormatPr defaultColWidth="8.5" defaultRowHeight="17.25" x14ac:dyDescent="0.2"/>
  <cols>
    <col min="1" max="1" width="28.19921875" style="2" customWidth="1"/>
    <col min="2" max="4" width="23.296875" style="12" customWidth="1"/>
    <col min="5" max="5" width="19.59765625" style="27" customWidth="1"/>
    <col min="6" max="6" width="0" style="2" hidden="1" customWidth="1"/>
    <col min="7" max="16384" width="8.5" style="2"/>
  </cols>
  <sheetData>
    <row r="1" spans="1:5" ht="27.6" customHeight="1" x14ac:dyDescent="0.2">
      <c r="A1" s="29" t="s">
        <v>274</v>
      </c>
      <c r="B1" s="30"/>
      <c r="C1" s="30"/>
      <c r="D1" s="30"/>
      <c r="E1" s="31"/>
    </row>
    <row r="2" spans="1:5" ht="24.95" customHeight="1" thickBot="1" x14ac:dyDescent="0.25">
      <c r="A2" s="32" t="s">
        <v>276</v>
      </c>
      <c r="B2" s="33"/>
      <c r="C2" s="33"/>
      <c r="D2" s="33"/>
      <c r="E2" s="34" t="s">
        <v>222</v>
      </c>
    </row>
    <row r="3" spans="1:5" ht="49.5" customHeight="1" thickTop="1" x14ac:dyDescent="0.2">
      <c r="A3" s="35"/>
      <c r="B3" s="36" t="s">
        <v>87</v>
      </c>
      <c r="C3" s="36" t="s">
        <v>88</v>
      </c>
      <c r="D3" s="36" t="s">
        <v>89</v>
      </c>
      <c r="E3" s="37" t="s">
        <v>90</v>
      </c>
    </row>
    <row r="4" spans="1:5" ht="25.5" customHeight="1" x14ac:dyDescent="0.2">
      <c r="A4" s="38" t="s">
        <v>221</v>
      </c>
      <c r="B4" s="39">
        <f>B6+B137+B154+B167+B208+B226</f>
        <v>81866259</v>
      </c>
      <c r="C4" s="40">
        <f>C6+C137+C154+C167+C208+C226</f>
        <v>28575031</v>
      </c>
      <c r="D4" s="40">
        <f>D6+D137+D154+D167+D208+D226</f>
        <v>53291228</v>
      </c>
      <c r="E4" s="41">
        <f>E6+E137+E154+E167+E208+E226</f>
        <v>224327.55890410961</v>
      </c>
    </row>
    <row r="5" spans="1:5" ht="22.5" customHeight="1" x14ac:dyDescent="0.2">
      <c r="A5" s="42"/>
      <c r="B5" s="39"/>
      <c r="C5" s="43"/>
      <c r="D5" s="43"/>
      <c r="E5" s="44"/>
    </row>
    <row r="6" spans="1:5" ht="25.5" customHeight="1" x14ac:dyDescent="0.2">
      <c r="A6" s="45" t="s">
        <v>7</v>
      </c>
      <c r="B6" s="39">
        <f>B8+B25+B43+B88+B106+B123+B130</f>
        <v>68734589</v>
      </c>
      <c r="C6" s="40">
        <f>C8+C25+C43+C88+C106+C123+C130</f>
        <v>24017309</v>
      </c>
      <c r="D6" s="40">
        <f>D8+D25+D43+D88+D106+D123+D130</f>
        <v>44717280</v>
      </c>
      <c r="E6" s="46">
        <f>E8+E25+E43+E88+E106+E123+E130</f>
        <v>188313.94246575341</v>
      </c>
    </row>
    <row r="7" spans="1:5" ht="18.75" customHeight="1" x14ac:dyDescent="0.2">
      <c r="A7" s="42"/>
      <c r="B7" s="47"/>
      <c r="C7" s="43"/>
      <c r="D7" s="43"/>
      <c r="E7" s="44"/>
    </row>
    <row r="8" spans="1:5" ht="25.5" customHeight="1" x14ac:dyDescent="0.2">
      <c r="A8" s="45" t="s">
        <v>91</v>
      </c>
      <c r="B8" s="39">
        <f>SUM(B10:B23)</f>
        <v>5834144</v>
      </c>
      <c r="C8" s="40">
        <f>SUM(C10:C23)</f>
        <v>1797854</v>
      </c>
      <c r="D8" s="40">
        <f>SUM(D10:D23)</f>
        <v>4036290</v>
      </c>
      <c r="E8" s="46">
        <f>SUM(E10:E23)</f>
        <v>15983.95616438356</v>
      </c>
    </row>
    <row r="9" spans="1:5" ht="12.75" customHeight="1" x14ac:dyDescent="0.2">
      <c r="A9" s="42"/>
      <c r="B9" s="47"/>
      <c r="C9" s="43"/>
      <c r="D9" s="43"/>
      <c r="E9" s="44"/>
    </row>
    <row r="10" spans="1:5" ht="25.5" customHeight="1" x14ac:dyDescent="0.2">
      <c r="A10" s="48" t="s">
        <v>92</v>
      </c>
      <c r="B10" s="49">
        <f>SUM(C10:D10)</f>
        <v>241126</v>
      </c>
      <c r="C10" s="50">
        <v>61996</v>
      </c>
      <c r="D10" s="50">
        <v>179130</v>
      </c>
      <c r="E10" s="51">
        <f>B10/365</f>
        <v>660.61917808219175</v>
      </c>
    </row>
    <row r="11" spans="1:5" ht="25.5" customHeight="1" x14ac:dyDescent="0.2">
      <c r="A11" s="48" t="s">
        <v>93</v>
      </c>
      <c r="B11" s="49">
        <f>SUM(C11:D11)</f>
        <v>20764</v>
      </c>
      <c r="C11" s="50">
        <v>9934</v>
      </c>
      <c r="D11" s="50">
        <v>10830</v>
      </c>
      <c r="E11" s="51">
        <f t="shared" ref="E11:E56" si="0">B11/365</f>
        <v>56.887671232876713</v>
      </c>
    </row>
    <row r="12" spans="1:5" ht="25.5" customHeight="1" x14ac:dyDescent="0.2">
      <c r="A12" s="48" t="s">
        <v>94</v>
      </c>
      <c r="B12" s="49">
        <f t="shared" ref="B12:B22" si="1">SUM(C12:D12)</f>
        <v>94567</v>
      </c>
      <c r="C12" s="50">
        <v>37447</v>
      </c>
      <c r="D12" s="50">
        <v>57120</v>
      </c>
      <c r="E12" s="51">
        <f t="shared" si="0"/>
        <v>259.08767123287669</v>
      </c>
    </row>
    <row r="13" spans="1:5" ht="25.5" customHeight="1" x14ac:dyDescent="0.2">
      <c r="A13" s="48" t="s">
        <v>95</v>
      </c>
      <c r="B13" s="49">
        <f t="shared" si="1"/>
        <v>229166</v>
      </c>
      <c r="C13" s="50">
        <v>83606</v>
      </c>
      <c r="D13" s="50">
        <v>145560</v>
      </c>
      <c r="E13" s="51">
        <f t="shared" si="0"/>
        <v>627.85205479452054</v>
      </c>
    </row>
    <row r="14" spans="1:5" ht="25.5" customHeight="1" x14ac:dyDescent="0.2">
      <c r="A14" s="48" t="s">
        <v>96</v>
      </c>
      <c r="B14" s="49">
        <f t="shared" si="1"/>
        <v>16185</v>
      </c>
      <c r="C14" s="50">
        <v>12795</v>
      </c>
      <c r="D14" s="50">
        <v>3390</v>
      </c>
      <c r="E14" s="51">
        <f t="shared" si="0"/>
        <v>44.342465753424655</v>
      </c>
    </row>
    <row r="15" spans="1:5" ht="25.5" customHeight="1" x14ac:dyDescent="0.2">
      <c r="A15" s="48" t="s">
        <v>97</v>
      </c>
      <c r="B15" s="49">
        <f t="shared" si="1"/>
        <v>10882</v>
      </c>
      <c r="C15" s="50">
        <v>10522</v>
      </c>
      <c r="D15" s="50">
        <v>360</v>
      </c>
      <c r="E15" s="51">
        <f t="shared" si="0"/>
        <v>29.813698630136987</v>
      </c>
    </row>
    <row r="16" spans="1:5" ht="25.5" customHeight="1" x14ac:dyDescent="0.2">
      <c r="A16" s="48" t="s">
        <v>98</v>
      </c>
      <c r="B16" s="49">
        <f t="shared" si="1"/>
        <v>34346</v>
      </c>
      <c r="C16" s="50">
        <v>12926</v>
      </c>
      <c r="D16" s="50">
        <v>21420</v>
      </c>
      <c r="E16" s="51">
        <f t="shared" si="0"/>
        <v>94.098630136986301</v>
      </c>
    </row>
    <row r="17" spans="1:6" ht="25.5" customHeight="1" x14ac:dyDescent="0.2">
      <c r="A17" s="48" t="s">
        <v>11</v>
      </c>
      <c r="B17" s="49">
        <f t="shared" si="1"/>
        <v>372277</v>
      </c>
      <c r="C17" s="50">
        <v>97057</v>
      </c>
      <c r="D17" s="50">
        <v>275220</v>
      </c>
      <c r="E17" s="51">
        <f t="shared" si="0"/>
        <v>1019.9369863013699</v>
      </c>
    </row>
    <row r="18" spans="1:6" ht="25.5" customHeight="1" x14ac:dyDescent="0.2">
      <c r="A18" s="48" t="s">
        <v>231</v>
      </c>
      <c r="B18" s="49">
        <f t="shared" si="1"/>
        <v>598090</v>
      </c>
      <c r="C18" s="50">
        <v>269230</v>
      </c>
      <c r="D18" s="50">
        <v>328860</v>
      </c>
      <c r="E18" s="51">
        <f t="shared" si="0"/>
        <v>1638.6027397260275</v>
      </c>
    </row>
    <row r="19" spans="1:6" ht="25.5" customHeight="1" x14ac:dyDescent="0.2">
      <c r="A19" s="48" t="s">
        <v>245</v>
      </c>
      <c r="B19" s="49">
        <f t="shared" si="1"/>
        <v>282090</v>
      </c>
      <c r="C19" s="50"/>
      <c r="D19" s="50">
        <v>282090</v>
      </c>
      <c r="E19" s="51">
        <f t="shared" si="0"/>
        <v>772.84931506849318</v>
      </c>
    </row>
    <row r="20" spans="1:6" ht="25.5" customHeight="1" x14ac:dyDescent="0.2">
      <c r="A20" s="48" t="s">
        <v>99</v>
      </c>
      <c r="B20" s="49">
        <f t="shared" si="1"/>
        <v>302239</v>
      </c>
      <c r="C20" s="50">
        <v>72289</v>
      </c>
      <c r="D20" s="50">
        <v>229950</v>
      </c>
      <c r="E20" s="51">
        <f t="shared" si="0"/>
        <v>828.05205479452059</v>
      </c>
    </row>
    <row r="21" spans="1:6" ht="25.5" customHeight="1" x14ac:dyDescent="0.2">
      <c r="A21" s="48" t="s">
        <v>100</v>
      </c>
      <c r="B21" s="49">
        <f t="shared" si="1"/>
        <v>1140575</v>
      </c>
      <c r="C21" s="50">
        <v>311555</v>
      </c>
      <c r="D21" s="50">
        <v>829020</v>
      </c>
      <c r="E21" s="51">
        <f t="shared" si="0"/>
        <v>3124.8630136986303</v>
      </c>
    </row>
    <row r="22" spans="1:6" ht="25.5" customHeight="1" x14ac:dyDescent="0.2">
      <c r="A22" s="48" t="s">
        <v>101</v>
      </c>
      <c r="B22" s="49">
        <f t="shared" si="1"/>
        <v>2279546</v>
      </c>
      <c r="C22" s="50">
        <v>728906</v>
      </c>
      <c r="D22" s="50">
        <v>1550640</v>
      </c>
      <c r="E22" s="51">
        <f t="shared" si="0"/>
        <v>6245.3315068493148</v>
      </c>
    </row>
    <row r="23" spans="1:6" ht="25.5" customHeight="1" x14ac:dyDescent="0.2">
      <c r="A23" s="48" t="s">
        <v>102</v>
      </c>
      <c r="B23" s="49">
        <f>SUM(C23:D23)</f>
        <v>212291</v>
      </c>
      <c r="C23" s="50">
        <v>89591</v>
      </c>
      <c r="D23" s="50">
        <v>122700</v>
      </c>
      <c r="E23" s="51">
        <f t="shared" si="0"/>
        <v>581.61917808219175</v>
      </c>
    </row>
    <row r="24" spans="1:6" ht="18.75" customHeight="1" x14ac:dyDescent="0.2">
      <c r="A24" s="42"/>
      <c r="B24" s="47"/>
      <c r="C24" s="50"/>
      <c r="D24" s="50"/>
      <c r="E24" s="44"/>
    </row>
    <row r="25" spans="1:6" ht="25.5" customHeight="1" x14ac:dyDescent="0.2">
      <c r="A25" s="45" t="s">
        <v>103</v>
      </c>
      <c r="B25" s="39">
        <f>SUM(B27:B41)</f>
        <v>8823366</v>
      </c>
      <c r="C25" s="40">
        <f>SUM(C27:C41)</f>
        <v>3411156</v>
      </c>
      <c r="D25" s="40">
        <f>SUM(D27:D41)</f>
        <v>5412210</v>
      </c>
      <c r="E25" s="46">
        <f>SUM(E27:E41)</f>
        <v>24173.605479452053</v>
      </c>
      <c r="F25" s="2">
        <v>1</v>
      </c>
    </row>
    <row r="26" spans="1:6" ht="12.75" customHeight="1" x14ac:dyDescent="0.2">
      <c r="A26" s="42"/>
      <c r="B26" s="47"/>
      <c r="C26" s="50"/>
      <c r="D26" s="50"/>
      <c r="E26" s="44"/>
    </row>
    <row r="27" spans="1:6" ht="25.5" customHeight="1" x14ac:dyDescent="0.2">
      <c r="A27" s="48" t="s">
        <v>104</v>
      </c>
      <c r="B27" s="49">
        <f t="shared" ref="B27:B41" si="2">SUM(C27:D27)</f>
        <v>2101946</v>
      </c>
      <c r="C27" s="50">
        <v>777116</v>
      </c>
      <c r="D27" s="50">
        <v>1324830</v>
      </c>
      <c r="E27" s="51">
        <f t="shared" si="0"/>
        <v>5758.7561643835616</v>
      </c>
    </row>
    <row r="28" spans="1:6" ht="25.5" customHeight="1" x14ac:dyDescent="0.2">
      <c r="A28" s="48" t="s">
        <v>1</v>
      </c>
      <c r="B28" s="49">
        <f t="shared" si="2"/>
        <v>1558447</v>
      </c>
      <c r="C28" s="50">
        <v>884467</v>
      </c>
      <c r="D28" s="50">
        <v>673980</v>
      </c>
      <c r="E28" s="51">
        <f t="shared" si="0"/>
        <v>4269.7178082191776</v>
      </c>
    </row>
    <row r="29" spans="1:6" ht="25.5" customHeight="1" x14ac:dyDescent="0.2">
      <c r="A29" s="48" t="s">
        <v>229</v>
      </c>
      <c r="B29" s="49">
        <f t="shared" si="2"/>
        <v>5070</v>
      </c>
      <c r="C29" s="52"/>
      <c r="D29" s="50">
        <v>5070</v>
      </c>
      <c r="E29" s="51">
        <f t="shared" si="0"/>
        <v>13.890410958904109</v>
      </c>
    </row>
    <row r="30" spans="1:6" ht="25.5" customHeight="1" x14ac:dyDescent="0.2">
      <c r="A30" s="48" t="s">
        <v>105</v>
      </c>
      <c r="B30" s="49">
        <f t="shared" si="2"/>
        <v>227002</v>
      </c>
      <c r="C30" s="50">
        <v>70672</v>
      </c>
      <c r="D30" s="50">
        <v>156330</v>
      </c>
      <c r="E30" s="51">
        <f t="shared" si="0"/>
        <v>621.92328767123286</v>
      </c>
    </row>
    <row r="31" spans="1:6" ht="25.5" customHeight="1" x14ac:dyDescent="0.2">
      <c r="A31" s="48" t="s">
        <v>106</v>
      </c>
      <c r="B31" s="49">
        <f t="shared" si="2"/>
        <v>133768</v>
      </c>
      <c r="C31" s="50">
        <v>38428</v>
      </c>
      <c r="D31" s="50">
        <v>95340</v>
      </c>
      <c r="E31" s="51">
        <f t="shared" si="0"/>
        <v>366.48767123287672</v>
      </c>
    </row>
    <row r="32" spans="1:6" ht="25.5" customHeight="1" x14ac:dyDescent="0.2">
      <c r="A32" s="48" t="s">
        <v>107</v>
      </c>
      <c r="B32" s="49">
        <f t="shared" si="2"/>
        <v>431425</v>
      </c>
      <c r="C32" s="50">
        <v>88675</v>
      </c>
      <c r="D32" s="50">
        <v>342750</v>
      </c>
      <c r="E32" s="51">
        <f t="shared" si="0"/>
        <v>1181.986301369863</v>
      </c>
    </row>
    <row r="33" spans="1:6" ht="25.5" customHeight="1" x14ac:dyDescent="0.2">
      <c r="A33" s="48" t="s">
        <v>108</v>
      </c>
      <c r="B33" s="49">
        <f t="shared" si="2"/>
        <v>243570</v>
      </c>
      <c r="C33" s="50">
        <v>75690</v>
      </c>
      <c r="D33" s="50">
        <v>167880</v>
      </c>
      <c r="E33" s="51">
        <f t="shared" si="0"/>
        <v>667.31506849315065</v>
      </c>
    </row>
    <row r="34" spans="1:6" ht="25.5" customHeight="1" x14ac:dyDescent="0.2">
      <c r="A34" s="48" t="s">
        <v>109</v>
      </c>
      <c r="B34" s="49">
        <f t="shared" si="2"/>
        <v>307592</v>
      </c>
      <c r="C34" s="50">
        <v>68282</v>
      </c>
      <c r="D34" s="50">
        <v>239310</v>
      </c>
      <c r="E34" s="51">
        <f t="shared" si="0"/>
        <v>842.7178082191781</v>
      </c>
    </row>
    <row r="35" spans="1:6" ht="25.5" customHeight="1" x14ac:dyDescent="0.2">
      <c r="A35" s="48" t="s">
        <v>110</v>
      </c>
      <c r="B35" s="49">
        <f t="shared" si="2"/>
        <v>70961</v>
      </c>
      <c r="C35" s="50">
        <v>20171</v>
      </c>
      <c r="D35" s="50">
        <v>50790</v>
      </c>
      <c r="E35" s="51">
        <f t="shared" si="0"/>
        <v>194.41369863013699</v>
      </c>
    </row>
    <row r="36" spans="1:6" ht="25.5" customHeight="1" x14ac:dyDescent="0.2">
      <c r="A36" s="48" t="s">
        <v>111</v>
      </c>
      <c r="B36" s="49">
        <f t="shared" si="2"/>
        <v>249279</v>
      </c>
      <c r="C36" s="50">
        <v>51039</v>
      </c>
      <c r="D36" s="50">
        <v>198240</v>
      </c>
      <c r="E36" s="51">
        <f t="shared" si="0"/>
        <v>682.9561643835616</v>
      </c>
    </row>
    <row r="37" spans="1:6" ht="25.5" customHeight="1" x14ac:dyDescent="0.2">
      <c r="A37" s="48" t="s">
        <v>112</v>
      </c>
      <c r="B37" s="49">
        <f t="shared" si="2"/>
        <v>379465</v>
      </c>
      <c r="C37" s="50">
        <v>57475</v>
      </c>
      <c r="D37" s="50">
        <v>321990</v>
      </c>
      <c r="E37" s="51">
        <f t="shared" si="0"/>
        <v>1039.6301369863013</v>
      </c>
    </row>
    <row r="38" spans="1:6" ht="25.5" customHeight="1" x14ac:dyDescent="0.2">
      <c r="A38" s="48" t="s">
        <v>71</v>
      </c>
      <c r="B38" s="49">
        <f t="shared" si="2"/>
        <v>2820608</v>
      </c>
      <c r="C38" s="50">
        <v>1164938</v>
      </c>
      <c r="D38" s="50">
        <v>1655670</v>
      </c>
      <c r="E38" s="51">
        <f t="shared" si="0"/>
        <v>7727.6931506849314</v>
      </c>
    </row>
    <row r="39" spans="1:6" ht="25.5" customHeight="1" x14ac:dyDescent="0.2">
      <c r="A39" s="48" t="s">
        <v>282</v>
      </c>
      <c r="B39" s="49">
        <f t="shared" si="2"/>
        <v>2115</v>
      </c>
      <c r="C39" s="50">
        <v>855</v>
      </c>
      <c r="D39" s="52">
        <v>1260</v>
      </c>
      <c r="E39" s="51">
        <f t="shared" si="0"/>
        <v>5.7945205479452051</v>
      </c>
    </row>
    <row r="40" spans="1:6" ht="25.5" customHeight="1" x14ac:dyDescent="0.2">
      <c r="A40" s="48" t="s">
        <v>113</v>
      </c>
      <c r="B40" s="49">
        <f t="shared" si="2"/>
        <v>197689</v>
      </c>
      <c r="C40" s="50">
        <v>87949</v>
      </c>
      <c r="D40" s="50">
        <v>109740</v>
      </c>
      <c r="E40" s="51">
        <f t="shared" si="0"/>
        <v>541.61369863013704</v>
      </c>
    </row>
    <row r="41" spans="1:6" ht="25.5" customHeight="1" x14ac:dyDescent="0.2">
      <c r="A41" s="48" t="s">
        <v>114</v>
      </c>
      <c r="B41" s="49">
        <f t="shared" si="2"/>
        <v>94429</v>
      </c>
      <c r="C41" s="50">
        <v>25399</v>
      </c>
      <c r="D41" s="50">
        <v>69030</v>
      </c>
      <c r="E41" s="51">
        <f t="shared" si="0"/>
        <v>258.70958904109591</v>
      </c>
    </row>
    <row r="42" spans="1:6" ht="18.75" customHeight="1" x14ac:dyDescent="0.2">
      <c r="A42" s="42"/>
      <c r="B42" s="47"/>
      <c r="C42" s="50"/>
      <c r="D42" s="50"/>
      <c r="E42" s="44"/>
    </row>
    <row r="43" spans="1:6" ht="25.5" customHeight="1" x14ac:dyDescent="0.2">
      <c r="A43" s="45" t="s">
        <v>115</v>
      </c>
      <c r="B43" s="39">
        <f>SUM(B45:B86)</f>
        <v>45453104</v>
      </c>
      <c r="C43" s="40">
        <f>SUM(C45:C86)</f>
        <v>15475454</v>
      </c>
      <c r="D43" s="40">
        <f>SUM(D45:D86)</f>
        <v>29977650</v>
      </c>
      <c r="E43" s="41">
        <f>SUM(E45:E86)</f>
        <v>124529.05205479451</v>
      </c>
      <c r="F43" s="2">
        <v>-1</v>
      </c>
    </row>
    <row r="44" spans="1:6" ht="12.75" customHeight="1" x14ac:dyDescent="0.2">
      <c r="A44" s="42"/>
      <c r="B44" s="47"/>
      <c r="C44" s="50"/>
      <c r="D44" s="43"/>
      <c r="E44" s="51"/>
    </row>
    <row r="45" spans="1:6" ht="25.5" customHeight="1" x14ac:dyDescent="0.2">
      <c r="A45" s="48" t="s">
        <v>116</v>
      </c>
      <c r="B45" s="49">
        <f t="shared" ref="B45:B86" si="3">SUM(C45:D45)</f>
        <v>1509648</v>
      </c>
      <c r="C45" s="50">
        <v>549378</v>
      </c>
      <c r="D45" s="50">
        <v>960270</v>
      </c>
      <c r="E45" s="51">
        <f t="shared" si="0"/>
        <v>4136.0219178082189</v>
      </c>
    </row>
    <row r="46" spans="1:6" ht="25.5" customHeight="1" x14ac:dyDescent="0.2">
      <c r="A46" s="48" t="s">
        <v>117</v>
      </c>
      <c r="B46" s="49">
        <f t="shared" si="3"/>
        <v>100871</v>
      </c>
      <c r="C46" s="50">
        <v>27011</v>
      </c>
      <c r="D46" s="50">
        <v>73860</v>
      </c>
      <c r="E46" s="51">
        <f t="shared" si="0"/>
        <v>276.35890410958905</v>
      </c>
    </row>
    <row r="47" spans="1:6" ht="25.5" customHeight="1" x14ac:dyDescent="0.2">
      <c r="A47" s="48" t="s">
        <v>118</v>
      </c>
      <c r="B47" s="49">
        <f t="shared" si="3"/>
        <v>2135410</v>
      </c>
      <c r="C47" s="50">
        <v>650320</v>
      </c>
      <c r="D47" s="50">
        <v>1485090</v>
      </c>
      <c r="E47" s="51">
        <f t="shared" si="0"/>
        <v>5850.4383561643835</v>
      </c>
    </row>
    <row r="48" spans="1:6" ht="25.5" customHeight="1" x14ac:dyDescent="0.2">
      <c r="A48" s="48" t="s">
        <v>119</v>
      </c>
      <c r="B48" s="49">
        <f t="shared" si="3"/>
        <v>622095</v>
      </c>
      <c r="C48" s="50">
        <v>191535</v>
      </c>
      <c r="D48" s="50">
        <v>430560</v>
      </c>
      <c r="E48" s="51">
        <f t="shared" si="0"/>
        <v>1704.3698630136987</v>
      </c>
    </row>
    <row r="49" spans="1:5" ht="25.5" customHeight="1" x14ac:dyDescent="0.2">
      <c r="A49" s="48" t="s">
        <v>120</v>
      </c>
      <c r="B49" s="49">
        <f t="shared" si="3"/>
        <v>2558041</v>
      </c>
      <c r="C49" s="50">
        <v>677071</v>
      </c>
      <c r="D49" s="50">
        <v>1880970</v>
      </c>
      <c r="E49" s="51">
        <f t="shared" si="0"/>
        <v>7008.3315068493148</v>
      </c>
    </row>
    <row r="50" spans="1:5" ht="25.5" customHeight="1" x14ac:dyDescent="0.2">
      <c r="A50" s="48" t="s">
        <v>223</v>
      </c>
      <c r="B50" s="49">
        <f t="shared" si="3"/>
        <v>5661059</v>
      </c>
      <c r="C50" s="50">
        <v>2144519</v>
      </c>
      <c r="D50" s="50">
        <v>3516540</v>
      </c>
      <c r="E50" s="51">
        <f t="shared" si="0"/>
        <v>15509.750684931507</v>
      </c>
    </row>
    <row r="51" spans="1:5" ht="25.5" customHeight="1" x14ac:dyDescent="0.2">
      <c r="A51" s="53" t="s">
        <v>283</v>
      </c>
      <c r="B51" s="49">
        <f t="shared" si="3"/>
        <v>128195</v>
      </c>
      <c r="C51" s="50">
        <v>1085</v>
      </c>
      <c r="D51" s="50">
        <v>127110</v>
      </c>
      <c r="E51" s="51">
        <f t="shared" si="0"/>
        <v>351.21917808219177</v>
      </c>
    </row>
    <row r="52" spans="1:5" ht="25.5" customHeight="1" x14ac:dyDescent="0.2">
      <c r="A52" s="48" t="s">
        <v>121</v>
      </c>
      <c r="B52" s="49">
        <f t="shared" si="3"/>
        <v>1761076</v>
      </c>
      <c r="C52" s="50">
        <v>369406</v>
      </c>
      <c r="D52" s="50">
        <v>1391670</v>
      </c>
      <c r="E52" s="51">
        <f t="shared" si="0"/>
        <v>4824.8657534246577</v>
      </c>
    </row>
    <row r="53" spans="1:5" ht="25.5" customHeight="1" x14ac:dyDescent="0.2">
      <c r="A53" s="48" t="s">
        <v>122</v>
      </c>
      <c r="B53" s="49">
        <f t="shared" si="3"/>
        <v>328542</v>
      </c>
      <c r="C53" s="50">
        <v>100812</v>
      </c>
      <c r="D53" s="50">
        <v>227730</v>
      </c>
      <c r="E53" s="51">
        <f t="shared" si="0"/>
        <v>900.11506849315072</v>
      </c>
    </row>
    <row r="54" spans="1:5" ht="25.5" customHeight="1" x14ac:dyDescent="0.2">
      <c r="A54" s="48" t="s">
        <v>123</v>
      </c>
      <c r="B54" s="49">
        <f>SUM(C54:D54)</f>
        <v>326880</v>
      </c>
      <c r="C54" s="50">
        <v>120900</v>
      </c>
      <c r="D54" s="50">
        <v>205980</v>
      </c>
      <c r="E54" s="51">
        <f t="shared" si="0"/>
        <v>895.56164383561645</v>
      </c>
    </row>
    <row r="55" spans="1:5" ht="25.5" customHeight="1" x14ac:dyDescent="0.2">
      <c r="A55" s="48" t="s">
        <v>124</v>
      </c>
      <c r="B55" s="49">
        <f>SUM(C55:D55)</f>
        <v>267896</v>
      </c>
      <c r="C55" s="50">
        <v>80546</v>
      </c>
      <c r="D55" s="50">
        <v>187350</v>
      </c>
      <c r="E55" s="51">
        <f t="shared" si="0"/>
        <v>733.96164383561643</v>
      </c>
    </row>
    <row r="56" spans="1:5" ht="25.5" customHeight="1" x14ac:dyDescent="0.2">
      <c r="A56" s="48" t="s">
        <v>125</v>
      </c>
      <c r="B56" s="49">
        <f>SUM(C56:D56)</f>
        <v>559838</v>
      </c>
      <c r="C56" s="50">
        <v>134948</v>
      </c>
      <c r="D56" s="50">
        <v>424890</v>
      </c>
      <c r="E56" s="51">
        <f t="shared" si="0"/>
        <v>1533.8027397260273</v>
      </c>
    </row>
    <row r="57" spans="1:5" s="16" customFormat="1" x14ac:dyDescent="0.2">
      <c r="A57" s="54" t="s">
        <v>248</v>
      </c>
      <c r="B57" s="55"/>
      <c r="C57" s="56"/>
      <c r="D57" s="56"/>
      <c r="E57" s="57"/>
    </row>
    <row r="58" spans="1:5" ht="25.5" customHeight="1" x14ac:dyDescent="0.2">
      <c r="A58" s="58" t="s">
        <v>270</v>
      </c>
      <c r="B58" s="59"/>
      <c r="C58" s="60"/>
      <c r="D58" s="60"/>
      <c r="E58" s="61"/>
    </row>
    <row r="59" spans="1:5" ht="27.6" customHeight="1" x14ac:dyDescent="0.2">
      <c r="A59" s="29" t="s">
        <v>275</v>
      </c>
      <c r="B59" s="30"/>
      <c r="C59" s="30"/>
      <c r="D59" s="30"/>
      <c r="E59" s="31"/>
    </row>
    <row r="60" spans="1:5" ht="24.95" customHeight="1" thickBot="1" x14ac:dyDescent="0.25">
      <c r="A60" s="32" t="s">
        <v>276</v>
      </c>
      <c r="B60" s="33"/>
      <c r="C60" s="33"/>
      <c r="D60" s="33"/>
      <c r="E60" s="34" t="s">
        <v>222</v>
      </c>
    </row>
    <row r="61" spans="1:5" ht="49.5" customHeight="1" thickTop="1" x14ac:dyDescent="0.2">
      <c r="A61" s="35"/>
      <c r="B61" s="36" t="s">
        <v>87</v>
      </c>
      <c r="C61" s="36" t="s">
        <v>88</v>
      </c>
      <c r="D61" s="36" t="s">
        <v>89</v>
      </c>
      <c r="E61" s="37" t="s">
        <v>90</v>
      </c>
    </row>
    <row r="62" spans="1:5" ht="26.25" customHeight="1" x14ac:dyDescent="0.2">
      <c r="A62" s="48" t="s">
        <v>126</v>
      </c>
      <c r="B62" s="49">
        <f t="shared" si="3"/>
        <v>295090</v>
      </c>
      <c r="C62" s="50">
        <v>84700</v>
      </c>
      <c r="D62" s="50">
        <v>210390</v>
      </c>
      <c r="E62" s="51">
        <f t="shared" ref="E62:E86" si="4">B62/365</f>
        <v>808.46575342465758</v>
      </c>
    </row>
    <row r="63" spans="1:5" ht="26.25" customHeight="1" x14ac:dyDescent="0.2">
      <c r="A63" s="48" t="s">
        <v>127</v>
      </c>
      <c r="B63" s="49">
        <f t="shared" si="3"/>
        <v>230721</v>
      </c>
      <c r="C63" s="50">
        <v>75771</v>
      </c>
      <c r="D63" s="50">
        <v>154950</v>
      </c>
      <c r="E63" s="51">
        <f t="shared" si="4"/>
        <v>632.11232876712324</v>
      </c>
    </row>
    <row r="64" spans="1:5" ht="26.25" customHeight="1" x14ac:dyDescent="0.2">
      <c r="A64" s="48" t="s">
        <v>128</v>
      </c>
      <c r="B64" s="49">
        <f t="shared" si="3"/>
        <v>3131617</v>
      </c>
      <c r="C64" s="50">
        <v>1132837</v>
      </c>
      <c r="D64" s="50">
        <v>1998780</v>
      </c>
      <c r="E64" s="51">
        <f t="shared" si="4"/>
        <v>8579.7726027397257</v>
      </c>
    </row>
    <row r="65" spans="1:5" ht="26.25" customHeight="1" x14ac:dyDescent="0.2">
      <c r="A65" s="48" t="s">
        <v>129</v>
      </c>
      <c r="B65" s="49">
        <f t="shared" si="3"/>
        <v>480779</v>
      </c>
      <c r="C65" s="50">
        <v>125129</v>
      </c>
      <c r="D65" s="50">
        <v>355650</v>
      </c>
      <c r="E65" s="51">
        <f t="shared" si="4"/>
        <v>1317.2027397260274</v>
      </c>
    </row>
    <row r="66" spans="1:5" ht="26.25" customHeight="1" x14ac:dyDescent="0.2">
      <c r="A66" s="48" t="s">
        <v>130</v>
      </c>
      <c r="B66" s="49">
        <f t="shared" si="3"/>
        <v>415089</v>
      </c>
      <c r="C66" s="50">
        <v>166029</v>
      </c>
      <c r="D66" s="50">
        <v>249060</v>
      </c>
      <c r="E66" s="51">
        <f t="shared" si="4"/>
        <v>1137.2301369863014</v>
      </c>
    </row>
    <row r="67" spans="1:5" ht="26.25" customHeight="1" x14ac:dyDescent="0.2">
      <c r="A67" s="48" t="s">
        <v>131</v>
      </c>
      <c r="B67" s="49">
        <f t="shared" si="3"/>
        <v>191781</v>
      </c>
      <c r="C67" s="50">
        <v>62871</v>
      </c>
      <c r="D67" s="50">
        <v>128910</v>
      </c>
      <c r="E67" s="51">
        <f t="shared" si="4"/>
        <v>525.42739726027401</v>
      </c>
    </row>
    <row r="68" spans="1:5" ht="26.25" customHeight="1" x14ac:dyDescent="0.2">
      <c r="A68" s="48" t="s">
        <v>132</v>
      </c>
      <c r="B68" s="49">
        <f t="shared" si="3"/>
        <v>259145</v>
      </c>
      <c r="C68" s="50">
        <v>90695</v>
      </c>
      <c r="D68" s="50">
        <v>168450</v>
      </c>
      <c r="E68" s="51">
        <f t="shared" si="4"/>
        <v>709.98630136986299</v>
      </c>
    </row>
    <row r="69" spans="1:5" ht="26.25" customHeight="1" x14ac:dyDescent="0.2">
      <c r="A69" s="48" t="s">
        <v>8</v>
      </c>
      <c r="B69" s="49">
        <f t="shared" si="3"/>
        <v>340771</v>
      </c>
      <c r="C69" s="50">
        <v>109951</v>
      </c>
      <c r="D69" s="50">
        <v>230820</v>
      </c>
      <c r="E69" s="51">
        <f t="shared" si="4"/>
        <v>933.61917808219175</v>
      </c>
    </row>
    <row r="70" spans="1:5" ht="26.25" customHeight="1" x14ac:dyDescent="0.2">
      <c r="A70" s="48" t="s">
        <v>133</v>
      </c>
      <c r="B70" s="49">
        <f t="shared" si="3"/>
        <v>369073</v>
      </c>
      <c r="C70" s="50">
        <v>123883</v>
      </c>
      <c r="D70" s="50">
        <v>245190</v>
      </c>
      <c r="E70" s="51">
        <f t="shared" si="4"/>
        <v>1011.158904109589</v>
      </c>
    </row>
    <row r="71" spans="1:5" ht="26.25" customHeight="1" x14ac:dyDescent="0.2">
      <c r="A71" s="48" t="s">
        <v>134</v>
      </c>
      <c r="B71" s="49">
        <f t="shared" si="3"/>
        <v>1310261</v>
      </c>
      <c r="C71" s="50">
        <v>347111</v>
      </c>
      <c r="D71" s="50">
        <v>963150</v>
      </c>
      <c r="E71" s="51">
        <f t="shared" si="4"/>
        <v>3589.7561643835616</v>
      </c>
    </row>
    <row r="72" spans="1:5" ht="26.25" customHeight="1" x14ac:dyDescent="0.2">
      <c r="A72" s="48" t="s">
        <v>135</v>
      </c>
      <c r="B72" s="49">
        <f t="shared" si="3"/>
        <v>323453</v>
      </c>
      <c r="C72" s="50">
        <v>97733</v>
      </c>
      <c r="D72" s="50">
        <v>225720</v>
      </c>
      <c r="E72" s="51">
        <f t="shared" si="4"/>
        <v>886.17260273972602</v>
      </c>
    </row>
    <row r="73" spans="1:5" ht="26.25" customHeight="1" x14ac:dyDescent="0.2">
      <c r="A73" s="48" t="s">
        <v>136</v>
      </c>
      <c r="B73" s="49">
        <f t="shared" si="3"/>
        <v>277998</v>
      </c>
      <c r="C73" s="50">
        <v>118278</v>
      </c>
      <c r="D73" s="50">
        <v>159720</v>
      </c>
      <c r="E73" s="51">
        <f t="shared" si="4"/>
        <v>761.63835616438359</v>
      </c>
    </row>
    <row r="74" spans="1:5" ht="26.25" customHeight="1" x14ac:dyDescent="0.2">
      <c r="A74" s="48" t="s">
        <v>137</v>
      </c>
      <c r="B74" s="49">
        <f t="shared" si="3"/>
        <v>8384493</v>
      </c>
      <c r="C74" s="50">
        <v>3796083</v>
      </c>
      <c r="D74" s="50">
        <v>4588410</v>
      </c>
      <c r="E74" s="51">
        <f t="shared" si="4"/>
        <v>22971.213698630138</v>
      </c>
    </row>
    <row r="75" spans="1:5" ht="26.25" customHeight="1" x14ac:dyDescent="0.2">
      <c r="A75" s="48" t="s">
        <v>269</v>
      </c>
      <c r="B75" s="49">
        <f>SUM(C75:D75)</f>
        <v>344610</v>
      </c>
      <c r="C75" s="50"/>
      <c r="D75" s="50">
        <v>344610</v>
      </c>
      <c r="E75" s="51">
        <f t="shared" si="4"/>
        <v>944.13698630136992</v>
      </c>
    </row>
    <row r="76" spans="1:5" ht="26.25" customHeight="1" x14ac:dyDescent="0.2">
      <c r="A76" s="62" t="s">
        <v>138</v>
      </c>
      <c r="B76" s="49">
        <f t="shared" si="3"/>
        <v>303726</v>
      </c>
      <c r="C76" s="60">
        <v>129246</v>
      </c>
      <c r="D76" s="60">
        <v>174480</v>
      </c>
      <c r="E76" s="51">
        <f t="shared" si="4"/>
        <v>832.12602739726026</v>
      </c>
    </row>
    <row r="77" spans="1:5" ht="26.25" customHeight="1" x14ac:dyDescent="0.2">
      <c r="A77" s="48" t="s">
        <v>139</v>
      </c>
      <c r="B77" s="49">
        <f t="shared" si="3"/>
        <v>889914</v>
      </c>
      <c r="C77" s="50">
        <v>295854</v>
      </c>
      <c r="D77" s="50">
        <v>594060</v>
      </c>
      <c r="E77" s="51">
        <f t="shared" si="4"/>
        <v>2438.1205479452055</v>
      </c>
    </row>
    <row r="78" spans="1:5" ht="26.25" customHeight="1" x14ac:dyDescent="0.2">
      <c r="A78" s="48" t="s">
        <v>140</v>
      </c>
      <c r="B78" s="49">
        <f t="shared" si="3"/>
        <v>745775</v>
      </c>
      <c r="C78" s="50">
        <v>259385</v>
      </c>
      <c r="D78" s="50">
        <v>486390</v>
      </c>
      <c r="E78" s="51">
        <f t="shared" si="4"/>
        <v>2043.2191780821918</v>
      </c>
    </row>
    <row r="79" spans="1:5" ht="26.25" customHeight="1" x14ac:dyDescent="0.2">
      <c r="A79" s="48" t="s">
        <v>141</v>
      </c>
      <c r="B79" s="49">
        <f t="shared" si="3"/>
        <v>2547496</v>
      </c>
      <c r="C79" s="50">
        <v>802276</v>
      </c>
      <c r="D79" s="50">
        <v>1745220</v>
      </c>
      <c r="E79" s="51">
        <f t="shared" si="4"/>
        <v>6979.4410958904109</v>
      </c>
    </row>
    <row r="80" spans="1:5" ht="26.25" customHeight="1" x14ac:dyDescent="0.2">
      <c r="A80" s="48" t="s">
        <v>246</v>
      </c>
      <c r="B80" s="49">
        <f t="shared" si="3"/>
        <v>991635</v>
      </c>
      <c r="C80" s="50">
        <v>140565</v>
      </c>
      <c r="D80" s="50">
        <v>851070</v>
      </c>
      <c r="E80" s="51">
        <f t="shared" si="4"/>
        <v>2716.8082191780823</v>
      </c>
    </row>
    <row r="81" spans="1:6" ht="26.25" customHeight="1" x14ac:dyDescent="0.2">
      <c r="A81" s="62" t="s">
        <v>224</v>
      </c>
      <c r="B81" s="49">
        <f>SUM(C81:D81)</f>
        <v>1291802</v>
      </c>
      <c r="C81" s="60">
        <v>363212</v>
      </c>
      <c r="D81" s="60">
        <v>928590</v>
      </c>
      <c r="E81" s="51">
        <f t="shared" si="4"/>
        <v>3539.1835616438357</v>
      </c>
    </row>
    <row r="82" spans="1:6" ht="26.25" customHeight="1" x14ac:dyDescent="0.2">
      <c r="A82" s="48" t="s">
        <v>142</v>
      </c>
      <c r="B82" s="49">
        <f t="shared" si="3"/>
        <v>765514</v>
      </c>
      <c r="C82" s="50">
        <v>219124</v>
      </c>
      <c r="D82" s="50">
        <v>546390</v>
      </c>
      <c r="E82" s="51">
        <f t="shared" si="4"/>
        <v>2097.2986301369865</v>
      </c>
    </row>
    <row r="83" spans="1:6" ht="26.25" customHeight="1" x14ac:dyDescent="0.2">
      <c r="A83" s="48" t="s">
        <v>225</v>
      </c>
      <c r="B83" s="49">
        <f t="shared" si="3"/>
        <v>495038</v>
      </c>
      <c r="C83" s="50">
        <v>138008</v>
      </c>
      <c r="D83" s="50">
        <v>357030</v>
      </c>
      <c r="E83" s="51">
        <f t="shared" si="4"/>
        <v>1356.2684931506849</v>
      </c>
    </row>
    <row r="84" spans="1:6" ht="26.25" customHeight="1" x14ac:dyDescent="0.2">
      <c r="A84" s="48" t="s">
        <v>226</v>
      </c>
      <c r="B84" s="49">
        <f t="shared" si="3"/>
        <v>4131276</v>
      </c>
      <c r="C84" s="50">
        <v>1534626</v>
      </c>
      <c r="D84" s="50">
        <v>2596650</v>
      </c>
      <c r="E84" s="51">
        <f t="shared" si="4"/>
        <v>11318.564383561645</v>
      </c>
    </row>
    <row r="85" spans="1:6" ht="26.25" customHeight="1" x14ac:dyDescent="0.2">
      <c r="A85" s="48" t="s">
        <v>247</v>
      </c>
      <c r="B85" s="49">
        <f t="shared" si="3"/>
        <v>367110</v>
      </c>
      <c r="C85" s="63"/>
      <c r="D85" s="63">
        <v>367110</v>
      </c>
      <c r="E85" s="51">
        <f t="shared" si="4"/>
        <v>1005.7808219178082</v>
      </c>
    </row>
    <row r="86" spans="1:6" ht="26.25" customHeight="1" x14ac:dyDescent="0.2">
      <c r="A86" s="48" t="s">
        <v>143</v>
      </c>
      <c r="B86" s="49">
        <f t="shared" si="3"/>
        <v>609386</v>
      </c>
      <c r="C86" s="50">
        <v>214556</v>
      </c>
      <c r="D86" s="50">
        <v>394830</v>
      </c>
      <c r="E86" s="51">
        <f t="shared" si="4"/>
        <v>1669.5506849315068</v>
      </c>
    </row>
    <row r="87" spans="1:6" ht="18.75" customHeight="1" x14ac:dyDescent="0.2">
      <c r="A87" s="42"/>
      <c r="B87" s="47"/>
      <c r="C87" s="43"/>
      <c r="D87" s="43"/>
      <c r="E87" s="44"/>
    </row>
    <row r="88" spans="1:6" ht="27.75" customHeight="1" x14ac:dyDescent="0.2">
      <c r="A88" s="45" t="s">
        <v>144</v>
      </c>
      <c r="B88" s="39">
        <f>SUM(B90:B104)</f>
        <v>1233981</v>
      </c>
      <c r="C88" s="40">
        <f>SUM(C90:C104)</f>
        <v>573831</v>
      </c>
      <c r="D88" s="40">
        <f>SUM(D90:D104)</f>
        <v>660150</v>
      </c>
      <c r="E88" s="46">
        <f>SUM(E90:E104)</f>
        <v>3380.7698630136983</v>
      </c>
      <c r="F88" s="2">
        <v>-1</v>
      </c>
    </row>
    <row r="89" spans="1:6" ht="12.75" customHeight="1" x14ac:dyDescent="0.2">
      <c r="A89" s="42"/>
      <c r="B89" s="47"/>
      <c r="C89" s="43"/>
      <c r="D89" s="43"/>
      <c r="E89" s="44"/>
    </row>
    <row r="90" spans="1:6" ht="26.25" customHeight="1" x14ac:dyDescent="0.2">
      <c r="A90" s="48" t="s">
        <v>145</v>
      </c>
      <c r="B90" s="49">
        <f t="shared" ref="B90:B104" si="5">SUM(C90:D90)</f>
        <v>73327</v>
      </c>
      <c r="C90" s="50">
        <v>29707</v>
      </c>
      <c r="D90" s="50">
        <v>43620</v>
      </c>
      <c r="E90" s="51">
        <f t="shared" ref="E90:E104" si="6">B90/365</f>
        <v>200.89589041095891</v>
      </c>
    </row>
    <row r="91" spans="1:6" ht="26.25" customHeight="1" x14ac:dyDescent="0.2">
      <c r="A91" s="48" t="s">
        <v>146</v>
      </c>
      <c r="B91" s="49">
        <f t="shared" si="5"/>
        <v>95204</v>
      </c>
      <c r="C91" s="50">
        <v>14804</v>
      </c>
      <c r="D91" s="50">
        <v>80400</v>
      </c>
      <c r="E91" s="51">
        <f t="shared" si="6"/>
        <v>260.83287671232875</v>
      </c>
    </row>
    <row r="92" spans="1:6" ht="26.25" customHeight="1" x14ac:dyDescent="0.2">
      <c r="A92" s="48" t="s">
        <v>86</v>
      </c>
      <c r="B92" s="49">
        <f t="shared" si="5"/>
        <v>46477</v>
      </c>
      <c r="C92" s="50">
        <v>7297</v>
      </c>
      <c r="D92" s="50">
        <v>39180</v>
      </c>
      <c r="E92" s="51">
        <f t="shared" si="6"/>
        <v>127.33424657534246</v>
      </c>
    </row>
    <row r="93" spans="1:6" ht="26.25" customHeight="1" x14ac:dyDescent="0.2">
      <c r="A93" s="48" t="s">
        <v>147</v>
      </c>
      <c r="B93" s="49">
        <f t="shared" si="5"/>
        <v>34984</v>
      </c>
      <c r="C93" s="50">
        <v>4264</v>
      </c>
      <c r="D93" s="50">
        <v>30720</v>
      </c>
      <c r="E93" s="51">
        <f t="shared" si="6"/>
        <v>95.846575342465755</v>
      </c>
    </row>
    <row r="94" spans="1:6" ht="26.25" customHeight="1" x14ac:dyDescent="0.2">
      <c r="A94" s="48" t="s">
        <v>148</v>
      </c>
      <c r="B94" s="49">
        <f t="shared" si="5"/>
        <v>37128</v>
      </c>
      <c r="C94" s="50">
        <v>6768</v>
      </c>
      <c r="D94" s="50">
        <v>30360</v>
      </c>
      <c r="E94" s="51">
        <f t="shared" si="6"/>
        <v>101.72054794520548</v>
      </c>
    </row>
    <row r="95" spans="1:6" ht="26.25" customHeight="1" x14ac:dyDescent="0.2">
      <c r="A95" s="48" t="s">
        <v>149</v>
      </c>
      <c r="B95" s="49">
        <f t="shared" si="5"/>
        <v>8654</v>
      </c>
      <c r="C95" s="50">
        <v>1994</v>
      </c>
      <c r="D95" s="50">
        <v>6660</v>
      </c>
      <c r="E95" s="51">
        <f t="shared" si="6"/>
        <v>23.709589041095889</v>
      </c>
    </row>
    <row r="96" spans="1:6" ht="26.25" customHeight="1" x14ac:dyDescent="0.2">
      <c r="A96" s="48" t="s">
        <v>150</v>
      </c>
      <c r="B96" s="49">
        <f t="shared" si="5"/>
        <v>6881</v>
      </c>
      <c r="C96" s="50">
        <v>3071</v>
      </c>
      <c r="D96" s="50">
        <v>3810</v>
      </c>
      <c r="E96" s="51">
        <f t="shared" si="6"/>
        <v>18.852054794520548</v>
      </c>
    </row>
    <row r="97" spans="1:6" ht="26.25" customHeight="1" x14ac:dyDescent="0.2">
      <c r="A97" s="48" t="s">
        <v>151</v>
      </c>
      <c r="B97" s="49">
        <f t="shared" si="5"/>
        <v>4011</v>
      </c>
      <c r="C97" s="50">
        <v>2421</v>
      </c>
      <c r="D97" s="50">
        <v>1590</v>
      </c>
      <c r="E97" s="51">
        <f t="shared" si="6"/>
        <v>10.989041095890411</v>
      </c>
    </row>
    <row r="98" spans="1:6" ht="26.25" customHeight="1" x14ac:dyDescent="0.2">
      <c r="A98" s="48" t="s">
        <v>152</v>
      </c>
      <c r="B98" s="49">
        <f t="shared" si="5"/>
        <v>19013</v>
      </c>
      <c r="C98" s="50">
        <v>9833</v>
      </c>
      <c r="D98" s="50">
        <v>9180</v>
      </c>
      <c r="E98" s="51">
        <f t="shared" si="6"/>
        <v>52.090410958904108</v>
      </c>
    </row>
    <row r="99" spans="1:6" ht="26.25" customHeight="1" x14ac:dyDescent="0.2">
      <c r="A99" s="48" t="s">
        <v>153</v>
      </c>
      <c r="B99" s="49">
        <f t="shared" si="5"/>
        <v>172144</v>
      </c>
      <c r="C99" s="50">
        <v>72334</v>
      </c>
      <c r="D99" s="50">
        <v>99810</v>
      </c>
      <c r="E99" s="51">
        <f t="shared" si="6"/>
        <v>471.62739726027399</v>
      </c>
    </row>
    <row r="100" spans="1:6" ht="26.25" customHeight="1" x14ac:dyDescent="0.2">
      <c r="A100" s="48" t="s">
        <v>154</v>
      </c>
      <c r="B100" s="49">
        <f t="shared" si="5"/>
        <v>13721</v>
      </c>
      <c r="C100" s="50">
        <v>5291</v>
      </c>
      <c r="D100" s="50">
        <v>8430</v>
      </c>
      <c r="E100" s="51">
        <f t="shared" si="6"/>
        <v>37.591780821917808</v>
      </c>
    </row>
    <row r="101" spans="1:6" ht="26.25" customHeight="1" x14ac:dyDescent="0.2">
      <c r="A101" s="48" t="s">
        <v>155</v>
      </c>
      <c r="B101" s="49">
        <f t="shared" si="5"/>
        <v>18121</v>
      </c>
      <c r="C101" s="50">
        <v>10051</v>
      </c>
      <c r="D101" s="50">
        <v>8070</v>
      </c>
      <c r="E101" s="51">
        <f t="shared" si="6"/>
        <v>49.646575342465752</v>
      </c>
    </row>
    <row r="102" spans="1:6" ht="26.25" customHeight="1" x14ac:dyDescent="0.2">
      <c r="A102" s="48" t="s">
        <v>156</v>
      </c>
      <c r="B102" s="49">
        <f t="shared" si="5"/>
        <v>365934</v>
      </c>
      <c r="C102" s="50">
        <v>203784</v>
      </c>
      <c r="D102" s="50">
        <v>162150</v>
      </c>
      <c r="E102" s="51">
        <f t="shared" si="6"/>
        <v>1002.5589041095891</v>
      </c>
    </row>
    <row r="103" spans="1:6" ht="26.25" customHeight="1" x14ac:dyDescent="0.2">
      <c r="A103" s="48" t="s">
        <v>157</v>
      </c>
      <c r="B103" s="49">
        <f t="shared" si="5"/>
        <v>36786</v>
      </c>
      <c r="C103" s="50">
        <v>8766</v>
      </c>
      <c r="D103" s="50">
        <v>28020</v>
      </c>
      <c r="E103" s="51">
        <f t="shared" si="6"/>
        <v>100.78356164383561</v>
      </c>
    </row>
    <row r="104" spans="1:6" ht="26.25" customHeight="1" x14ac:dyDescent="0.2">
      <c r="A104" s="48" t="s">
        <v>158</v>
      </c>
      <c r="B104" s="49">
        <f t="shared" si="5"/>
        <v>301596</v>
      </c>
      <c r="C104" s="50">
        <v>193446</v>
      </c>
      <c r="D104" s="50">
        <v>108150</v>
      </c>
      <c r="E104" s="51">
        <f t="shared" si="6"/>
        <v>826.29041095890409</v>
      </c>
    </row>
    <row r="105" spans="1:6" ht="25.5" customHeight="1" x14ac:dyDescent="0.2">
      <c r="A105" s="42"/>
      <c r="B105" s="47"/>
      <c r="C105" s="43"/>
      <c r="D105" s="43"/>
      <c r="E105" s="44"/>
    </row>
    <row r="106" spans="1:6" ht="27.75" customHeight="1" x14ac:dyDescent="0.2">
      <c r="A106" s="45" t="s">
        <v>249</v>
      </c>
      <c r="B106" s="39">
        <f>SUM(B108:B121)</f>
        <v>3431994</v>
      </c>
      <c r="C106" s="40">
        <f>SUM(C108:C121)</f>
        <v>965934</v>
      </c>
      <c r="D106" s="40">
        <f>SUM(D108:D121)</f>
        <v>2466060</v>
      </c>
      <c r="E106" s="46">
        <f>SUM(E108:E121)</f>
        <v>9402.7232876712333</v>
      </c>
      <c r="F106" s="2">
        <v>1</v>
      </c>
    </row>
    <row r="107" spans="1:6" ht="18.75" customHeight="1" x14ac:dyDescent="0.2">
      <c r="A107" s="42"/>
      <c r="B107" s="47"/>
      <c r="C107" s="43"/>
      <c r="D107" s="43"/>
      <c r="E107" s="44"/>
    </row>
    <row r="108" spans="1:6" ht="25.5" customHeight="1" x14ac:dyDescent="0.2">
      <c r="A108" s="48" t="s">
        <v>250</v>
      </c>
      <c r="B108" s="49">
        <f>SUM(C108:D108)</f>
        <v>101803</v>
      </c>
      <c r="C108" s="50">
        <v>67753</v>
      </c>
      <c r="D108" s="50">
        <v>34050</v>
      </c>
      <c r="E108" s="51">
        <f>B108/365</f>
        <v>278.91232876712331</v>
      </c>
    </row>
    <row r="109" spans="1:6" ht="25.5" customHeight="1" x14ac:dyDescent="0.2">
      <c r="A109" s="48" t="s">
        <v>251</v>
      </c>
      <c r="B109" s="49">
        <f>SUM(C109:D109)</f>
        <v>189216</v>
      </c>
      <c r="C109" s="50">
        <v>62196</v>
      </c>
      <c r="D109" s="50">
        <v>127020</v>
      </c>
      <c r="E109" s="51">
        <f>B109/365</f>
        <v>518.4</v>
      </c>
    </row>
    <row r="110" spans="1:6" ht="25.5" customHeight="1" x14ac:dyDescent="0.2">
      <c r="A110" s="48" t="s">
        <v>252</v>
      </c>
      <c r="B110" s="49">
        <f>SUM(C110:D110)</f>
        <v>256355</v>
      </c>
      <c r="C110" s="50">
        <v>64235</v>
      </c>
      <c r="D110" s="50">
        <v>192120</v>
      </c>
      <c r="E110" s="51">
        <f>B110/365</f>
        <v>702.34246575342468</v>
      </c>
    </row>
    <row r="111" spans="1:6" ht="25.5" customHeight="1" x14ac:dyDescent="0.2">
      <c r="A111" s="48" t="s">
        <v>253</v>
      </c>
      <c r="B111" s="49">
        <f>SUM(C111:D111)</f>
        <v>516931</v>
      </c>
      <c r="C111" s="50">
        <v>142831</v>
      </c>
      <c r="D111" s="50">
        <v>374100</v>
      </c>
      <c r="E111" s="51">
        <f>B111/365</f>
        <v>1416.2493150684932</v>
      </c>
    </row>
    <row r="112" spans="1:6" ht="25.5" customHeight="1" x14ac:dyDescent="0.2">
      <c r="A112" s="48" t="s">
        <v>255</v>
      </c>
      <c r="B112" s="49">
        <f>SUM(C112:D112)</f>
        <v>755415</v>
      </c>
      <c r="C112" s="50">
        <v>158475</v>
      </c>
      <c r="D112" s="50">
        <v>596940</v>
      </c>
      <c r="E112" s="51">
        <f>B112/365</f>
        <v>2069.6301369863013</v>
      </c>
    </row>
    <row r="113" spans="1:6" s="16" customFormat="1" x14ac:dyDescent="0.2">
      <c r="A113" s="54"/>
      <c r="B113" s="55"/>
      <c r="C113" s="56"/>
      <c r="D113" s="56"/>
      <c r="E113" s="57" t="s">
        <v>272</v>
      </c>
    </row>
    <row r="114" spans="1:6" s="16" customFormat="1" x14ac:dyDescent="0.2">
      <c r="A114" s="64"/>
      <c r="B114" s="65"/>
      <c r="C114" s="65"/>
      <c r="D114" s="65"/>
      <c r="E114" s="66" t="s">
        <v>271</v>
      </c>
    </row>
    <row r="115" spans="1:6" ht="27.6" customHeight="1" x14ac:dyDescent="0.2">
      <c r="A115" s="29" t="s">
        <v>275</v>
      </c>
      <c r="B115" s="30"/>
      <c r="C115" s="30"/>
      <c r="D115" s="30"/>
      <c r="E115" s="31"/>
    </row>
    <row r="116" spans="1:6" ht="24.95" customHeight="1" thickBot="1" x14ac:dyDescent="0.25">
      <c r="A116" s="32" t="s">
        <v>276</v>
      </c>
      <c r="B116" s="33"/>
      <c r="C116" s="33"/>
      <c r="D116" s="33"/>
      <c r="E116" s="34" t="s">
        <v>222</v>
      </c>
    </row>
    <row r="117" spans="1:6" ht="49.5" customHeight="1" thickTop="1" x14ac:dyDescent="0.2">
      <c r="A117" s="35"/>
      <c r="B117" s="36" t="s">
        <v>87</v>
      </c>
      <c r="C117" s="36" t="s">
        <v>88</v>
      </c>
      <c r="D117" s="36" t="s">
        <v>89</v>
      </c>
      <c r="E117" s="37" t="s">
        <v>90</v>
      </c>
    </row>
    <row r="118" spans="1:6" ht="25.5" customHeight="1" x14ac:dyDescent="0.2">
      <c r="A118" s="48" t="s">
        <v>256</v>
      </c>
      <c r="B118" s="49">
        <f>SUM(C118:D118)</f>
        <v>199020</v>
      </c>
      <c r="C118" s="50">
        <v>65670</v>
      </c>
      <c r="D118" s="50">
        <v>133350</v>
      </c>
      <c r="E118" s="51">
        <f>B118/365</f>
        <v>545.2602739726027</v>
      </c>
    </row>
    <row r="119" spans="1:6" ht="25.5" customHeight="1" x14ac:dyDescent="0.2">
      <c r="A119" s="48" t="s">
        <v>257</v>
      </c>
      <c r="B119" s="49">
        <f>SUM(C119:D119)</f>
        <v>472544</v>
      </c>
      <c r="C119" s="50">
        <v>125234</v>
      </c>
      <c r="D119" s="50">
        <v>347310</v>
      </c>
      <c r="E119" s="51">
        <f>B119/365</f>
        <v>1294.641095890411</v>
      </c>
    </row>
    <row r="120" spans="1:6" ht="25.5" customHeight="1" x14ac:dyDescent="0.2">
      <c r="A120" s="48" t="s">
        <v>258</v>
      </c>
      <c r="B120" s="49">
        <f>SUM(C120:D120)</f>
        <v>561765</v>
      </c>
      <c r="C120" s="50">
        <v>163065</v>
      </c>
      <c r="D120" s="50">
        <v>398700</v>
      </c>
      <c r="E120" s="51">
        <f>B120/365</f>
        <v>1539.0821917808219</v>
      </c>
    </row>
    <row r="121" spans="1:6" ht="25.5" customHeight="1" x14ac:dyDescent="0.2">
      <c r="A121" s="48" t="s">
        <v>259</v>
      </c>
      <c r="B121" s="49">
        <f>SUM(C121:D121)</f>
        <v>378945</v>
      </c>
      <c r="C121" s="50">
        <v>116475</v>
      </c>
      <c r="D121" s="50">
        <v>262470</v>
      </c>
      <c r="E121" s="51">
        <f>B121/365</f>
        <v>1038.2054794520548</v>
      </c>
    </row>
    <row r="122" spans="1:6" ht="18.75" customHeight="1" x14ac:dyDescent="0.2">
      <c r="A122" s="42"/>
      <c r="B122" s="47"/>
      <c r="C122" s="43"/>
      <c r="D122" s="43"/>
      <c r="E122" s="44"/>
    </row>
    <row r="123" spans="1:6" ht="25.5" customHeight="1" x14ac:dyDescent="0.2">
      <c r="A123" s="45" t="s">
        <v>181</v>
      </c>
      <c r="B123" s="39">
        <f>SUM(B125:B128)</f>
        <v>2295514</v>
      </c>
      <c r="C123" s="40">
        <f>SUM(C125:C128)</f>
        <v>709264</v>
      </c>
      <c r="D123" s="40">
        <f>SUM(D125:D128)</f>
        <v>1586250</v>
      </c>
      <c r="E123" s="46">
        <f>SUM(E125:E128)</f>
        <v>6289.0794520547952</v>
      </c>
      <c r="F123" s="2">
        <v>1</v>
      </c>
    </row>
    <row r="124" spans="1:6" ht="12.75" customHeight="1" x14ac:dyDescent="0.2">
      <c r="A124" s="42"/>
      <c r="B124" s="47"/>
      <c r="C124" s="43"/>
      <c r="D124" s="43"/>
      <c r="E124" s="44"/>
    </row>
    <row r="125" spans="1:6" ht="25.5" customHeight="1" x14ac:dyDescent="0.2">
      <c r="A125" s="48" t="s">
        <v>9</v>
      </c>
      <c r="B125" s="49">
        <f>SUM(C125:D125)</f>
        <v>60280</v>
      </c>
      <c r="C125" s="50">
        <v>21130</v>
      </c>
      <c r="D125" s="50">
        <v>39150</v>
      </c>
      <c r="E125" s="51">
        <f t="shared" ref="E125:E173" si="7">B125/365</f>
        <v>165.15068493150685</v>
      </c>
    </row>
    <row r="126" spans="1:6" ht="25.5" customHeight="1" x14ac:dyDescent="0.2">
      <c r="A126" s="48" t="s">
        <v>3</v>
      </c>
      <c r="B126" s="49">
        <f>SUM(C126:D126)</f>
        <v>710953</v>
      </c>
      <c r="C126" s="50">
        <v>211423</v>
      </c>
      <c r="D126" s="50">
        <v>499530</v>
      </c>
      <c r="E126" s="51">
        <f t="shared" si="7"/>
        <v>1947.8164383561643</v>
      </c>
    </row>
    <row r="127" spans="1:6" ht="25.5" customHeight="1" x14ac:dyDescent="0.2">
      <c r="A127" s="48" t="s">
        <v>182</v>
      </c>
      <c r="B127" s="49">
        <f>SUM(C127:D127)</f>
        <v>307388</v>
      </c>
      <c r="C127" s="50">
        <v>114248</v>
      </c>
      <c r="D127" s="50">
        <v>193140</v>
      </c>
      <c r="E127" s="51">
        <f t="shared" si="7"/>
        <v>842.158904109589</v>
      </c>
    </row>
    <row r="128" spans="1:6" ht="25.5" customHeight="1" x14ac:dyDescent="0.2">
      <c r="A128" s="48" t="s">
        <v>183</v>
      </c>
      <c r="B128" s="49">
        <f>SUM(C128:D128)</f>
        <v>1216893</v>
      </c>
      <c r="C128" s="50">
        <v>362463</v>
      </c>
      <c r="D128" s="50">
        <v>854430</v>
      </c>
      <c r="E128" s="51">
        <f t="shared" si="7"/>
        <v>3333.9534246575345</v>
      </c>
    </row>
    <row r="129" spans="1:6" ht="18.75" customHeight="1" x14ac:dyDescent="0.2">
      <c r="A129" s="42"/>
      <c r="B129" s="47"/>
      <c r="C129" s="43"/>
      <c r="D129" s="43"/>
      <c r="E129" s="44"/>
    </row>
    <row r="130" spans="1:6" ht="25.5" customHeight="1" x14ac:dyDescent="0.2">
      <c r="A130" s="45" t="s">
        <v>189</v>
      </c>
      <c r="B130" s="39">
        <f>SUM(B132:B135)</f>
        <v>1662486</v>
      </c>
      <c r="C130" s="40">
        <f>SUM(C132:C135)</f>
        <v>1083816</v>
      </c>
      <c r="D130" s="40">
        <f>SUM(D132:D135)</f>
        <v>578670</v>
      </c>
      <c r="E130" s="46">
        <f>SUM(E132:E135)</f>
        <v>4554.7561643835616</v>
      </c>
    </row>
    <row r="131" spans="1:6" ht="12.75" customHeight="1" x14ac:dyDescent="0.2">
      <c r="A131" s="42"/>
      <c r="B131" s="47"/>
      <c r="C131" s="43"/>
      <c r="D131" s="43"/>
      <c r="E131" s="44"/>
    </row>
    <row r="132" spans="1:6" ht="25.5" customHeight="1" x14ac:dyDescent="0.2">
      <c r="A132" s="48" t="s">
        <v>232</v>
      </c>
      <c r="B132" s="49">
        <f>SUM(C132:D132)</f>
        <v>730232</v>
      </c>
      <c r="C132" s="50">
        <v>564902</v>
      </c>
      <c r="D132" s="50">
        <v>165330</v>
      </c>
      <c r="E132" s="51">
        <f t="shared" si="7"/>
        <v>2000.6356164383562</v>
      </c>
    </row>
    <row r="133" spans="1:6" ht="25.5" customHeight="1" x14ac:dyDescent="0.2">
      <c r="A133" s="48" t="s">
        <v>190</v>
      </c>
      <c r="B133" s="49">
        <f>SUM(C133:D133)</f>
        <v>182309</v>
      </c>
      <c r="C133" s="50">
        <v>25649</v>
      </c>
      <c r="D133" s="50">
        <v>156660</v>
      </c>
      <c r="E133" s="51">
        <f t="shared" si="7"/>
        <v>499.47671232876712</v>
      </c>
    </row>
    <row r="134" spans="1:6" ht="25.5" customHeight="1" x14ac:dyDescent="0.2">
      <c r="A134" s="48" t="s">
        <v>191</v>
      </c>
      <c r="B134" s="49">
        <f>SUM(C134:D134)</f>
        <v>40837</v>
      </c>
      <c r="C134" s="50">
        <v>26107</v>
      </c>
      <c r="D134" s="50">
        <v>14730</v>
      </c>
      <c r="E134" s="51">
        <f t="shared" si="7"/>
        <v>111.88219178082191</v>
      </c>
    </row>
    <row r="135" spans="1:6" ht="25.5" customHeight="1" x14ac:dyDescent="0.2">
      <c r="A135" s="62" t="s">
        <v>192</v>
      </c>
      <c r="B135" s="49">
        <f>SUM(C135:D135)</f>
        <v>709108</v>
      </c>
      <c r="C135" s="60">
        <v>467158</v>
      </c>
      <c r="D135" s="60">
        <v>241950</v>
      </c>
      <c r="E135" s="51">
        <f t="shared" si="7"/>
        <v>1942.7616438356165</v>
      </c>
    </row>
    <row r="136" spans="1:6" ht="22.5" customHeight="1" x14ac:dyDescent="0.2">
      <c r="A136" s="62"/>
      <c r="B136" s="49"/>
      <c r="C136" s="60"/>
      <c r="D136" s="60"/>
      <c r="E136" s="51"/>
    </row>
    <row r="137" spans="1:6" ht="25.5" customHeight="1" x14ac:dyDescent="0.2">
      <c r="A137" s="67" t="s">
        <v>268</v>
      </c>
      <c r="B137" s="68">
        <f>B139+B150</f>
        <v>2822640</v>
      </c>
      <c r="C137" s="69">
        <f>C139+C150</f>
        <v>936000</v>
      </c>
      <c r="D137" s="69">
        <f>D139+D150</f>
        <v>1886640</v>
      </c>
      <c r="E137" s="46">
        <f>E139+E150</f>
        <v>7733.2602739726026</v>
      </c>
    </row>
    <row r="138" spans="1:6" ht="18.75" customHeight="1" x14ac:dyDescent="0.2">
      <c r="A138" s="70"/>
      <c r="B138" s="49"/>
      <c r="C138" s="60"/>
      <c r="D138" s="60"/>
      <c r="E138" s="61"/>
    </row>
    <row r="139" spans="1:6" ht="25.5" customHeight="1" x14ac:dyDescent="0.2">
      <c r="A139" s="45" t="s">
        <v>260</v>
      </c>
      <c r="B139" s="39">
        <f>SUM(B141:B148)</f>
        <v>2397744</v>
      </c>
      <c r="C139" s="40">
        <f>SUM(C141:C148)</f>
        <v>854064</v>
      </c>
      <c r="D139" s="40">
        <f>SUM(D141:D148)</f>
        <v>1543680</v>
      </c>
      <c r="E139" s="46">
        <f>SUM(E141:E148)</f>
        <v>6569.1616438356168</v>
      </c>
      <c r="F139" s="2">
        <v>1</v>
      </c>
    </row>
    <row r="140" spans="1:6" ht="12.75" customHeight="1" x14ac:dyDescent="0.2">
      <c r="A140" s="42"/>
      <c r="B140" s="47"/>
      <c r="C140" s="43"/>
      <c r="D140" s="43"/>
      <c r="E140" s="44"/>
    </row>
    <row r="141" spans="1:6" ht="25.5" customHeight="1" x14ac:dyDescent="0.2">
      <c r="A141" s="48" t="s">
        <v>261</v>
      </c>
      <c r="B141" s="49">
        <f t="shared" ref="B141:B148" si="8">SUM(C141:D141)</f>
        <v>1332286</v>
      </c>
      <c r="C141" s="50">
        <v>413146</v>
      </c>
      <c r="D141" s="50">
        <v>919140</v>
      </c>
      <c r="E141" s="51">
        <f t="shared" si="7"/>
        <v>3650.0986301369862</v>
      </c>
    </row>
    <row r="142" spans="1:6" ht="25.5" customHeight="1" x14ac:dyDescent="0.2">
      <c r="A142" s="48" t="s">
        <v>262</v>
      </c>
      <c r="B142" s="49">
        <f t="shared" si="8"/>
        <v>96977</v>
      </c>
      <c r="C142" s="50">
        <v>39497</v>
      </c>
      <c r="D142" s="50">
        <v>57480</v>
      </c>
      <c r="E142" s="51">
        <f t="shared" si="7"/>
        <v>265.69041095890412</v>
      </c>
    </row>
    <row r="143" spans="1:6" ht="25.5" customHeight="1" x14ac:dyDescent="0.2">
      <c r="A143" s="48" t="s">
        <v>263</v>
      </c>
      <c r="B143" s="49">
        <f t="shared" si="8"/>
        <v>159873</v>
      </c>
      <c r="C143" s="50">
        <v>68523</v>
      </c>
      <c r="D143" s="50">
        <v>91350</v>
      </c>
      <c r="E143" s="51">
        <f t="shared" si="7"/>
        <v>438.00821917808219</v>
      </c>
    </row>
    <row r="144" spans="1:6" ht="25.5" customHeight="1" x14ac:dyDescent="0.2">
      <c r="A144" s="48" t="s">
        <v>264</v>
      </c>
      <c r="B144" s="49">
        <f t="shared" si="8"/>
        <v>202846</v>
      </c>
      <c r="C144" s="50">
        <v>98506</v>
      </c>
      <c r="D144" s="50">
        <v>104340</v>
      </c>
      <c r="E144" s="51">
        <f t="shared" si="7"/>
        <v>555.74246575342465</v>
      </c>
    </row>
    <row r="145" spans="1:6" ht="25.5" customHeight="1" x14ac:dyDescent="0.2">
      <c r="A145" s="48" t="s">
        <v>254</v>
      </c>
      <c r="B145" s="49">
        <f t="shared" si="8"/>
        <v>181202</v>
      </c>
      <c r="C145" s="50">
        <v>66122</v>
      </c>
      <c r="D145" s="50">
        <v>115080</v>
      </c>
      <c r="E145" s="51">
        <f t="shared" si="7"/>
        <v>496.44383561643838</v>
      </c>
    </row>
    <row r="146" spans="1:6" ht="25.5" customHeight="1" x14ac:dyDescent="0.2">
      <c r="A146" s="48" t="s">
        <v>265</v>
      </c>
      <c r="B146" s="49">
        <f t="shared" si="8"/>
        <v>136869</v>
      </c>
      <c r="C146" s="50">
        <v>54369</v>
      </c>
      <c r="D146" s="50">
        <v>82500</v>
      </c>
      <c r="E146" s="51">
        <f t="shared" si="7"/>
        <v>374.98356164383563</v>
      </c>
      <c r="F146" s="2">
        <v>1</v>
      </c>
    </row>
    <row r="147" spans="1:6" ht="25.5" customHeight="1" x14ac:dyDescent="0.2">
      <c r="A147" s="48" t="s">
        <v>266</v>
      </c>
      <c r="B147" s="49">
        <f t="shared" si="8"/>
        <v>59294</v>
      </c>
      <c r="C147" s="50">
        <v>20324</v>
      </c>
      <c r="D147" s="50">
        <v>38970</v>
      </c>
      <c r="E147" s="51">
        <f t="shared" si="7"/>
        <v>162.44931506849315</v>
      </c>
    </row>
    <row r="148" spans="1:6" ht="25.5" customHeight="1" x14ac:dyDescent="0.2">
      <c r="A148" s="48" t="s">
        <v>267</v>
      </c>
      <c r="B148" s="49">
        <f t="shared" si="8"/>
        <v>228397</v>
      </c>
      <c r="C148" s="50">
        <v>93577</v>
      </c>
      <c r="D148" s="50">
        <v>134820</v>
      </c>
      <c r="E148" s="51">
        <f t="shared" si="7"/>
        <v>625.74520547945201</v>
      </c>
    </row>
    <row r="149" spans="1:6" ht="18.75" customHeight="1" x14ac:dyDescent="0.2">
      <c r="A149" s="48"/>
      <c r="B149" s="49"/>
      <c r="C149" s="50"/>
      <c r="D149" s="50"/>
      <c r="E149" s="51"/>
    </row>
    <row r="150" spans="1:6" ht="25.5" customHeight="1" x14ac:dyDescent="0.2">
      <c r="A150" s="45" t="s">
        <v>187</v>
      </c>
      <c r="B150" s="39">
        <f>B152</f>
        <v>424896</v>
      </c>
      <c r="C150" s="40">
        <f>C152</f>
        <v>81936</v>
      </c>
      <c r="D150" s="40">
        <f>D152</f>
        <v>342960</v>
      </c>
      <c r="E150" s="46">
        <f>E152</f>
        <v>1164.0986301369862</v>
      </c>
      <c r="F150" s="2">
        <v>-1</v>
      </c>
    </row>
    <row r="151" spans="1:6" ht="12.75" customHeight="1" x14ac:dyDescent="0.2">
      <c r="A151" s="42"/>
      <c r="B151" s="47"/>
      <c r="C151" s="43"/>
      <c r="D151" s="43"/>
      <c r="E151" s="44"/>
    </row>
    <row r="152" spans="1:6" ht="25.5" customHeight="1" x14ac:dyDescent="0.2">
      <c r="A152" s="48" t="s">
        <v>188</v>
      </c>
      <c r="B152" s="49">
        <f>SUM(C152:D152)</f>
        <v>424896</v>
      </c>
      <c r="C152" s="50">
        <v>81936</v>
      </c>
      <c r="D152" s="50">
        <v>342960</v>
      </c>
      <c r="E152" s="51">
        <f t="shared" si="7"/>
        <v>1164.0986301369862</v>
      </c>
      <c r="F152" s="2">
        <v>-1</v>
      </c>
    </row>
    <row r="153" spans="1:6" ht="22.5" customHeight="1" x14ac:dyDescent="0.2">
      <c r="A153" s="62"/>
      <c r="B153" s="49"/>
      <c r="C153" s="60"/>
      <c r="D153" s="60"/>
      <c r="E153" s="71"/>
    </row>
    <row r="154" spans="1:6" ht="25.5" customHeight="1" x14ac:dyDescent="0.2">
      <c r="A154" s="45" t="s">
        <v>193</v>
      </c>
      <c r="B154" s="39">
        <f>SUM(B156:B165)</f>
        <v>1704244</v>
      </c>
      <c r="C154" s="40">
        <f>SUM(C156:C165)</f>
        <v>1312384</v>
      </c>
      <c r="D154" s="40">
        <f>SUM(D156:D165)</f>
        <v>391860</v>
      </c>
      <c r="E154" s="46">
        <f>SUM(E156:E165)</f>
        <v>4669.1616438356159</v>
      </c>
    </row>
    <row r="155" spans="1:6" ht="12.75" customHeight="1" x14ac:dyDescent="0.2">
      <c r="A155" s="42"/>
      <c r="B155" s="47"/>
      <c r="C155" s="43"/>
      <c r="D155" s="43"/>
      <c r="E155" s="44"/>
    </row>
    <row r="156" spans="1:6" ht="25.5" customHeight="1" x14ac:dyDescent="0.2">
      <c r="A156" s="48" t="s">
        <v>60</v>
      </c>
      <c r="B156" s="49">
        <f t="shared" ref="B156:B165" si="9">SUM(C156:D156)</f>
        <v>671913</v>
      </c>
      <c r="C156" s="50">
        <v>573393</v>
      </c>
      <c r="D156" s="72">
        <v>98520</v>
      </c>
      <c r="E156" s="51">
        <f t="shared" si="7"/>
        <v>1840.8575342465754</v>
      </c>
    </row>
    <row r="157" spans="1:6" ht="25.5" customHeight="1" x14ac:dyDescent="0.2">
      <c r="A157" s="48" t="s">
        <v>194</v>
      </c>
      <c r="B157" s="49">
        <f t="shared" si="9"/>
        <v>84947</v>
      </c>
      <c r="C157" s="50">
        <v>47567</v>
      </c>
      <c r="D157" s="50">
        <v>37380</v>
      </c>
      <c r="E157" s="51">
        <f t="shared" si="7"/>
        <v>232.73150684931508</v>
      </c>
    </row>
    <row r="158" spans="1:6" ht="25.5" customHeight="1" x14ac:dyDescent="0.2">
      <c r="A158" s="48" t="s">
        <v>195</v>
      </c>
      <c r="B158" s="49">
        <f t="shared" si="9"/>
        <v>68105</v>
      </c>
      <c r="C158" s="50">
        <v>21145</v>
      </c>
      <c r="D158" s="50">
        <v>46960</v>
      </c>
      <c r="E158" s="51">
        <f t="shared" si="7"/>
        <v>186.58904109589042</v>
      </c>
    </row>
    <row r="159" spans="1:6" ht="25.5" customHeight="1" x14ac:dyDescent="0.2">
      <c r="A159" s="48" t="s">
        <v>196</v>
      </c>
      <c r="B159" s="49">
        <f t="shared" si="9"/>
        <v>60938</v>
      </c>
      <c r="C159" s="50">
        <v>25838</v>
      </c>
      <c r="D159" s="50">
        <v>35100</v>
      </c>
      <c r="E159" s="51">
        <f t="shared" si="7"/>
        <v>166.95342465753424</v>
      </c>
      <c r="F159" s="2">
        <v>3</v>
      </c>
    </row>
    <row r="160" spans="1:6" ht="25.5" customHeight="1" x14ac:dyDescent="0.2">
      <c r="A160" s="48" t="s">
        <v>197</v>
      </c>
      <c r="B160" s="49">
        <f t="shared" si="9"/>
        <v>13437</v>
      </c>
      <c r="C160" s="50">
        <v>8697</v>
      </c>
      <c r="D160" s="72">
        <v>4740</v>
      </c>
      <c r="E160" s="51">
        <f t="shared" si="7"/>
        <v>36.813698630136983</v>
      </c>
    </row>
    <row r="161" spans="1:5" ht="25.5" customHeight="1" x14ac:dyDescent="0.2">
      <c r="A161" s="48" t="s">
        <v>198</v>
      </c>
      <c r="B161" s="49">
        <f t="shared" si="9"/>
        <v>63145</v>
      </c>
      <c r="C161" s="50">
        <v>27355</v>
      </c>
      <c r="D161" s="50">
        <v>35790</v>
      </c>
      <c r="E161" s="51">
        <f t="shared" si="7"/>
        <v>173</v>
      </c>
    </row>
    <row r="162" spans="1:5" ht="25.5" customHeight="1" x14ac:dyDescent="0.2">
      <c r="A162" s="48" t="s">
        <v>199</v>
      </c>
      <c r="B162" s="49">
        <f t="shared" si="9"/>
        <v>30370</v>
      </c>
      <c r="C162" s="50">
        <v>15040</v>
      </c>
      <c r="D162" s="50">
        <v>15330</v>
      </c>
      <c r="E162" s="51">
        <f t="shared" si="7"/>
        <v>83.205479452054789</v>
      </c>
    </row>
    <row r="163" spans="1:5" ht="25.5" customHeight="1" x14ac:dyDescent="0.2">
      <c r="A163" s="48" t="s">
        <v>200</v>
      </c>
      <c r="B163" s="49">
        <f t="shared" si="9"/>
        <v>23570</v>
      </c>
      <c r="C163" s="50">
        <v>11810</v>
      </c>
      <c r="D163" s="50">
        <v>11760</v>
      </c>
      <c r="E163" s="51">
        <f t="shared" si="7"/>
        <v>64.575342465753423</v>
      </c>
    </row>
    <row r="164" spans="1:5" ht="25.5" customHeight="1" x14ac:dyDescent="0.2">
      <c r="A164" s="48" t="s">
        <v>201</v>
      </c>
      <c r="B164" s="49">
        <f t="shared" si="9"/>
        <v>23836</v>
      </c>
      <c r="C164" s="50">
        <v>9886</v>
      </c>
      <c r="D164" s="50">
        <v>13950</v>
      </c>
      <c r="E164" s="51">
        <f t="shared" si="7"/>
        <v>65.30410958904109</v>
      </c>
    </row>
    <row r="165" spans="1:5" ht="25.5" customHeight="1" x14ac:dyDescent="0.2">
      <c r="A165" s="48" t="s">
        <v>5</v>
      </c>
      <c r="B165" s="49">
        <f t="shared" si="9"/>
        <v>663983</v>
      </c>
      <c r="C165" s="50">
        <v>571653</v>
      </c>
      <c r="D165" s="50">
        <v>92330</v>
      </c>
      <c r="E165" s="51">
        <f t="shared" si="7"/>
        <v>1819.131506849315</v>
      </c>
    </row>
    <row r="166" spans="1:5" ht="25.5" customHeight="1" x14ac:dyDescent="0.2">
      <c r="A166" s="42"/>
      <c r="B166" s="47"/>
      <c r="C166" s="43"/>
      <c r="D166" s="43"/>
      <c r="E166" s="44"/>
    </row>
    <row r="167" spans="1:5" ht="25.5" customHeight="1" x14ac:dyDescent="0.2">
      <c r="A167" s="73" t="s">
        <v>215</v>
      </c>
      <c r="B167" s="68">
        <f>B169+B192</f>
        <v>5711671</v>
      </c>
      <c r="C167" s="69">
        <f>C169+C192</f>
        <v>1529723</v>
      </c>
      <c r="D167" s="69">
        <f>D169+D192</f>
        <v>4181948</v>
      </c>
      <c r="E167" s="46">
        <f>E169+E192</f>
        <v>15648.41369863014</v>
      </c>
    </row>
    <row r="168" spans="1:5" ht="18.75" customHeight="1" x14ac:dyDescent="0.2">
      <c r="A168" s="42"/>
      <c r="B168" s="47"/>
      <c r="C168" s="43"/>
      <c r="D168" s="43"/>
      <c r="E168" s="46"/>
    </row>
    <row r="169" spans="1:5" ht="25.5" customHeight="1" x14ac:dyDescent="0.2">
      <c r="A169" s="45" t="s">
        <v>227</v>
      </c>
      <c r="B169" s="39">
        <f>SUM(B171:B190)</f>
        <v>3152841</v>
      </c>
      <c r="C169" s="40">
        <f>SUM(C171:C190)</f>
        <v>711617</v>
      </c>
      <c r="D169" s="40">
        <f>SUM(D171:D190)</f>
        <v>2441224</v>
      </c>
      <c r="E169" s="46">
        <f>SUM(E171:E190)</f>
        <v>8637.9205479452085</v>
      </c>
    </row>
    <row r="170" spans="1:5" ht="12.75" customHeight="1" x14ac:dyDescent="0.2">
      <c r="A170" s="42"/>
      <c r="B170" s="47"/>
      <c r="C170" s="43"/>
      <c r="D170" s="43"/>
      <c r="E170" s="44"/>
    </row>
    <row r="171" spans="1:5" ht="25.5" customHeight="1" x14ac:dyDescent="0.2">
      <c r="A171" s="48" t="s">
        <v>277</v>
      </c>
      <c r="B171" s="49">
        <f t="shared" ref="B171:B190" si="10">SUM(C171:D171)</f>
        <v>1316469</v>
      </c>
      <c r="C171" s="50">
        <v>300715</v>
      </c>
      <c r="D171" s="50">
        <v>1015754</v>
      </c>
      <c r="E171" s="51">
        <f t="shared" si="7"/>
        <v>3606.7643835616436</v>
      </c>
    </row>
    <row r="172" spans="1:5" ht="25.5" customHeight="1" x14ac:dyDescent="0.2">
      <c r="A172" s="48" t="s">
        <v>202</v>
      </c>
      <c r="B172" s="49">
        <f t="shared" si="10"/>
        <v>137183</v>
      </c>
      <c r="C172" s="50">
        <v>37019</v>
      </c>
      <c r="D172" s="50">
        <v>100164</v>
      </c>
      <c r="E172" s="51">
        <f t="shared" si="7"/>
        <v>375.84383561643835</v>
      </c>
    </row>
    <row r="173" spans="1:5" ht="25.5" customHeight="1" x14ac:dyDescent="0.2">
      <c r="A173" s="48" t="s">
        <v>203</v>
      </c>
      <c r="B173" s="49">
        <f>SUM(C173:D173)</f>
        <v>67302</v>
      </c>
      <c r="C173" s="50">
        <v>23034</v>
      </c>
      <c r="D173" s="50">
        <v>44268</v>
      </c>
      <c r="E173" s="51">
        <f t="shared" si="7"/>
        <v>184.38904109589041</v>
      </c>
    </row>
    <row r="174" spans="1:5" s="16" customFormat="1" x14ac:dyDescent="0.2">
      <c r="A174" s="54" t="s">
        <v>248</v>
      </c>
      <c r="B174" s="55"/>
      <c r="C174" s="56"/>
      <c r="D174" s="56"/>
      <c r="E174" s="57"/>
    </row>
    <row r="175" spans="1:5" s="16" customFormat="1" x14ac:dyDescent="0.2">
      <c r="A175" s="74" t="s">
        <v>270</v>
      </c>
      <c r="B175" s="75"/>
      <c r="C175" s="76"/>
      <c r="D175" s="76"/>
      <c r="E175" s="77"/>
    </row>
    <row r="176" spans="1:5" ht="27.6" customHeight="1" x14ac:dyDescent="0.2">
      <c r="A176" s="29" t="s">
        <v>275</v>
      </c>
      <c r="B176" s="78"/>
      <c r="C176" s="78"/>
      <c r="D176" s="78"/>
      <c r="E176" s="79"/>
    </row>
    <row r="177" spans="1:5" ht="24.95" customHeight="1" thickBot="1" x14ac:dyDescent="0.25">
      <c r="A177" s="32" t="s">
        <v>276</v>
      </c>
      <c r="B177" s="33"/>
      <c r="C177" s="33"/>
      <c r="D177" s="33"/>
      <c r="E177" s="34" t="s">
        <v>222</v>
      </c>
    </row>
    <row r="178" spans="1:5" ht="49.5" customHeight="1" thickTop="1" x14ac:dyDescent="0.2">
      <c r="A178" s="35"/>
      <c r="B178" s="36" t="s">
        <v>87</v>
      </c>
      <c r="C178" s="36" t="s">
        <v>88</v>
      </c>
      <c r="D178" s="36" t="s">
        <v>89</v>
      </c>
      <c r="E178" s="37" t="s">
        <v>90</v>
      </c>
    </row>
    <row r="179" spans="1:5" ht="25.5" customHeight="1" x14ac:dyDescent="0.2">
      <c r="A179" s="48" t="s">
        <v>204</v>
      </c>
      <c r="B179" s="49">
        <f>SUM(C179:D179)</f>
        <v>584820</v>
      </c>
      <c r="C179" s="50">
        <v>73508</v>
      </c>
      <c r="D179" s="50">
        <v>511312</v>
      </c>
      <c r="E179" s="51">
        <f t="shared" ref="E179:E190" si="11">B179/365</f>
        <v>1602.2465753424658</v>
      </c>
    </row>
    <row r="180" spans="1:5" ht="25.5" customHeight="1" x14ac:dyDescent="0.2">
      <c r="A180" s="48" t="s">
        <v>205</v>
      </c>
      <c r="B180" s="49">
        <f t="shared" si="10"/>
        <v>181397</v>
      </c>
      <c r="C180" s="50">
        <v>48347</v>
      </c>
      <c r="D180" s="50">
        <v>133050</v>
      </c>
      <c r="E180" s="51">
        <f t="shared" si="11"/>
        <v>496.9780821917808</v>
      </c>
    </row>
    <row r="181" spans="1:5" ht="25.5" customHeight="1" x14ac:dyDescent="0.2">
      <c r="A181" s="48" t="s">
        <v>206</v>
      </c>
      <c r="B181" s="49">
        <f t="shared" si="10"/>
        <v>223035</v>
      </c>
      <c r="C181" s="50">
        <v>38869</v>
      </c>
      <c r="D181" s="50">
        <v>184166</v>
      </c>
      <c r="E181" s="51">
        <f t="shared" si="11"/>
        <v>611.05479452054794</v>
      </c>
    </row>
    <row r="182" spans="1:5" ht="25.5" customHeight="1" x14ac:dyDescent="0.2">
      <c r="A182" s="48" t="s">
        <v>10</v>
      </c>
      <c r="B182" s="49">
        <f t="shared" si="10"/>
        <v>127307</v>
      </c>
      <c r="C182" s="50">
        <v>43589</v>
      </c>
      <c r="D182" s="50">
        <v>83718</v>
      </c>
      <c r="E182" s="51">
        <f t="shared" si="11"/>
        <v>348.786301369863</v>
      </c>
    </row>
    <row r="183" spans="1:5" ht="25.5" customHeight="1" x14ac:dyDescent="0.2">
      <c r="A183" s="48" t="s">
        <v>207</v>
      </c>
      <c r="B183" s="49">
        <f t="shared" si="10"/>
        <v>54547</v>
      </c>
      <c r="C183" s="50">
        <v>15509</v>
      </c>
      <c r="D183" s="50">
        <v>39038</v>
      </c>
      <c r="E183" s="51">
        <f t="shared" si="11"/>
        <v>149.44383561643835</v>
      </c>
    </row>
    <row r="184" spans="1:5" ht="25.5" customHeight="1" x14ac:dyDescent="0.2">
      <c r="A184" s="48" t="s">
        <v>208</v>
      </c>
      <c r="B184" s="49">
        <f t="shared" si="10"/>
        <v>162650</v>
      </c>
      <c r="C184" s="50">
        <v>63084</v>
      </c>
      <c r="D184" s="50">
        <v>99566</v>
      </c>
      <c r="E184" s="51">
        <f t="shared" si="11"/>
        <v>445.61643835616439</v>
      </c>
    </row>
    <row r="185" spans="1:5" ht="25.5" customHeight="1" x14ac:dyDescent="0.2">
      <c r="A185" s="48" t="s">
        <v>209</v>
      </c>
      <c r="B185" s="49">
        <f t="shared" si="10"/>
        <v>123535</v>
      </c>
      <c r="C185" s="50">
        <v>22863</v>
      </c>
      <c r="D185" s="50">
        <v>100672</v>
      </c>
      <c r="E185" s="51">
        <f t="shared" si="11"/>
        <v>338.45205479452056</v>
      </c>
    </row>
    <row r="186" spans="1:5" ht="25.5" customHeight="1" x14ac:dyDescent="0.2">
      <c r="A186" s="48" t="s">
        <v>210</v>
      </c>
      <c r="B186" s="49">
        <f t="shared" si="10"/>
        <v>46657</v>
      </c>
      <c r="C186" s="50">
        <v>9567</v>
      </c>
      <c r="D186" s="50">
        <v>37090</v>
      </c>
      <c r="E186" s="51">
        <f t="shared" si="11"/>
        <v>127.82739726027397</v>
      </c>
    </row>
    <row r="187" spans="1:5" ht="25.5" customHeight="1" x14ac:dyDescent="0.2">
      <c r="A187" s="48" t="s">
        <v>211</v>
      </c>
      <c r="B187" s="49">
        <f t="shared" si="10"/>
        <v>69146</v>
      </c>
      <c r="C187" s="50">
        <v>14824</v>
      </c>
      <c r="D187" s="50">
        <v>54322</v>
      </c>
      <c r="E187" s="51">
        <f t="shared" si="11"/>
        <v>189.44109589041096</v>
      </c>
    </row>
    <row r="188" spans="1:5" ht="25.5" customHeight="1" x14ac:dyDescent="0.2">
      <c r="A188" s="48" t="s">
        <v>212</v>
      </c>
      <c r="B188" s="49">
        <f t="shared" si="10"/>
        <v>16794</v>
      </c>
      <c r="C188" s="50">
        <v>5290</v>
      </c>
      <c r="D188" s="50">
        <v>11504</v>
      </c>
      <c r="E188" s="51">
        <f t="shared" si="11"/>
        <v>46.010958904109586</v>
      </c>
    </row>
    <row r="189" spans="1:5" ht="25.5" customHeight="1" x14ac:dyDescent="0.2">
      <c r="A189" s="48" t="s">
        <v>213</v>
      </c>
      <c r="B189" s="49">
        <f t="shared" si="10"/>
        <v>7012</v>
      </c>
      <c r="C189" s="50">
        <v>708</v>
      </c>
      <c r="D189" s="50">
        <v>6304</v>
      </c>
      <c r="E189" s="51">
        <f t="shared" si="11"/>
        <v>19.210958904109589</v>
      </c>
    </row>
    <row r="190" spans="1:5" ht="25.5" customHeight="1" x14ac:dyDescent="0.2">
      <c r="A190" s="62" t="s">
        <v>214</v>
      </c>
      <c r="B190" s="49">
        <f t="shared" si="10"/>
        <v>34987</v>
      </c>
      <c r="C190" s="60">
        <v>14691</v>
      </c>
      <c r="D190" s="60">
        <v>20296</v>
      </c>
      <c r="E190" s="51">
        <f t="shared" si="11"/>
        <v>95.854794520547941</v>
      </c>
    </row>
    <row r="191" spans="1:5" ht="18.75" customHeight="1" x14ac:dyDescent="0.2">
      <c r="A191" s="62"/>
      <c r="B191" s="49"/>
      <c r="C191" s="60"/>
      <c r="D191" s="60"/>
      <c r="E191" s="51"/>
    </row>
    <row r="192" spans="1:5" ht="25.5" customHeight="1" x14ac:dyDescent="0.2">
      <c r="A192" s="45" t="s">
        <v>159</v>
      </c>
      <c r="B192" s="39">
        <f>SUM(B194:B206)</f>
        <v>2558830</v>
      </c>
      <c r="C192" s="80">
        <f>SUM(C194:C206)</f>
        <v>818106</v>
      </c>
      <c r="D192" s="80">
        <f>SUM(D194:D206)</f>
        <v>1740724</v>
      </c>
      <c r="E192" s="46">
        <f>SUM(E194:E206)</f>
        <v>7010.4931506849316</v>
      </c>
    </row>
    <row r="193" spans="1:5" ht="12.75" customHeight="1" x14ac:dyDescent="0.2">
      <c r="A193" s="42"/>
      <c r="B193" s="47"/>
      <c r="C193" s="43"/>
      <c r="D193" s="43"/>
      <c r="E193" s="51"/>
    </row>
    <row r="194" spans="1:5" ht="25.5" customHeight="1" x14ac:dyDescent="0.2">
      <c r="A194" s="48" t="s">
        <v>160</v>
      </c>
      <c r="B194" s="49">
        <f t="shared" ref="B194:B206" si="12">SUM(C194:D194)</f>
        <v>993936</v>
      </c>
      <c r="C194" s="50">
        <v>316788</v>
      </c>
      <c r="D194" s="50">
        <v>677148</v>
      </c>
      <c r="E194" s="51">
        <f t="shared" ref="E194:E206" si="13">B194/365</f>
        <v>2723.1123287671235</v>
      </c>
    </row>
    <row r="195" spans="1:5" ht="25.5" customHeight="1" x14ac:dyDescent="0.2">
      <c r="A195" s="48" t="s">
        <v>161</v>
      </c>
      <c r="B195" s="49">
        <f t="shared" si="12"/>
        <v>84946</v>
      </c>
      <c r="C195" s="50">
        <v>22964</v>
      </c>
      <c r="D195" s="50">
        <v>61982</v>
      </c>
      <c r="E195" s="51">
        <f t="shared" si="13"/>
        <v>232.72876712328767</v>
      </c>
    </row>
    <row r="196" spans="1:5" ht="25.5" customHeight="1" x14ac:dyDescent="0.2">
      <c r="A196" s="48" t="s">
        <v>162</v>
      </c>
      <c r="B196" s="49">
        <f t="shared" si="12"/>
        <v>61559</v>
      </c>
      <c r="C196" s="50">
        <v>22959</v>
      </c>
      <c r="D196" s="50">
        <v>38600</v>
      </c>
      <c r="E196" s="51">
        <f t="shared" si="13"/>
        <v>168.65479452054794</v>
      </c>
    </row>
    <row r="197" spans="1:5" ht="25.5" customHeight="1" x14ac:dyDescent="0.2">
      <c r="A197" s="48" t="s">
        <v>163</v>
      </c>
      <c r="B197" s="49">
        <f t="shared" si="12"/>
        <v>143798</v>
      </c>
      <c r="C197" s="50">
        <v>47750</v>
      </c>
      <c r="D197" s="50">
        <v>96048</v>
      </c>
      <c r="E197" s="51">
        <f t="shared" si="13"/>
        <v>393.96712328767126</v>
      </c>
    </row>
    <row r="198" spans="1:5" ht="25.5" customHeight="1" x14ac:dyDescent="0.2">
      <c r="A198" s="48" t="s">
        <v>164</v>
      </c>
      <c r="B198" s="49">
        <f t="shared" si="12"/>
        <v>62757</v>
      </c>
      <c r="C198" s="50">
        <v>22837</v>
      </c>
      <c r="D198" s="50">
        <v>39920</v>
      </c>
      <c r="E198" s="51">
        <f t="shared" si="13"/>
        <v>171.93698630136987</v>
      </c>
    </row>
    <row r="199" spans="1:5" ht="25.5" customHeight="1" x14ac:dyDescent="0.2">
      <c r="A199" s="48" t="s">
        <v>217</v>
      </c>
      <c r="B199" s="49">
        <f t="shared" si="12"/>
        <v>288869</v>
      </c>
      <c r="C199" s="50">
        <v>99167</v>
      </c>
      <c r="D199" s="50">
        <v>189702</v>
      </c>
      <c r="E199" s="51">
        <f t="shared" si="13"/>
        <v>791.42191780821918</v>
      </c>
    </row>
    <row r="200" spans="1:5" ht="25.5" customHeight="1" x14ac:dyDescent="0.2">
      <c r="A200" s="48" t="s">
        <v>165</v>
      </c>
      <c r="B200" s="49">
        <f t="shared" si="12"/>
        <v>119697</v>
      </c>
      <c r="C200" s="50">
        <v>31087</v>
      </c>
      <c r="D200" s="50">
        <v>88610</v>
      </c>
      <c r="E200" s="51">
        <f t="shared" si="13"/>
        <v>327.93698630136987</v>
      </c>
    </row>
    <row r="201" spans="1:5" ht="25.5" customHeight="1" x14ac:dyDescent="0.2">
      <c r="A201" s="48" t="s">
        <v>166</v>
      </c>
      <c r="B201" s="49">
        <f t="shared" si="12"/>
        <v>126080</v>
      </c>
      <c r="C201" s="50">
        <v>41540</v>
      </c>
      <c r="D201" s="50">
        <v>84540</v>
      </c>
      <c r="E201" s="51">
        <f t="shared" si="13"/>
        <v>345.42465753424659</v>
      </c>
    </row>
    <row r="202" spans="1:5" ht="25.5" customHeight="1" x14ac:dyDescent="0.2">
      <c r="A202" s="48" t="s">
        <v>218</v>
      </c>
      <c r="B202" s="49">
        <f t="shared" si="12"/>
        <v>180960</v>
      </c>
      <c r="C202" s="50">
        <v>75752</v>
      </c>
      <c r="D202" s="50">
        <v>105208</v>
      </c>
      <c r="E202" s="51">
        <f t="shared" si="13"/>
        <v>495.78082191780823</v>
      </c>
    </row>
    <row r="203" spans="1:5" ht="25.5" customHeight="1" x14ac:dyDescent="0.2">
      <c r="A203" s="48" t="s">
        <v>216</v>
      </c>
      <c r="B203" s="49">
        <f t="shared" si="12"/>
        <v>102860</v>
      </c>
      <c r="C203" s="50">
        <v>31822</v>
      </c>
      <c r="D203" s="50">
        <v>71038</v>
      </c>
      <c r="E203" s="51">
        <f t="shared" si="13"/>
        <v>281.8082191780822</v>
      </c>
    </row>
    <row r="204" spans="1:5" ht="25.5" customHeight="1" x14ac:dyDescent="0.2">
      <c r="A204" s="48" t="s">
        <v>167</v>
      </c>
      <c r="B204" s="49">
        <f t="shared" si="12"/>
        <v>218187</v>
      </c>
      <c r="C204" s="50">
        <v>45877</v>
      </c>
      <c r="D204" s="50">
        <v>172310</v>
      </c>
      <c r="E204" s="51">
        <f t="shared" si="13"/>
        <v>597.77260273972604</v>
      </c>
    </row>
    <row r="205" spans="1:5" ht="25.5" customHeight="1" x14ac:dyDescent="0.2">
      <c r="A205" s="48" t="s">
        <v>168</v>
      </c>
      <c r="B205" s="49">
        <f t="shared" si="12"/>
        <v>54981</v>
      </c>
      <c r="C205" s="50">
        <v>16357</v>
      </c>
      <c r="D205" s="50">
        <v>38624</v>
      </c>
      <c r="E205" s="51">
        <f t="shared" si="13"/>
        <v>150.63287671232877</v>
      </c>
    </row>
    <row r="206" spans="1:5" ht="25.5" customHeight="1" x14ac:dyDescent="0.2">
      <c r="A206" s="48" t="s">
        <v>169</v>
      </c>
      <c r="B206" s="49">
        <f t="shared" si="12"/>
        <v>120200</v>
      </c>
      <c r="C206" s="50">
        <v>43206</v>
      </c>
      <c r="D206" s="50">
        <v>76994</v>
      </c>
      <c r="E206" s="51">
        <f t="shared" si="13"/>
        <v>329.3150684931507</v>
      </c>
    </row>
    <row r="207" spans="1:5" ht="25.5" customHeight="1" x14ac:dyDescent="0.2">
      <c r="A207" s="48"/>
      <c r="B207" s="49"/>
      <c r="C207" s="50"/>
      <c r="D207" s="50"/>
      <c r="E207" s="51"/>
    </row>
    <row r="208" spans="1:5" ht="25.5" customHeight="1" x14ac:dyDescent="0.2">
      <c r="A208" s="73" t="s">
        <v>220</v>
      </c>
      <c r="B208" s="39">
        <f>SUM(B210:B224)</f>
        <v>1413015</v>
      </c>
      <c r="C208" s="40">
        <f>SUM(C210:C224)</f>
        <v>395415</v>
      </c>
      <c r="D208" s="40">
        <f>SUM(D210:D224)</f>
        <v>1017600</v>
      </c>
      <c r="E208" s="46">
        <f>SUM(E210:E224)</f>
        <v>3907.7123287671234</v>
      </c>
    </row>
    <row r="209" spans="1:6" ht="12.75" customHeight="1" x14ac:dyDescent="0.2">
      <c r="A209" s="42"/>
      <c r="B209" s="47"/>
      <c r="C209" s="43"/>
      <c r="D209" s="43"/>
      <c r="E209" s="44"/>
    </row>
    <row r="210" spans="1:6" ht="25.5" customHeight="1" x14ac:dyDescent="0.2">
      <c r="A210" s="48" t="s">
        <v>231</v>
      </c>
      <c r="B210" s="49">
        <f t="shared" ref="B210:B224" si="14">SUM(C210:D210)</f>
        <v>552899</v>
      </c>
      <c r="C210" s="50">
        <v>140699</v>
      </c>
      <c r="D210" s="50">
        <v>412200</v>
      </c>
      <c r="E210" s="51">
        <f t="shared" ref="E210:E224" si="15">B210/365</f>
        <v>1514.7917808219179</v>
      </c>
    </row>
    <row r="211" spans="1:6" ht="25.5" customHeight="1" x14ac:dyDescent="0.2">
      <c r="A211" s="48" t="s">
        <v>170</v>
      </c>
      <c r="B211" s="49">
        <f t="shared" si="14"/>
        <v>3435</v>
      </c>
      <c r="C211" s="50">
        <v>2205</v>
      </c>
      <c r="D211" s="50">
        <v>1230</v>
      </c>
      <c r="E211" s="51">
        <f t="shared" si="15"/>
        <v>9.4109589041095898</v>
      </c>
    </row>
    <row r="212" spans="1:6" ht="25.5" customHeight="1" x14ac:dyDescent="0.2">
      <c r="A212" s="48" t="s">
        <v>171</v>
      </c>
      <c r="B212" s="49">
        <f t="shared" si="14"/>
        <v>5647</v>
      </c>
      <c r="C212" s="50">
        <v>3067</v>
      </c>
      <c r="D212" s="50">
        <v>2580</v>
      </c>
      <c r="E212" s="51">
        <f t="shared" si="15"/>
        <v>15.471232876712328</v>
      </c>
    </row>
    <row r="213" spans="1:6" ht="25.5" customHeight="1" x14ac:dyDescent="0.2">
      <c r="A213" s="62" t="s">
        <v>172</v>
      </c>
      <c r="B213" s="49">
        <f t="shared" si="14"/>
        <v>9783</v>
      </c>
      <c r="C213" s="50">
        <v>4263</v>
      </c>
      <c r="D213" s="50">
        <v>5520</v>
      </c>
      <c r="E213" s="51">
        <f t="shared" si="15"/>
        <v>26.802739726027397</v>
      </c>
    </row>
    <row r="214" spans="1:6" ht="25.5" customHeight="1" x14ac:dyDescent="0.2">
      <c r="A214" s="48" t="s">
        <v>173</v>
      </c>
      <c r="B214" s="49">
        <f t="shared" si="14"/>
        <v>21122</v>
      </c>
      <c r="C214" s="50">
        <v>8942</v>
      </c>
      <c r="D214" s="50">
        <v>12180</v>
      </c>
      <c r="E214" s="51">
        <f t="shared" si="15"/>
        <v>57.868493150684934</v>
      </c>
    </row>
    <row r="215" spans="1:6" ht="25.5" customHeight="1" x14ac:dyDescent="0.2">
      <c r="A215" s="48" t="s">
        <v>174</v>
      </c>
      <c r="B215" s="49">
        <f t="shared" si="14"/>
        <v>44991</v>
      </c>
      <c r="C215" s="50">
        <v>10311</v>
      </c>
      <c r="D215" s="50">
        <v>34680</v>
      </c>
      <c r="E215" s="51">
        <f t="shared" si="15"/>
        <v>123.26301369863013</v>
      </c>
    </row>
    <row r="216" spans="1:6" ht="25.5" customHeight="1" x14ac:dyDescent="0.2">
      <c r="A216" s="48" t="s">
        <v>175</v>
      </c>
      <c r="B216" s="49">
        <f t="shared" si="14"/>
        <v>14558</v>
      </c>
      <c r="C216" s="50">
        <v>7058</v>
      </c>
      <c r="D216" s="50">
        <v>7500</v>
      </c>
      <c r="E216" s="51">
        <f t="shared" si="15"/>
        <v>39.884931506849313</v>
      </c>
    </row>
    <row r="217" spans="1:6" ht="25.5" customHeight="1" x14ac:dyDescent="0.2">
      <c r="A217" s="48" t="s">
        <v>280</v>
      </c>
      <c r="B217" s="49">
        <f t="shared" si="14"/>
        <v>570</v>
      </c>
      <c r="C217" s="50">
        <v>420</v>
      </c>
      <c r="D217" s="50">
        <v>150</v>
      </c>
      <c r="E217" s="51">
        <f>B217/15</f>
        <v>38</v>
      </c>
      <c r="F217" s="28" t="s">
        <v>281</v>
      </c>
    </row>
    <row r="218" spans="1:6" ht="25.5" customHeight="1" x14ac:dyDescent="0.2">
      <c r="A218" s="48" t="s">
        <v>176</v>
      </c>
      <c r="B218" s="49">
        <f t="shared" si="14"/>
        <v>51399</v>
      </c>
      <c r="C218" s="50">
        <v>26709</v>
      </c>
      <c r="D218" s="50">
        <v>24690</v>
      </c>
      <c r="E218" s="51">
        <f t="shared" si="15"/>
        <v>140.81917808219177</v>
      </c>
    </row>
    <row r="219" spans="1:6" ht="25.5" customHeight="1" x14ac:dyDescent="0.2">
      <c r="A219" s="48" t="s">
        <v>177</v>
      </c>
      <c r="B219" s="49">
        <f t="shared" si="14"/>
        <v>156400</v>
      </c>
      <c r="C219" s="50">
        <v>37210</v>
      </c>
      <c r="D219" s="50">
        <v>119190</v>
      </c>
      <c r="E219" s="51">
        <f t="shared" si="15"/>
        <v>428.49315068493149</v>
      </c>
    </row>
    <row r="220" spans="1:6" ht="25.5" customHeight="1" x14ac:dyDescent="0.2">
      <c r="A220" s="48" t="s">
        <v>178</v>
      </c>
      <c r="B220" s="49">
        <f t="shared" si="14"/>
        <v>15694</v>
      </c>
      <c r="C220" s="50">
        <v>10504</v>
      </c>
      <c r="D220" s="50">
        <v>5190</v>
      </c>
      <c r="E220" s="51">
        <f t="shared" si="15"/>
        <v>42.9972602739726</v>
      </c>
    </row>
    <row r="221" spans="1:6" ht="25.5" customHeight="1" x14ac:dyDescent="0.2">
      <c r="A221" s="48" t="s">
        <v>2</v>
      </c>
      <c r="B221" s="49">
        <f t="shared" si="14"/>
        <v>351069</v>
      </c>
      <c r="C221" s="50">
        <v>90699</v>
      </c>
      <c r="D221" s="50">
        <v>260370</v>
      </c>
      <c r="E221" s="51">
        <f t="shared" si="15"/>
        <v>961.83287671232881</v>
      </c>
    </row>
    <row r="222" spans="1:6" ht="25.5" customHeight="1" x14ac:dyDescent="0.2">
      <c r="A222" s="48" t="s">
        <v>179</v>
      </c>
      <c r="B222" s="49">
        <f t="shared" si="14"/>
        <v>38410</v>
      </c>
      <c r="C222" s="50">
        <v>6820</v>
      </c>
      <c r="D222" s="50">
        <v>31590</v>
      </c>
      <c r="E222" s="51">
        <f t="shared" si="15"/>
        <v>105.23287671232876</v>
      </c>
    </row>
    <row r="223" spans="1:6" ht="25.5" customHeight="1" x14ac:dyDescent="0.2">
      <c r="A223" s="48" t="s">
        <v>180</v>
      </c>
      <c r="B223" s="49">
        <f t="shared" si="14"/>
        <v>21790</v>
      </c>
      <c r="C223" s="50">
        <v>3490</v>
      </c>
      <c r="D223" s="50">
        <v>18300</v>
      </c>
      <c r="E223" s="51">
        <f t="shared" si="15"/>
        <v>59.698630136986303</v>
      </c>
    </row>
    <row r="224" spans="1:6" ht="25.5" customHeight="1" x14ac:dyDescent="0.2">
      <c r="A224" s="48" t="s">
        <v>230</v>
      </c>
      <c r="B224" s="49">
        <f t="shared" si="14"/>
        <v>125248</v>
      </c>
      <c r="C224" s="50">
        <v>43018</v>
      </c>
      <c r="D224" s="50">
        <v>82230</v>
      </c>
      <c r="E224" s="51">
        <f t="shared" si="15"/>
        <v>343.14520547945204</v>
      </c>
    </row>
    <row r="225" spans="1:5" ht="25.5" customHeight="1" x14ac:dyDescent="0.2">
      <c r="A225" s="62"/>
      <c r="B225" s="49"/>
      <c r="C225" s="60"/>
      <c r="D225" s="60"/>
      <c r="E225" s="71"/>
    </row>
    <row r="226" spans="1:5" ht="25.5" customHeight="1" x14ac:dyDescent="0.2">
      <c r="A226" s="73" t="s">
        <v>219</v>
      </c>
      <c r="B226" s="39">
        <f>SUM(B228:B232)</f>
        <v>1480100</v>
      </c>
      <c r="C226" s="40">
        <f>SUM(C228:C232)</f>
        <v>384200</v>
      </c>
      <c r="D226" s="40">
        <f>SUM(D228:D232)</f>
        <v>1095900</v>
      </c>
      <c r="E226" s="46">
        <f>SUM(E228:E232)</f>
        <v>4055.0684931506853</v>
      </c>
    </row>
    <row r="227" spans="1:5" ht="12.75" customHeight="1" x14ac:dyDescent="0.2">
      <c r="A227" s="73"/>
      <c r="B227" s="69"/>
      <c r="C227" s="69"/>
      <c r="D227" s="69"/>
      <c r="E227" s="46"/>
    </row>
    <row r="228" spans="1:5" ht="25.5" customHeight="1" x14ac:dyDescent="0.2">
      <c r="A228" s="48" t="s">
        <v>233</v>
      </c>
      <c r="B228" s="49">
        <f>SUM(C228:D228)</f>
        <v>834317</v>
      </c>
      <c r="C228" s="60">
        <v>213917</v>
      </c>
      <c r="D228" s="60">
        <v>620400</v>
      </c>
      <c r="E228" s="51">
        <f>B228/365</f>
        <v>2285.8000000000002</v>
      </c>
    </row>
    <row r="229" spans="1:5" ht="25.5" customHeight="1" x14ac:dyDescent="0.2">
      <c r="A229" s="48" t="s">
        <v>186</v>
      </c>
      <c r="B229" s="49">
        <f>SUM(C229:D229)</f>
        <v>93904</v>
      </c>
      <c r="C229" s="60">
        <v>44434</v>
      </c>
      <c r="D229" s="60">
        <v>49470</v>
      </c>
      <c r="E229" s="51">
        <f>B229/365</f>
        <v>257.2712328767123</v>
      </c>
    </row>
    <row r="230" spans="1:5" ht="25.5" customHeight="1" x14ac:dyDescent="0.2">
      <c r="A230" s="48" t="s">
        <v>228</v>
      </c>
      <c r="B230" s="49">
        <f>SUM(C230:D230)</f>
        <v>219775</v>
      </c>
      <c r="C230" s="60">
        <v>37495</v>
      </c>
      <c r="D230" s="60">
        <v>182280</v>
      </c>
      <c r="E230" s="51">
        <f>B230/365</f>
        <v>602.1232876712329</v>
      </c>
    </row>
    <row r="231" spans="1:5" ht="25.5" customHeight="1" x14ac:dyDescent="0.2">
      <c r="A231" s="48" t="s">
        <v>185</v>
      </c>
      <c r="B231" s="49">
        <f>SUM(C231:D231)</f>
        <v>61471</v>
      </c>
      <c r="C231" s="60">
        <v>18451</v>
      </c>
      <c r="D231" s="60">
        <v>43020</v>
      </c>
      <c r="E231" s="51">
        <f>B231/365</f>
        <v>168.41369863013699</v>
      </c>
    </row>
    <row r="232" spans="1:5" ht="25.5" customHeight="1" x14ac:dyDescent="0.2">
      <c r="A232" s="48" t="s">
        <v>184</v>
      </c>
      <c r="B232" s="49">
        <f>SUM(C232:D232)</f>
        <v>270633</v>
      </c>
      <c r="C232" s="60">
        <v>69903</v>
      </c>
      <c r="D232" s="60">
        <v>200730</v>
      </c>
      <c r="E232" s="51">
        <f>B232/365</f>
        <v>741.46027397260275</v>
      </c>
    </row>
    <row r="233" spans="1:5" s="16" customFormat="1" x14ac:dyDescent="0.2">
      <c r="A233" s="54"/>
      <c r="B233" s="55"/>
      <c r="C233" s="56"/>
      <c r="D233" s="56"/>
      <c r="E233" s="57" t="s">
        <v>272</v>
      </c>
    </row>
    <row r="234" spans="1:5" s="16" customFormat="1" x14ac:dyDescent="0.2">
      <c r="A234" s="64"/>
      <c r="B234" s="65"/>
      <c r="C234" s="65"/>
      <c r="D234" s="65"/>
      <c r="E234" s="66" t="s">
        <v>271</v>
      </c>
    </row>
    <row r="235" spans="1:5" x14ac:dyDescent="0.2">
      <c r="A235" s="81"/>
      <c r="B235" s="72"/>
      <c r="C235" s="72"/>
      <c r="D235" s="72"/>
      <c r="E235" s="82"/>
    </row>
  </sheetData>
  <phoneticPr fontId="9"/>
  <pageMargins left="0.78740157480314965" right="0.78740157480314965" top="0.78740157480314965" bottom="0.59055118110236227" header="0.39370078740157483" footer="0.31496062992125984"/>
  <pageSetup paperSize="9" scale="57" firstPageNumber="150" orientation="portrait" useFirstPageNumber="1" horizontalDpi="300" verticalDpi="300" r:id="rId1"/>
  <headerFooter scaleWithDoc="0" alignWithMargins="0">
    <oddHeader>&amp;L&amp;"ＭＳ ゴシック,標準"&amp;11運輸・通信&amp;R&amp;"ＭＳ ゴシック,標準"&amp;11運輸・通信</oddHeader>
    <oddFooter>&amp;C&amp;11― &amp;P ―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104JR各駅別乗車人員</vt:lpstr>
      <vt:lpstr>113私鉄各駅別乗車人員【検算用】</vt:lpstr>
      <vt:lpstr>'104JR各駅別乗車人員'!Print_Area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