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A8B67AB9-3F96-4FC1-AA7D-7F142127B346}" xr6:coauthVersionLast="47" xr6:coauthVersionMax="47" xr10:uidLastSave="{00000000-0000-0000-0000-000000000000}"/>
  <bookViews>
    <workbookView xWindow="-120" yWindow="-120" windowWidth="29040" windowHeight="15990" tabRatio="774" xr2:uid="{00000000-000D-0000-FFFF-FFFF00000000}"/>
  </bookViews>
  <sheets>
    <sheet name="103自動車保有台数－市町－ " sheetId="16" r:id="rId1"/>
    <sheet name="113私鉄各駅別乗車人員【検算用】" sheetId="48" state="hidden" r:id="rId2"/>
  </sheets>
  <definedNames>
    <definedName name="_Regression_Int" localSheetId="0" hidden="1">1</definedName>
    <definedName name="_Regression_Int" localSheetId="1" hidden="1">1</definedName>
    <definedName name="_xlnm.Print_Area" localSheetId="0">'103自動車保有台数－市町－ '!$A$1:$AJ$39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6" l="1"/>
  <c r="V37" i="16"/>
  <c r="V8" i="16"/>
  <c r="AC21" i="16"/>
  <c r="AF8" i="16"/>
  <c r="C7" i="16" l="1"/>
  <c r="D7" i="16"/>
  <c r="F7" i="16"/>
  <c r="G7" i="16"/>
  <c r="I7" i="16"/>
  <c r="K7" i="16"/>
  <c r="L7" i="16"/>
  <c r="N7" i="16"/>
  <c r="O7" i="16"/>
  <c r="T7" i="16" l="1"/>
  <c r="U7" i="16"/>
  <c r="W7" i="16"/>
  <c r="X7" i="16"/>
  <c r="AA7" i="16"/>
  <c r="AB7" i="16"/>
  <c r="AD7" i="16"/>
  <c r="AE7" i="16"/>
  <c r="AH7" i="16"/>
  <c r="AI7" i="16"/>
  <c r="E35" i="16" l="1"/>
  <c r="E25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2" i="16"/>
  <c r="AC23" i="16"/>
  <c r="AC24" i="16"/>
  <c r="AC25" i="16"/>
  <c r="AC26" i="16"/>
  <c r="AC27" i="16"/>
  <c r="AC28" i="16"/>
  <c r="AC29" i="16"/>
  <c r="AC30" i="16"/>
  <c r="AC31" i="16"/>
  <c r="AC32" i="16"/>
  <c r="AC33" i="16"/>
  <c r="AC34" i="16"/>
  <c r="AC35" i="16"/>
  <c r="AC36" i="16"/>
  <c r="AC37" i="16"/>
  <c r="Y8" i="16"/>
  <c r="Z8" i="16" s="1"/>
  <c r="Y9" i="16"/>
  <c r="Y10" i="16"/>
  <c r="Y11" i="16"/>
  <c r="Y12" i="16"/>
  <c r="Y13" i="16"/>
  <c r="Y14" i="16"/>
  <c r="Y15" i="16"/>
  <c r="Z15" i="16" s="1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Y30" i="16"/>
  <c r="Y31" i="16"/>
  <c r="Y32" i="16"/>
  <c r="Y33" i="16"/>
  <c r="Y34" i="16"/>
  <c r="Y35" i="16"/>
  <c r="Y36" i="16"/>
  <c r="Y37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Z22" i="16" s="1"/>
  <c r="V23" i="16"/>
  <c r="V24" i="16"/>
  <c r="V25" i="16"/>
  <c r="V26" i="16"/>
  <c r="V27" i="16"/>
  <c r="V28" i="16"/>
  <c r="V29" i="16"/>
  <c r="V30" i="16"/>
  <c r="Z30" i="16" s="1"/>
  <c r="V31" i="16"/>
  <c r="V32" i="16"/>
  <c r="V33" i="16"/>
  <c r="V34" i="16"/>
  <c r="V35" i="16"/>
  <c r="V36" i="16"/>
  <c r="Z36" i="16" s="1"/>
  <c r="Q9" i="16"/>
  <c r="P9" i="16"/>
  <c r="P10" i="16"/>
  <c r="Q10" i="16" s="1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P34" i="16"/>
  <c r="P35" i="16"/>
  <c r="P36" i="16"/>
  <c r="P37" i="16"/>
  <c r="M8" i="16"/>
  <c r="Q8" i="16" s="1"/>
  <c r="M9" i="16"/>
  <c r="M10" i="16"/>
  <c r="M11" i="16"/>
  <c r="M12" i="16"/>
  <c r="M13" i="16"/>
  <c r="Q13" i="16" s="1"/>
  <c r="M14" i="16"/>
  <c r="M15" i="16"/>
  <c r="Q15" i="16" s="1"/>
  <c r="M16" i="16"/>
  <c r="M17" i="16"/>
  <c r="Q17" i="16" s="1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Q37" i="16" s="1"/>
  <c r="AF7" i="16"/>
  <c r="AC7" i="16"/>
  <c r="Y7" i="16"/>
  <c r="V7" i="16"/>
  <c r="P7" i="16"/>
  <c r="M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J25" i="16" s="1"/>
  <c r="H26" i="16"/>
  <c r="H27" i="16"/>
  <c r="H28" i="16"/>
  <c r="H29" i="16"/>
  <c r="H30" i="16"/>
  <c r="H31" i="16"/>
  <c r="H32" i="16"/>
  <c r="H33" i="16"/>
  <c r="H34" i="16"/>
  <c r="H35" i="16"/>
  <c r="H36" i="16"/>
  <c r="H37" i="16"/>
  <c r="H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6" i="16"/>
  <c r="E27" i="16"/>
  <c r="E28" i="16"/>
  <c r="E29" i="16"/>
  <c r="J29" i="16" s="1"/>
  <c r="E30" i="16"/>
  <c r="J30" i="16" s="1"/>
  <c r="E31" i="16"/>
  <c r="E32" i="16"/>
  <c r="E33" i="16"/>
  <c r="E34" i="16"/>
  <c r="E36" i="16"/>
  <c r="E37" i="16"/>
  <c r="E7" i="16"/>
  <c r="Z19" i="16" l="1"/>
  <c r="J16" i="16"/>
  <c r="Z14" i="16"/>
  <c r="Q34" i="16"/>
  <c r="Q26" i="16"/>
  <c r="Q16" i="16"/>
  <c r="Z13" i="16"/>
  <c r="Q30" i="16"/>
  <c r="AG30" i="16" s="1"/>
  <c r="B30" i="16" s="1"/>
  <c r="Z35" i="16"/>
  <c r="Z34" i="16"/>
  <c r="Z33" i="16"/>
  <c r="Z31" i="16"/>
  <c r="Z27" i="16"/>
  <c r="Z23" i="16"/>
  <c r="Q36" i="16"/>
  <c r="Q22" i="16"/>
  <c r="J36" i="16"/>
  <c r="J28" i="16"/>
  <c r="J27" i="16"/>
  <c r="J34" i="16"/>
  <c r="J32" i="16"/>
  <c r="Z10" i="16"/>
  <c r="Z11" i="16"/>
  <c r="Z9" i="16"/>
  <c r="Z16" i="16"/>
  <c r="Z12" i="16"/>
  <c r="Q14" i="16"/>
  <c r="Q20" i="16"/>
  <c r="Q11" i="16"/>
  <c r="AG16" i="16"/>
  <c r="B16" i="16" s="1"/>
  <c r="Q19" i="16"/>
  <c r="Q12" i="16"/>
  <c r="J13" i="16"/>
  <c r="J10" i="16"/>
  <c r="J8" i="16"/>
  <c r="J9" i="16"/>
  <c r="J19" i="16"/>
  <c r="J12" i="16"/>
  <c r="AG12" i="16" s="1"/>
  <c r="B12" i="16" s="1"/>
  <c r="AG8" i="16"/>
  <c r="B8" i="16" s="1"/>
  <c r="J7" i="16"/>
  <c r="Q7" i="16"/>
  <c r="Z7" i="16"/>
  <c r="Z37" i="16"/>
  <c r="J37" i="16"/>
  <c r="AG36" i="16"/>
  <c r="B36" i="16" s="1"/>
  <c r="Q35" i="16"/>
  <c r="J35" i="16"/>
  <c r="Z32" i="16"/>
  <c r="Q32" i="16"/>
  <c r="Q33" i="16"/>
  <c r="J33" i="16"/>
  <c r="J31" i="16"/>
  <c r="Q31" i="16"/>
  <c r="Z29" i="16"/>
  <c r="Q29" i="16"/>
  <c r="AG29" i="16" s="1"/>
  <c r="B29" i="16" s="1"/>
  <c r="Z28" i="16"/>
  <c r="Q28" i="16"/>
  <c r="Q27" i="16"/>
  <c r="Z26" i="16"/>
  <c r="J26" i="16"/>
  <c r="Z25" i="16"/>
  <c r="Q25" i="16"/>
  <c r="AG25" i="16" s="1"/>
  <c r="B25" i="16" s="1"/>
  <c r="Z24" i="16"/>
  <c r="Q24" i="16"/>
  <c r="J24" i="16"/>
  <c r="Q23" i="16"/>
  <c r="J23" i="16"/>
  <c r="J22" i="16"/>
  <c r="AG22" i="16" s="1"/>
  <c r="B22" i="16" s="1"/>
  <c r="Z18" i="16"/>
  <c r="Q18" i="16"/>
  <c r="J18" i="16"/>
  <c r="J15" i="16"/>
  <c r="AG15" i="16" s="1"/>
  <c r="B15" i="16" s="1"/>
  <c r="J14" i="16"/>
  <c r="AG14" i="16" s="1"/>
  <c r="B14" i="16" s="1"/>
  <c r="Z21" i="16"/>
  <c r="Q21" i="16"/>
  <c r="J21" i="16"/>
  <c r="Z20" i="16"/>
  <c r="J20" i="16"/>
  <c r="Z17" i="16"/>
  <c r="J17" i="16"/>
  <c r="AG17" i="16" s="1"/>
  <c r="B17" i="16" s="1"/>
  <c r="AG10" i="16"/>
  <c r="B10" i="16" s="1"/>
  <c r="J11" i="16"/>
  <c r="AG27" i="16" l="1"/>
  <c r="B27" i="16" s="1"/>
  <c r="AG9" i="16"/>
  <c r="B9" i="16" s="1"/>
  <c r="AG13" i="16"/>
  <c r="B13" i="16" s="1"/>
  <c r="AG35" i="16"/>
  <c r="B35" i="16" s="1"/>
  <c r="AG34" i="16"/>
  <c r="B34" i="16" s="1"/>
  <c r="AG26" i="16"/>
  <c r="B26" i="16" s="1"/>
  <c r="AG23" i="16"/>
  <c r="B23" i="16" s="1"/>
  <c r="AG28" i="16"/>
  <c r="B28" i="16" s="1"/>
  <c r="AG32" i="16"/>
  <c r="B32" i="16" s="1"/>
  <c r="AG11" i="16"/>
  <c r="B11" i="16" s="1"/>
  <c r="AG20" i="16"/>
  <c r="B20" i="16" s="1"/>
  <c r="AG21" i="16"/>
  <c r="B21" i="16" s="1"/>
  <c r="AG19" i="16"/>
  <c r="B19" i="16" s="1"/>
  <c r="AG18" i="16"/>
  <c r="B18" i="16" s="1"/>
  <c r="AG7" i="16"/>
  <c r="B7" i="16" s="1"/>
  <c r="AG37" i="16"/>
  <c r="B37" i="16" s="1"/>
  <c r="AG33" i="16"/>
  <c r="B33" i="16" s="1"/>
  <c r="AG31" i="16"/>
  <c r="B31" i="16" s="1"/>
  <c r="AG24" i="16"/>
  <c r="B24" i="16" s="1"/>
  <c r="AI53" i="16" l="1"/>
  <c r="AI58" i="16" s="1"/>
  <c r="AI59" i="16" s="1"/>
  <c r="AH53" i="16"/>
  <c r="AH58" i="16" s="1"/>
  <c r="AH59" i="16" s="1"/>
  <c r="AG53" i="16"/>
  <c r="AG58" i="16" s="1"/>
  <c r="AF53" i="16"/>
  <c r="AF58" i="16" s="1"/>
  <c r="AF59" i="16" s="1"/>
  <c r="AE53" i="16"/>
  <c r="AE58" i="16" s="1"/>
  <c r="AE59" i="16" s="1"/>
  <c r="AD53" i="16"/>
  <c r="AD58" i="16" s="1"/>
  <c r="AD59" i="16" s="1"/>
  <c r="AC53" i="16"/>
  <c r="AC58" i="16" s="1"/>
  <c r="AC59" i="16" s="1"/>
  <c r="AB53" i="16"/>
  <c r="AB58" i="16" s="1"/>
  <c r="AB59" i="16" s="1"/>
  <c r="AA53" i="16"/>
  <c r="AA58" i="16" s="1"/>
  <c r="AA59" i="16" s="1"/>
  <c r="Z53" i="16"/>
  <c r="Z58" i="16" s="1"/>
  <c r="Z59" i="16" s="1"/>
  <c r="Y53" i="16"/>
  <c r="Y58" i="16" s="1"/>
  <c r="Y59" i="16" s="1"/>
  <c r="X53" i="16"/>
  <c r="X58" i="16" s="1"/>
  <c r="X59" i="16" s="1"/>
  <c r="W53" i="16"/>
  <c r="W58" i="16" s="1"/>
  <c r="W59" i="16" s="1"/>
  <c r="V53" i="16"/>
  <c r="V58" i="16" s="1"/>
  <c r="V59" i="16" s="1"/>
  <c r="U53" i="16"/>
  <c r="U58" i="16" s="1"/>
  <c r="U59" i="16" s="1"/>
  <c r="T53" i="16"/>
  <c r="T58" i="16" s="1"/>
  <c r="T59" i="16" s="1"/>
  <c r="Q53" i="16"/>
  <c r="P53" i="16"/>
  <c r="P58" i="16" s="1"/>
  <c r="P59" i="16" s="1"/>
  <c r="O53" i="16"/>
  <c r="O58" i="16" s="1"/>
  <c r="O59" i="16" s="1"/>
  <c r="N53" i="16"/>
  <c r="N58" i="16" s="1"/>
  <c r="N59" i="16" s="1"/>
  <c r="M53" i="16"/>
  <c r="M58" i="16" s="1"/>
  <c r="M59" i="16" s="1"/>
  <c r="L53" i="16"/>
  <c r="L58" i="16" s="1"/>
  <c r="L59" i="16" s="1"/>
  <c r="K53" i="16"/>
  <c r="K58" i="16" s="1"/>
  <c r="K59" i="16" s="1"/>
  <c r="J53" i="16"/>
  <c r="J58" i="16" s="1"/>
  <c r="J59" i="16" s="1"/>
  <c r="I53" i="16"/>
  <c r="I58" i="16" s="1"/>
  <c r="I59" i="16" s="1"/>
  <c r="H53" i="16"/>
  <c r="H58" i="16" s="1"/>
  <c r="H59" i="16" s="1"/>
  <c r="G53" i="16"/>
  <c r="G58" i="16" s="1"/>
  <c r="G59" i="16" s="1"/>
  <c r="F53" i="16"/>
  <c r="F58" i="16" s="1"/>
  <c r="F59" i="16" s="1"/>
  <c r="E53" i="16"/>
  <c r="E58" i="16" s="1"/>
  <c r="E59" i="16" s="1"/>
  <c r="D53" i="16"/>
  <c r="D58" i="16" s="1"/>
  <c r="D59" i="16" s="1"/>
  <c r="C53" i="16"/>
  <c r="C58" i="16" s="1"/>
  <c r="C59" i="16" s="1"/>
  <c r="B53" i="16"/>
  <c r="B58" i="16" s="1"/>
  <c r="B59" i="16" s="1"/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  <c r="AG59" i="16"/>
</calcChain>
</file>

<file path=xl/sharedStrings.xml><?xml version="1.0" encoding="utf-8"?>
<sst xmlns="http://schemas.openxmlformats.org/spreadsheetml/2006/main" count="471" uniqueCount="310">
  <si>
    <t>登録車計</t>
  </si>
  <si>
    <t>小型二輪車</t>
  </si>
  <si>
    <t>貨</t>
  </si>
  <si>
    <t>乗</t>
  </si>
  <si>
    <t>合</t>
  </si>
  <si>
    <t>計</t>
  </si>
  <si>
    <t>被けん引車</t>
  </si>
  <si>
    <t>総数</t>
  </si>
  <si>
    <t>津市</t>
  </si>
  <si>
    <t>四日市市</t>
  </si>
  <si>
    <t>伊勢市</t>
  </si>
  <si>
    <t>松阪市</t>
  </si>
  <si>
    <t>桑名市</t>
  </si>
  <si>
    <t>上野市</t>
  </si>
  <si>
    <t>鈴鹿市</t>
  </si>
  <si>
    <t>名張市</t>
  </si>
  <si>
    <t>尾鷲市</t>
  </si>
  <si>
    <t>亀山市</t>
  </si>
  <si>
    <t>鳥羽市</t>
  </si>
  <si>
    <t>熊野市</t>
  </si>
  <si>
    <t>用</t>
  </si>
  <si>
    <t>津</t>
  </si>
  <si>
    <t>近畿日本鉄道計</t>
  </si>
  <si>
    <t>楠</t>
  </si>
  <si>
    <t>柳</t>
  </si>
  <si>
    <t>北勢中央公園口</t>
  </si>
  <si>
    <t>多気町</t>
  </si>
  <si>
    <t>明和町</t>
  </si>
  <si>
    <t>大台町</t>
  </si>
  <si>
    <t>玉城町</t>
  </si>
  <si>
    <t>木曽岬町</t>
  </si>
  <si>
    <t>度会町</t>
  </si>
  <si>
    <t>東員町</t>
  </si>
  <si>
    <t>青山町</t>
  </si>
  <si>
    <t>菰野町</t>
  </si>
  <si>
    <t>朝日町</t>
  </si>
  <si>
    <t>川越町</t>
  </si>
  <si>
    <t>紀宝町</t>
  </si>
  <si>
    <t>総　　　数</t>
    <phoneticPr fontId="2"/>
  </si>
  <si>
    <t>貨　物　計</t>
    <phoneticPr fontId="2"/>
  </si>
  <si>
    <t>乗　合　計</t>
    <phoneticPr fontId="2"/>
  </si>
  <si>
    <t>乗　用　計</t>
    <phoneticPr fontId="2"/>
  </si>
  <si>
    <t>自　家　用</t>
    <phoneticPr fontId="2"/>
  </si>
  <si>
    <t>事　業　用</t>
    <phoneticPr fontId="2"/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</si>
  <si>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</si>
  <si>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</si>
  <si>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</si>
  <si>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</si>
  <si>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</si>
  <si>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</si>
  <si>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</si>
  <si>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</si>
  <si>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</si>
  <si>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</si>
  <si>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</si>
  <si>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</si>
  <si>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</si>
  <si>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</si>
  <si>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</si>
  <si>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</si>
  <si>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</si>
  <si>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</si>
  <si>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</si>
  <si>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</si>
  <si>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</si>
  <si>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</si>
  <si>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</si>
  <si>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</si>
  <si>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</si>
  <si>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</si>
  <si>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</si>
  <si>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</si>
  <si>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</si>
  <si>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</si>
  <si>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</si>
  <si>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</si>
  <si>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</si>
  <si>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</si>
  <si>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</si>
  <si>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</si>
  <si>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</si>
  <si>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</si>
  <si>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</si>
  <si>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</si>
  <si>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</si>
  <si>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</si>
  <si>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</si>
  <si>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</si>
  <si>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</si>
  <si>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</si>
  <si>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</si>
  <si>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</si>
  <si>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</si>
  <si>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</si>
  <si>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</si>
  <si>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</si>
  <si>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</si>
  <si>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</si>
  <si>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</si>
  <si>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</si>
  <si>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</si>
  <si>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</si>
  <si>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</si>
  <si>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</si>
  <si>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</si>
  <si>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</si>
  <si>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</si>
  <si>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</si>
  <si>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</si>
  <si>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</si>
  <si>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</si>
  <si>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</si>
  <si>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</si>
  <si>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</si>
  <si>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</si>
  <si>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</si>
  <si>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</si>
  <si>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</si>
  <si>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</si>
  <si>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</si>
  <si>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</si>
  <si>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</si>
  <si>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</si>
  <si>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</si>
  <si>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</si>
  <si>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</si>
  <si>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</si>
  <si>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</si>
  <si>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</si>
  <si>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</si>
  <si>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</si>
  <si>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</si>
  <si>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</si>
  <si>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</si>
  <si>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</si>
  <si>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</si>
  <si>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</si>
  <si>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</si>
  <si>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</si>
  <si>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</si>
  <si>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</si>
  <si>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</si>
  <si>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</si>
  <si>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</si>
  <si>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</si>
  <si>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</si>
  <si>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</si>
  <si>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</si>
  <si>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</si>
  <si>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</si>
  <si>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</si>
  <si>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</si>
  <si>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</si>
  <si>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</si>
  <si>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</si>
  <si>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</si>
  <si>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</si>
  <si>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</si>
  <si>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</si>
  <si>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</si>
  <si>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</si>
  <si>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</si>
  <si>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</si>
  <si>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</si>
  <si>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</si>
  <si>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</si>
  <si>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</si>
  <si>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</si>
  <si>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</si>
  <si>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</si>
  <si>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</si>
  <si>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</si>
  <si>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</si>
  <si>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</si>
  <si>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</si>
  <si>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</si>
  <si>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</si>
  <si>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</si>
  <si>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</si>
  <si>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</si>
  <si>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</si>
  <si>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</si>
  <si>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</si>
  <si>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</si>
  <si>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</si>
  <si>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多</t>
  </si>
  <si>
    <t>木</t>
  </si>
  <si>
    <t>大</t>
  </si>
  <si>
    <t>東</t>
  </si>
  <si>
    <t>菰</t>
  </si>
  <si>
    <t>朝</t>
  </si>
  <si>
    <t>川</t>
  </si>
  <si>
    <t>明</t>
  </si>
  <si>
    <t>玉</t>
  </si>
  <si>
    <t>紀</t>
  </si>
  <si>
    <t>御</t>
  </si>
  <si>
    <t>度</t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</si>
  <si>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</si>
  <si>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</si>
  <si>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志</t>
    <rPh sb="0" eb="1">
      <t>シ</t>
    </rPh>
    <phoneticPr fontId="2"/>
  </si>
  <si>
    <t>伊</t>
    <rPh sb="0" eb="1">
      <t>イ</t>
    </rPh>
    <phoneticPr fontId="2"/>
  </si>
  <si>
    <t>大紀町</t>
    <rPh sb="0" eb="1">
      <t>ダイ</t>
    </rPh>
    <rPh sb="1" eb="2">
      <t>キ</t>
    </rPh>
    <phoneticPr fontId="2"/>
  </si>
  <si>
    <t>大</t>
    <rPh sb="0" eb="1">
      <t>ダイ</t>
    </rPh>
    <phoneticPr fontId="2"/>
  </si>
  <si>
    <t>三岐鉄道計</t>
    <phoneticPr fontId="2"/>
  </si>
  <si>
    <t>大泉</t>
    <rPh sb="0" eb="2">
      <t>オオイズミ</t>
    </rPh>
    <phoneticPr fontId="2"/>
  </si>
  <si>
    <t>総</t>
    <rPh sb="0" eb="1">
      <t>ソウ</t>
    </rPh>
    <phoneticPr fontId="4"/>
  </si>
  <si>
    <t>いなべ市</t>
    <rPh sb="3" eb="4">
      <t>シ</t>
    </rPh>
    <phoneticPr fontId="2"/>
  </si>
  <si>
    <t>い</t>
    <phoneticPr fontId="2"/>
  </si>
  <si>
    <t>大</t>
    <phoneticPr fontId="2"/>
  </si>
  <si>
    <t>南伊勢町</t>
    <rPh sb="0" eb="1">
      <t>ミナミ</t>
    </rPh>
    <rPh sb="1" eb="4">
      <t>イセチョウ</t>
    </rPh>
    <phoneticPr fontId="2"/>
  </si>
  <si>
    <t>南</t>
    <rPh sb="0" eb="1">
      <t>ミナミ</t>
    </rPh>
    <phoneticPr fontId="2"/>
  </si>
  <si>
    <t>紀北町</t>
    <rPh sb="0" eb="1">
      <t>キ</t>
    </rPh>
    <rPh sb="1" eb="2">
      <t>キタ</t>
    </rPh>
    <phoneticPr fontId="2"/>
  </si>
  <si>
    <t>紀</t>
    <rPh sb="0" eb="1">
      <t>キ</t>
    </rPh>
    <phoneticPr fontId="2"/>
  </si>
  <si>
    <t>紀北町</t>
    <rPh sb="0" eb="1">
      <t>キ</t>
    </rPh>
    <rPh sb="1" eb="2">
      <t>キタ</t>
    </rPh>
    <rPh sb="2" eb="3">
      <t>チョウ</t>
    </rPh>
    <phoneticPr fontId="2"/>
  </si>
  <si>
    <t>御浜町</t>
    <rPh sb="0" eb="2">
      <t>ミハマ</t>
    </rPh>
    <phoneticPr fontId="2"/>
  </si>
  <si>
    <t>御浜町</t>
    <phoneticPr fontId="2"/>
  </si>
  <si>
    <t>紀宝町</t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</si>
  <si>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</si>
  <si>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</si>
  <si>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 xml:space="preserve">     有　　　台　　　数　　　- 市　町 -</t>
    <rPh sb="21" eb="22">
      <t>マチイ</t>
    </rPh>
    <phoneticPr fontId="2"/>
  </si>
  <si>
    <t xml:space="preserve">     有　　　台　　　数　　- 市　町 -（続）</t>
    <rPh sb="20" eb="21">
      <t>マチイ</t>
    </rPh>
    <rPh sb="24" eb="25">
      <t>ツヅ</t>
    </rPh>
    <phoneticPr fontId="2"/>
  </si>
  <si>
    <t>養老鉄道計</t>
    <rPh sb="0" eb="2">
      <t>ヨウロウ</t>
    </rPh>
    <phoneticPr fontId="2"/>
  </si>
  <si>
    <t>不明</t>
    <rPh sb="0" eb="2">
      <t>フメイ</t>
    </rPh>
    <phoneticPr fontId="2"/>
  </si>
  <si>
    <t>不</t>
    <rPh sb="0" eb="1">
      <t>フ</t>
    </rPh>
    <phoneticPr fontId="2"/>
  </si>
  <si>
    <t>登</t>
    <rPh sb="0" eb="1">
      <t>ノボル</t>
    </rPh>
    <phoneticPr fontId="2"/>
  </si>
  <si>
    <t>録</t>
    <rPh sb="0" eb="1">
      <t>ロク</t>
    </rPh>
    <phoneticPr fontId="2"/>
  </si>
  <si>
    <t>車</t>
    <rPh sb="0" eb="1">
      <t>クルマ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</si>
  <si>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</si>
  <si>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</si>
  <si>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</si>
  <si>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</si>
  <si>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</si>
  <si>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</si>
  <si>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</si>
  <si>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</si>
  <si>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</si>
  <si>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</si>
  <si>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</si>
  <si>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</si>
  <si>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</si>
  <si>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</si>
  <si>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</si>
  <si>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</si>
  <si>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</si>
  <si>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軽自動車</t>
    <phoneticPr fontId="2"/>
  </si>
  <si>
    <t>軽二輪車</t>
    <rPh sb="0" eb="1">
      <t>ケイ</t>
    </rPh>
    <rPh sb="1" eb="3">
      <t>ニリン</t>
    </rPh>
    <rPh sb="3" eb="4">
      <t>シャ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</si>
  <si>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</si>
  <si>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</si>
  <si>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</si>
  <si>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</si>
  <si>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</si>
  <si>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</si>
  <si>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</si>
  <si>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</si>
  <si>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</si>
  <si>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</si>
  <si>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</si>
  <si>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</si>
  <si>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</si>
  <si>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</si>
  <si>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</si>
  <si>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</si>
  <si>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</si>
  <si>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</si>
  <si>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</si>
  <si>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</si>
  <si>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</si>
  <si>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</si>
  <si>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</si>
  <si>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</si>
  <si>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</si>
  <si>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</si>
  <si>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</si>
  <si>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普　　通　　車</t>
    <phoneticPr fontId="2"/>
  </si>
  <si>
    <t>小　　型　　車</t>
    <phoneticPr fontId="2"/>
  </si>
  <si>
    <t>物</t>
    <phoneticPr fontId="2"/>
  </si>
  <si>
    <t>自　家　用</t>
  </si>
  <si>
    <t>事　業　用</t>
  </si>
  <si>
    <t>特　種　用　途　車</t>
    <phoneticPr fontId="2"/>
  </si>
  <si>
    <t>大　型　特　殊　車</t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</si>
  <si>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</si>
  <si>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</si>
  <si>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</si>
  <si>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10"/>
  </si>
  <si>
    <t>(軽二輪除く)</t>
    <rPh sb="1" eb="2">
      <t>ケイ</t>
    </rPh>
    <rPh sb="2" eb="3">
      <t>ニ</t>
    </rPh>
    <rPh sb="3" eb="4">
      <t>リン</t>
    </rPh>
    <rPh sb="4" eb="5">
      <t>ノゾ</t>
    </rPh>
    <phoneticPr fontId="2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</si>
  <si>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</si>
  <si>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</si>
  <si>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四日市市</t>
    <rPh sb="0" eb="4">
      <t>ヨッカイチシ</t>
    </rPh>
    <phoneticPr fontId="2"/>
  </si>
  <si>
    <t>桑名郡</t>
    <rPh sb="0" eb="3">
      <t>クワナグン</t>
    </rPh>
    <phoneticPr fontId="2"/>
  </si>
  <si>
    <t>員弁郡</t>
    <rPh sb="0" eb="3">
      <t>イナベグン</t>
    </rPh>
    <phoneticPr fontId="2"/>
  </si>
  <si>
    <t>三重郡</t>
    <rPh sb="0" eb="2">
      <t>ミエ</t>
    </rPh>
    <rPh sb="2" eb="3">
      <t>グン</t>
    </rPh>
    <phoneticPr fontId="2"/>
  </si>
  <si>
    <t>多気郡</t>
    <rPh sb="0" eb="3">
      <t>タキグン</t>
    </rPh>
    <phoneticPr fontId="2"/>
  </si>
  <si>
    <t>度会郡</t>
    <rPh sb="0" eb="3">
      <t>ワタライグン</t>
    </rPh>
    <phoneticPr fontId="2"/>
  </si>
  <si>
    <t>北牟婁郡</t>
    <rPh sb="0" eb="4">
      <t>キタムログン</t>
    </rPh>
    <phoneticPr fontId="2"/>
  </si>
  <si>
    <t>南牟婁郡</t>
    <rPh sb="0" eb="4">
      <t>ミナミムログン</t>
    </rPh>
    <phoneticPr fontId="2"/>
  </si>
  <si>
    <t>県全体</t>
    <rPh sb="0" eb="3">
      <t>ケンゼンタイ</t>
    </rPh>
    <phoneticPr fontId="2"/>
  </si>
  <si>
    <t>不明　合計</t>
    <rPh sb="0" eb="2">
      <t>フメイ</t>
    </rPh>
    <rPh sb="3" eb="5">
      <t>ゴウケイ</t>
    </rPh>
    <phoneticPr fontId="2"/>
  </si>
  <si>
    <t>検算欄</t>
    <rPh sb="0" eb="2">
      <t>ケンザン</t>
    </rPh>
    <rPh sb="2" eb="3">
      <t>ラン</t>
    </rPh>
    <phoneticPr fontId="2"/>
  </si>
  <si>
    <t>チェック</t>
    <phoneticPr fontId="2"/>
  </si>
  <si>
    <t>総数（7-37行）</t>
    <rPh sb="0" eb="2">
      <t>ソウスウ</t>
    </rPh>
    <rPh sb="7" eb="8">
      <t>ギョウ</t>
    </rPh>
    <phoneticPr fontId="2"/>
  </si>
  <si>
    <t>不明合計　計算欄（合計が上表へリンクする）</t>
    <rPh sb="0" eb="2">
      <t>フメイ</t>
    </rPh>
    <rPh sb="2" eb="4">
      <t>ゴウケイ</t>
    </rPh>
    <rPh sb="5" eb="7">
      <t>ケイサン</t>
    </rPh>
    <rPh sb="7" eb="8">
      <t>ラン</t>
    </rPh>
    <rPh sb="9" eb="11">
      <t>ゴウケイ</t>
    </rPh>
    <rPh sb="12" eb="13">
      <t>ウエ</t>
    </rPh>
    <rPh sb="13" eb="14">
      <t>ヒョウ</t>
    </rPh>
    <phoneticPr fontId="2"/>
  </si>
  <si>
    <t>資料出所 (一社)日本自動車販売協会連合会三重県支部「三重県自動車数要覧」</t>
    <rPh sb="6" eb="7">
      <t>イチ</t>
    </rPh>
    <rPh sb="7" eb="8">
      <t>シャ</t>
    </rPh>
    <rPh sb="9" eb="11">
      <t>ニホン</t>
    </rPh>
    <rPh sb="11" eb="14">
      <t>ジドウシャ</t>
    </rPh>
    <rPh sb="14" eb="16">
      <t>ハンバイ</t>
    </rPh>
    <rPh sb="16" eb="18">
      <t>キョウカイ</t>
    </rPh>
    <rPh sb="18" eb="21">
      <t>レンゴウカイ</t>
    </rPh>
    <rPh sb="24" eb="26">
      <t>シブ</t>
    </rPh>
    <phoneticPr fontId="2"/>
  </si>
  <si>
    <t>注１ 軽自動車台数（市町別）については、（一社）三重県軽自動車協会（全軽自協調べ）による。</t>
    <rPh sb="3" eb="4">
      <t>ケイ</t>
    </rPh>
    <rPh sb="4" eb="7">
      <t>ジドウシャ</t>
    </rPh>
    <rPh sb="7" eb="9">
      <t>ダイスウ</t>
    </rPh>
    <rPh sb="10" eb="12">
      <t>シチョウ</t>
    </rPh>
    <rPh sb="12" eb="13">
      <t>ベツ</t>
    </rPh>
    <rPh sb="21" eb="23">
      <t>イッシャ</t>
    </rPh>
    <rPh sb="24" eb="27">
      <t>ミエケン</t>
    </rPh>
    <rPh sb="27" eb="31">
      <t>ケイジドウシャ</t>
    </rPh>
    <rPh sb="31" eb="33">
      <t>キョウカイ</t>
    </rPh>
    <rPh sb="34" eb="38">
      <t>ゼンケイジキョウ</t>
    </rPh>
    <rPh sb="38" eb="39">
      <t>シラ</t>
    </rPh>
    <phoneticPr fontId="8"/>
  </si>
  <si>
    <t>　２ 不明欄は、県内不明分と郡内不明分の合計である。</t>
    <rPh sb="3" eb="5">
      <t>フメイ</t>
    </rPh>
    <rPh sb="5" eb="6">
      <t>ラン</t>
    </rPh>
    <rPh sb="8" eb="10">
      <t>ケンナイ</t>
    </rPh>
    <rPh sb="10" eb="12">
      <t>フメイ</t>
    </rPh>
    <rPh sb="12" eb="13">
      <t>ブン</t>
    </rPh>
    <rPh sb="14" eb="16">
      <t>グンナイ</t>
    </rPh>
    <rPh sb="16" eb="18">
      <t>フメイ</t>
    </rPh>
    <rPh sb="18" eb="19">
      <t>ブン</t>
    </rPh>
    <rPh sb="20" eb="22">
      <t>ゴウケイ</t>
    </rPh>
    <phoneticPr fontId="8"/>
  </si>
  <si>
    <t xml:space="preserve">            　単位:台</t>
    <phoneticPr fontId="2"/>
  </si>
  <si>
    <t>　単位:台</t>
    <phoneticPr fontId="2"/>
  </si>
  <si>
    <t>…</t>
    <phoneticPr fontId="2"/>
  </si>
  <si>
    <t xml:space="preserve">１０３.　自　　　動　　　車　　　保     </t>
    <phoneticPr fontId="2"/>
  </si>
  <si>
    <r>
      <rPr>
        <sz val="14"/>
        <rFont val="ＭＳ 明朝"/>
        <family val="1"/>
        <charset val="128"/>
      </rPr>
      <t>令和６年３月３１日現在</t>
    </r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</si>
  <si>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r>
      <t>令和</t>
    </r>
    <r>
      <rPr>
        <sz val="14"/>
        <rFont val="ＭＳ 明朝"/>
        <family val="1"/>
        <charset val="128"/>
      </rPr>
      <t>６年３月３１日現在</t>
    </r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</si>
</sst>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83" formatCode="#,##0.0000;&quot;△ &quot;#,##0.0000"/>
  </numFmts>
  <fonts count="14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2"/>
      <color rgb="FF0000FF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5" fillId="0" borderId="0"/>
    <xf numFmtId="37" fontId="5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55">
    <xf numFmtId="37" fontId="0" fillId="0" borderId="0" xfId="0"/>
    <xf numFmtId="37" fontId="6" fillId="0" borderId="0" xfId="0" applyFont="1" applyFill="1"/>
    <xf numFmtId="37" fontId="5" fillId="0" borderId="0" xfId="0" applyFont="1" applyFill="1"/>
    <xf numFmtId="37" fontId="5" fillId="0" borderId="0" xfId="0" applyFont="1" applyFill="1" applyAlignment="1" applyProtection="1">
      <alignment horizontal="left"/>
    </xf>
    <xf numFmtId="37" fontId="5" fillId="0" borderId="0" xfId="0" applyFont="1" applyFill="1" applyBorder="1" applyAlignment="1">
      <alignment vertical="center"/>
    </xf>
    <xf numFmtId="37" fontId="5" fillId="0" borderId="0" xfId="0" applyFont="1" applyFill="1" applyAlignment="1">
      <alignment vertical="center"/>
    </xf>
    <xf numFmtId="37" fontId="5" fillId="0" borderId="0" xfId="0" applyFont="1" applyFill="1" applyBorder="1"/>
    <xf numFmtId="37" fontId="6" fillId="0" borderId="0" xfId="0" applyFont="1" applyFill="1" applyBorder="1" applyAlignment="1">
      <alignment horizontal="center"/>
    </xf>
    <xf numFmtId="37" fontId="5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37" fontId="0" fillId="0" borderId="0" xfId="0" applyFont="1" applyFill="1" applyAlignment="1" applyProtection="1">
      <alignment horizontal="left"/>
    </xf>
    <xf numFmtId="37" fontId="7" fillId="0" borderId="0" xfId="0" applyFont="1" applyFill="1" applyBorder="1" applyAlignment="1">
      <alignment horizontal="center"/>
    </xf>
    <xf numFmtId="37" fontId="0" fillId="0" borderId="0" xfId="0" applyFont="1" applyFill="1"/>
    <xf numFmtId="37" fontId="3" fillId="0" borderId="0" xfId="0" applyNumberFormat="1" applyFont="1" applyFill="1" applyBorder="1" applyAlignment="1" applyProtection="1">
      <alignment horizontal="center" vertical="center"/>
    </xf>
    <xf numFmtId="37" fontId="5" fillId="0" borderId="0" xfId="0" applyNumberFormat="1" applyFont="1" applyFill="1" applyBorder="1" applyAlignment="1" applyProtection="1">
      <alignment horizontal="center" vertical="center"/>
    </xf>
    <xf numFmtId="41" fontId="5" fillId="0" borderId="0" xfId="0" applyNumberFormat="1" applyFont="1" applyFill="1" applyAlignment="1">
      <alignment vertical="center"/>
    </xf>
    <xf numFmtId="37" fontId="5" fillId="0" borderId="0" xfId="0" applyFont="1" applyFill="1" applyAlignment="1">
      <alignment vertical="top"/>
    </xf>
    <xf numFmtId="183" fontId="5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0" fillId="0" borderId="5" xfId="0" applyFont="1" applyFill="1" applyBorder="1" applyAlignment="1" applyProtection="1">
      <alignment horizontal="distributed" vertical="center"/>
    </xf>
    <xf numFmtId="37" fontId="0" fillId="0" borderId="10" xfId="0" applyFont="1" applyFill="1" applyBorder="1" applyAlignment="1" applyProtection="1">
      <alignment horizontal="distributed" vertical="center"/>
    </xf>
    <xf numFmtId="37" fontId="6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83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0" fillId="0" borderId="5" xfId="0" applyFont="1" applyFill="1" applyBorder="1"/>
    <xf numFmtId="37" fontId="0" fillId="0" borderId="0" xfId="0" applyFont="1" applyFill="1" applyAlignment="1" applyProtection="1">
      <alignment horizontal="distributed"/>
    </xf>
    <xf numFmtId="37" fontId="0" fillId="0" borderId="7" xfId="0" applyFont="1" applyFill="1" applyBorder="1"/>
    <xf numFmtId="37" fontId="0" fillId="0" borderId="1" xfId="0" applyFont="1" applyFill="1" applyBorder="1"/>
    <xf numFmtId="37" fontId="0" fillId="0" borderId="3" xfId="0" applyFont="1" applyFill="1" applyBorder="1"/>
    <xf numFmtId="37" fontId="0" fillId="0" borderId="0" xfId="0" applyNumberFormat="1" applyFont="1" applyFill="1" applyBorder="1" applyAlignment="1" applyProtection="1">
      <alignment horizontal="center" vertical="center"/>
    </xf>
    <xf numFmtId="37" fontId="0" fillId="0" borderId="2" xfId="0" applyNumberFormat="1" applyFont="1" applyFill="1" applyBorder="1" applyAlignment="1" applyProtection="1">
      <alignment horizontal="center" vertical="center"/>
    </xf>
    <xf numFmtId="37" fontId="0" fillId="0" borderId="25" xfId="0" applyFont="1" applyFill="1" applyBorder="1"/>
    <xf numFmtId="37" fontId="0" fillId="0" borderId="26" xfId="0" applyFont="1" applyFill="1" applyBorder="1"/>
    <xf numFmtId="37" fontId="0" fillId="0" borderId="27" xfId="0" applyFont="1" applyFill="1" applyBorder="1"/>
    <xf numFmtId="37" fontId="0" fillId="0" borderId="17" xfId="0" applyFont="1" applyFill="1" applyBorder="1"/>
    <xf numFmtId="37" fontId="11" fillId="0" borderId="12" xfId="0" applyFont="1" applyFill="1" applyBorder="1"/>
    <xf numFmtId="37" fontId="11" fillId="0" borderId="0" xfId="0" applyFont="1" applyFill="1"/>
    <xf numFmtId="37" fontId="12" fillId="0" borderId="22" xfId="0" applyFont="1" applyFill="1" applyBorder="1"/>
    <xf numFmtId="37" fontId="12" fillId="0" borderId="23" xfId="0" applyFont="1" applyFill="1" applyBorder="1"/>
    <xf numFmtId="37" fontId="12" fillId="0" borderId="24" xfId="0" applyFont="1" applyFill="1" applyBorder="1"/>
    <xf numFmtId="37" fontId="13" fillId="0" borderId="0" xfId="0" applyFont="1" applyFill="1" applyBorder="1" applyAlignment="1">
      <alignment horizontal="center"/>
    </xf>
    <xf numFmtId="37" fontId="11" fillId="0" borderId="0" xfId="0" applyFont="1" applyFill="1" applyAlignment="1">
      <alignment horizontal="center" vertical="center"/>
    </xf>
    <xf numFmtId="37" fontId="6" fillId="0" borderId="0" xfId="0" applyFont="1" applyFill="1" applyAlignment="1" applyProtection="1">
      <alignment horizontal="left"/>
    </xf>
    <xf numFmtId="37" fontId="0" fillId="0" borderId="8" xfId="0" applyFont="1" applyFill="1" applyBorder="1" applyAlignment="1">
      <alignment vertical="center"/>
    </xf>
    <xf numFmtId="37" fontId="0" fillId="0" borderId="6" xfId="0" applyFont="1" applyFill="1" applyBorder="1" applyAlignment="1" applyProtection="1">
      <alignment horizontal="centerContinuous" vertical="center"/>
    </xf>
    <xf numFmtId="37" fontId="0" fillId="0" borderId="2" xfId="0" applyFont="1" applyFill="1" applyBorder="1" applyAlignment="1">
      <alignment horizontal="centerContinuous" vertical="center"/>
    </xf>
    <xf numFmtId="37" fontId="0" fillId="0" borderId="8" xfId="0" applyFont="1" applyFill="1" applyBorder="1" applyAlignment="1">
      <alignment horizontal="center" vertical="center"/>
    </xf>
    <xf numFmtId="37" fontId="0" fillId="0" borderId="16" xfId="0" applyFont="1" applyFill="1" applyBorder="1" applyAlignment="1">
      <alignment horizontal="center" vertical="center"/>
    </xf>
    <xf numFmtId="37" fontId="0" fillId="0" borderId="7" xfId="0" applyFont="1" applyFill="1" applyBorder="1" applyAlignment="1" applyProtection="1">
      <alignment horizontal="right"/>
    </xf>
    <xf numFmtId="37" fontId="0" fillId="0" borderId="9" xfId="0" applyFont="1" applyFill="1" applyBorder="1"/>
    <xf numFmtId="37" fontId="0" fillId="0" borderId="10" xfId="0" applyFont="1" applyFill="1" applyBorder="1"/>
    <xf numFmtId="37" fontId="0" fillId="0" borderId="0" xfId="0" applyFont="1" applyFill="1" applyBorder="1"/>
    <xf numFmtId="37" fontId="0" fillId="0" borderId="5" xfId="0" applyFont="1" applyFill="1" applyBorder="1" applyAlignment="1" applyProtection="1">
      <alignment horizontal="left"/>
    </xf>
    <xf numFmtId="37" fontId="0" fillId="0" borderId="2" xfId="0" applyFont="1" applyFill="1" applyBorder="1" applyAlignment="1" applyProtection="1">
      <alignment horizontal="left" vertical="center"/>
    </xf>
    <xf numFmtId="37" fontId="3" fillId="0" borderId="20" xfId="0" applyFont="1" applyFill="1" applyBorder="1" applyAlignment="1" applyProtection="1">
      <alignment horizontal="distributed" vertical="center"/>
    </xf>
    <xf numFmtId="37" fontId="0" fillId="0" borderId="0" xfId="0" applyFont="1" applyFill="1" applyAlignment="1" applyProtection="1">
      <alignment horizontal="right"/>
    </xf>
    <xf numFmtId="37" fontId="0" fillId="0" borderId="14" xfId="0" applyFont="1" applyFill="1" applyBorder="1" applyAlignment="1" applyProtection="1">
      <alignment horizontal="center"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8" xfId="0" applyFont="1" applyFill="1" applyBorder="1" applyAlignment="1" applyProtection="1">
      <alignment horizontal="center" vertical="center"/>
    </xf>
    <xf numFmtId="37" fontId="0" fillId="0" borderId="11" xfId="0" applyFont="1" applyFill="1" applyBorder="1" applyAlignment="1" applyProtection="1">
      <alignment horizontal="center" vertical="center"/>
    </xf>
    <xf numFmtId="37" fontId="0" fillId="0" borderId="0" xfId="0" applyFont="1" applyFill="1" applyBorder="1" applyAlignment="1">
      <alignment horizontal="center"/>
    </xf>
    <xf numFmtId="37" fontId="6" fillId="0" borderId="0" xfId="0" applyFont="1" applyFill="1" applyBorder="1" applyAlignment="1" applyProtection="1">
      <alignment horizontal="centerContinuous"/>
    </xf>
    <xf numFmtId="37" fontId="6" fillId="0" borderId="0" xfId="0" applyFont="1" applyFill="1" applyAlignment="1" applyProtection="1">
      <alignment horizontal="right"/>
    </xf>
    <xf numFmtId="37" fontId="0" fillId="0" borderId="15" xfId="0" applyFont="1" applyFill="1" applyBorder="1"/>
    <xf numFmtId="37" fontId="0" fillId="0" borderId="4" xfId="0" applyFont="1" applyFill="1" applyBorder="1"/>
    <xf numFmtId="37" fontId="0" fillId="0" borderId="3" xfId="0" applyFont="1" applyFill="1" applyBorder="1" applyAlignment="1" applyProtection="1">
      <alignment horizontal="right"/>
    </xf>
    <xf numFmtId="37" fontId="0" fillId="0" borderId="15" xfId="0" applyFont="1" applyFill="1" applyBorder="1" applyAlignment="1" applyProtection="1">
      <alignment horizontal="right"/>
    </xf>
    <xf numFmtId="37" fontId="0" fillId="0" borderId="18" xfId="0" applyFont="1" applyFill="1" applyBorder="1"/>
    <xf numFmtId="37" fontId="0" fillId="0" borderId="6" xfId="0" applyFont="1" applyFill="1" applyBorder="1" applyAlignment="1">
      <alignment vertical="center"/>
    </xf>
    <xf numFmtId="37" fontId="0" fillId="0" borderId="2" xfId="0" applyFont="1" applyFill="1" applyBorder="1" applyAlignment="1" applyProtection="1">
      <alignment horizontal="right" vertical="center"/>
    </xf>
    <xf numFmtId="37" fontId="0" fillId="0" borderId="2" xfId="0" applyFont="1" applyFill="1" applyBorder="1" applyAlignment="1">
      <alignment vertical="center"/>
    </xf>
    <xf numFmtId="37" fontId="0" fillId="0" borderId="2" xfId="0" applyFont="1" applyFill="1" applyBorder="1" applyAlignment="1" applyProtection="1">
      <alignment vertical="center"/>
    </xf>
    <xf numFmtId="37" fontId="0" fillId="0" borderId="20" xfId="0" applyFont="1" applyFill="1" applyBorder="1" applyAlignment="1">
      <alignment vertical="center"/>
    </xf>
    <xf numFmtId="37" fontId="0" fillId="0" borderId="7" xfId="0" applyFont="1" applyFill="1" applyBorder="1" applyAlignment="1">
      <alignment vertical="center"/>
    </xf>
    <xf numFmtId="37" fontId="0" fillId="0" borderId="8" xfId="0" applyFont="1" applyFill="1" applyBorder="1" applyAlignment="1" applyProtection="1">
      <alignment horizontal="centerContinuous" vertical="center"/>
    </xf>
    <xf numFmtId="37" fontId="0" fillId="0" borderId="20" xfId="0" applyFont="1" applyFill="1" applyBorder="1" applyAlignment="1">
      <alignment horizontal="centerContinuous" vertical="center"/>
    </xf>
    <xf numFmtId="37" fontId="0" fillId="0" borderId="7" xfId="0" applyFont="1" applyFill="1" applyBorder="1" applyAlignment="1">
      <alignment horizontal="centerContinuous" vertical="center"/>
    </xf>
    <xf numFmtId="37" fontId="0" fillId="0" borderId="16" xfId="0" applyFont="1" applyFill="1" applyBorder="1" applyAlignment="1" applyProtection="1">
      <alignment horizontal="center" vertical="center" shrinkToFit="1"/>
    </xf>
    <xf numFmtId="37" fontId="0" fillId="0" borderId="14" xfId="0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37" fontId="0" fillId="0" borderId="21" xfId="0" applyFont="1" applyFill="1" applyBorder="1" applyAlignment="1" applyProtection="1">
      <alignment horizontal="center"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7" xfId="0" applyNumberFormat="1" applyFont="1" applyFill="1" applyBorder="1" applyAlignment="1" applyProtection="1">
      <alignment horizontal="right" vertical="center"/>
      <protection locked="0"/>
    </xf>
    <xf numFmtId="41" fontId="3" fillId="0" borderId="13" xfId="0" applyNumberFormat="1" applyFont="1" applyFill="1" applyBorder="1" applyAlignment="1" applyProtection="1">
      <alignment horizontal="right" vertical="center"/>
      <protection locked="0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0" fillId="0" borderId="0" xfId="0" applyNumberFormat="1" applyFont="1" applyFill="1" applyBorder="1" applyAlignment="1" applyProtection="1">
      <alignment horizontal="right" vertical="center"/>
      <protection locked="0"/>
    </xf>
    <xf numFmtId="41" fontId="0" fillId="0" borderId="0" xfId="0" applyNumberFormat="1" applyFont="1" applyFill="1" applyAlignment="1" applyProtection="1">
      <alignment horizontal="right" vertical="center"/>
      <protection locked="0"/>
    </xf>
    <xf numFmtId="41" fontId="0" fillId="0" borderId="8" xfId="0" applyNumberFormat="1" applyFont="1" applyFill="1" applyBorder="1" applyAlignment="1" applyProtection="1">
      <alignment horizontal="right" vertical="center"/>
      <protection locked="0"/>
    </xf>
    <xf numFmtId="41" fontId="0" fillId="0" borderId="0" xfId="0" applyNumberFormat="1" applyFont="1" applyFill="1" applyAlignment="1" applyProtection="1">
      <alignment horizontal="right" vertical="center"/>
    </xf>
    <xf numFmtId="41" fontId="3" fillId="0" borderId="2" xfId="0" applyNumberFormat="1" applyFont="1" applyFill="1" applyBorder="1" applyAlignment="1" applyProtection="1">
      <alignment horizontal="right" vertical="center"/>
      <protection locked="0"/>
    </xf>
    <xf numFmtId="41" fontId="0" fillId="0" borderId="2" xfId="0" applyNumberFormat="1" applyFont="1" applyFill="1" applyBorder="1" applyAlignment="1" applyProtection="1">
      <alignment horizontal="right" vertical="center"/>
      <protection locked="0"/>
    </xf>
    <xf numFmtId="37" fontId="0" fillId="0" borderId="19" xfId="0" applyFont="1" applyFill="1" applyBorder="1" applyAlignment="1" applyProtection="1">
      <alignment horizontal="center" vertical="center"/>
    </xf>
    <xf numFmtId="37" fontId="0" fillId="0" borderId="14" xfId="0" applyFont="1" applyFill="1" applyBorder="1" applyAlignment="1" applyProtection="1">
      <alignment horizontal="center" vertical="center"/>
    </xf>
    <xf numFmtId="37" fontId="0" fillId="0" borderId="13" xfId="0" applyFont="1" applyFill="1" applyBorder="1" applyAlignment="1" applyProtection="1">
      <alignment horizontal="center" vertical="center"/>
    </xf>
    <xf numFmtId="37" fontId="0" fillId="0" borderId="6" xfId="0" applyFont="1" applyFill="1" applyBorder="1" applyAlignment="1" applyProtection="1">
      <alignment horizontal="center" vertical="center"/>
    </xf>
    <xf numFmtId="37" fontId="0" fillId="0" borderId="8" xfId="0" applyFont="1" applyFill="1" applyBorder="1" applyAlignment="1" applyProtection="1">
      <alignment horizontal="center" vertical="center"/>
    </xf>
    <xf numFmtId="37" fontId="0" fillId="0" borderId="16" xfId="0" applyFont="1" applyFill="1" applyBorder="1" applyAlignment="1" applyProtection="1">
      <alignment horizontal="center" vertical="center"/>
    </xf>
    <xf numFmtId="37" fontId="0" fillId="0" borderId="13" xfId="0" applyFont="1" applyFill="1" applyBorder="1" applyAlignment="1">
      <alignment horizontal="center" vertical="center"/>
    </xf>
    <xf numFmtId="37" fontId="0" fillId="0" borderId="1" xfId="0" applyFont="1" applyFill="1" applyBorder="1" applyAlignment="1" applyProtection="1">
      <alignment horizontal="right"/>
    </xf>
    <xf numFmtId="37" fontId="0" fillId="0" borderId="7" xfId="0" applyFont="1" applyFill="1" applyBorder="1" applyAlignment="1">
      <alignment vertical="center"/>
    </xf>
    <xf numFmtId="37" fontId="0" fillId="0" borderId="20" xfId="0" applyFont="1" applyFill="1" applyBorder="1" applyAlignment="1">
      <alignment vertical="center"/>
    </xf>
    <xf numFmtId="37" fontId="0" fillId="0" borderId="8" xfId="0" applyFont="1" applyFill="1" applyBorder="1" applyAlignment="1">
      <alignment vertical="center"/>
    </xf>
    <xf numFmtId="37" fontId="0" fillId="0" borderId="0" xfId="0" applyFont="1" applyFill="1" applyAlignment="1">
      <alignment vertical="center"/>
    </xf>
    <xf numFmtId="37" fontId="0" fillId="0" borderId="5" xfId="0" applyFont="1" applyFill="1" applyBorder="1" applyAlignment="1">
      <alignment vertical="center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A1" transitionEvaluation="1">
    <tabColor rgb="FFFFC000"/>
  </sheetPr>
  <dimension ref="A1:AK76"/>
  <sheetViews>
    <sheetView showGridLines="0" tabSelected="1" zoomScale="70" zoomScaleNormal="70" zoomScaleSheetLayoutView="70" workbookViewId="0"/>
  </sheetViews>
  <sheetFormatPr defaultColWidth="8.5" defaultRowHeight="17.25" x14ac:dyDescent="0.2"/>
  <cols>
    <col min="1" max="1" width="15.69921875" style="2" customWidth="1"/>
    <col min="2" max="8" width="14.5" style="2" customWidth="1"/>
    <col min="9" max="17" width="12.69921875" style="2" customWidth="1"/>
    <col min="18" max="18" width="3.09765625" style="11" hidden="1" customWidth="1"/>
    <col min="19" max="19" width="15.69921875" style="2" customWidth="1"/>
    <col min="20" max="26" width="14.59765625" style="2" customWidth="1"/>
    <col min="27" max="35" width="11.5" style="2" customWidth="1"/>
    <col min="36" max="36" width="10.3984375" style="2" customWidth="1"/>
    <col min="37" max="37" width="3.69921875" style="11" hidden="1" customWidth="1"/>
    <col min="38" max="38" width="8.5" style="2"/>
    <col min="39" max="40" width="12.69921875" style="2" customWidth="1"/>
    <col min="41" max="16384" width="8.5" style="2"/>
  </cols>
  <sheetData>
    <row r="1" spans="1:37" s="1" customFormat="1" ht="27" customHeight="1" x14ac:dyDescent="0.25">
      <c r="B1" s="112"/>
      <c r="H1" s="113" t="s">
        <v>307</v>
      </c>
      <c r="I1" s="93" t="s">
        <v>219</v>
      </c>
      <c r="R1" s="7"/>
      <c r="T1" s="112"/>
      <c r="Z1" s="113" t="s">
        <v>307</v>
      </c>
      <c r="AA1" s="93" t="s">
        <v>220</v>
      </c>
      <c r="AK1" s="7"/>
    </row>
    <row r="2" spans="1:37" s="12" customFormat="1" ht="24.95" customHeight="1" thickBot="1" x14ac:dyDescent="0.3">
      <c r="A2" s="78" t="s">
        <v>308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149" t="s">
        <v>304</v>
      </c>
      <c r="P2" s="149"/>
      <c r="Q2" s="149"/>
      <c r="R2" s="7"/>
      <c r="S2" s="78" t="s">
        <v>309</v>
      </c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149" t="s">
        <v>305</v>
      </c>
      <c r="AI2" s="149"/>
      <c r="AJ2" s="149"/>
      <c r="AK2" s="7"/>
    </row>
    <row r="3" spans="1:37" ht="21.75" customHeight="1" thickTop="1" x14ac:dyDescent="0.25">
      <c r="A3" s="100"/>
      <c r="B3" s="114"/>
      <c r="C3" s="115"/>
      <c r="D3" s="79" t="s">
        <v>224</v>
      </c>
      <c r="E3" s="79"/>
      <c r="F3" s="79" t="s">
        <v>225</v>
      </c>
      <c r="G3" s="79"/>
      <c r="H3" s="79" t="s">
        <v>226</v>
      </c>
      <c r="I3" s="79"/>
      <c r="J3" s="79" t="s">
        <v>224</v>
      </c>
      <c r="K3" s="79"/>
      <c r="L3" s="79" t="s">
        <v>225</v>
      </c>
      <c r="M3" s="79"/>
      <c r="N3" s="79" t="s">
        <v>226</v>
      </c>
      <c r="O3" s="79"/>
      <c r="P3" s="79"/>
      <c r="Q3" s="116"/>
      <c r="R3" s="7"/>
      <c r="S3" s="100"/>
      <c r="T3" s="115"/>
      <c r="U3" s="79" t="s">
        <v>224</v>
      </c>
      <c r="V3" s="79"/>
      <c r="W3" s="79" t="s">
        <v>225</v>
      </c>
      <c r="X3" s="79"/>
      <c r="Y3" s="79" t="s">
        <v>226</v>
      </c>
      <c r="Z3" s="79"/>
      <c r="AA3" s="79"/>
      <c r="AB3" s="79" t="s">
        <v>224</v>
      </c>
      <c r="AC3" s="79"/>
      <c r="AD3" s="79" t="s">
        <v>225</v>
      </c>
      <c r="AE3" s="79"/>
      <c r="AF3" s="79" t="s">
        <v>226</v>
      </c>
      <c r="AG3" s="102"/>
      <c r="AH3" s="114"/>
      <c r="AI3" s="117"/>
      <c r="AJ3" s="118"/>
      <c r="AK3" s="7"/>
    </row>
    <row r="4" spans="1:37" ht="21.75" customHeight="1" x14ac:dyDescent="0.25">
      <c r="A4" s="75"/>
      <c r="B4" s="94"/>
      <c r="C4" s="119"/>
      <c r="D4" s="120" t="s">
        <v>2</v>
      </c>
      <c r="E4" s="121"/>
      <c r="F4" s="121"/>
      <c r="G4" s="121"/>
      <c r="H4" s="121"/>
      <c r="I4" s="122" t="s">
        <v>275</v>
      </c>
      <c r="J4" s="123"/>
      <c r="K4" s="119"/>
      <c r="L4" s="120" t="s">
        <v>3</v>
      </c>
      <c r="M4" s="104"/>
      <c r="N4" s="121"/>
      <c r="O4" s="121"/>
      <c r="P4" s="104" t="s">
        <v>4</v>
      </c>
      <c r="Q4" s="124"/>
      <c r="R4" s="7"/>
      <c r="S4" s="75"/>
      <c r="T4" s="119"/>
      <c r="U4" s="120" t="s">
        <v>3</v>
      </c>
      <c r="V4" s="104"/>
      <c r="W4" s="121"/>
      <c r="X4" s="121"/>
      <c r="Y4" s="104" t="s">
        <v>20</v>
      </c>
      <c r="Z4" s="123"/>
      <c r="AA4" s="144" t="s">
        <v>278</v>
      </c>
      <c r="AB4" s="150"/>
      <c r="AC4" s="151"/>
      <c r="AD4" s="148" t="s">
        <v>279</v>
      </c>
      <c r="AE4" s="150"/>
      <c r="AF4" s="151"/>
      <c r="AG4" s="97" t="s">
        <v>0</v>
      </c>
      <c r="AH4" s="97" t="s">
        <v>1</v>
      </c>
      <c r="AI4" s="98" t="s">
        <v>244</v>
      </c>
      <c r="AJ4" s="97" t="s">
        <v>245</v>
      </c>
      <c r="AK4" s="7"/>
    </row>
    <row r="5" spans="1:37" ht="21.75" customHeight="1" x14ac:dyDescent="0.2">
      <c r="A5" s="75"/>
      <c r="B5" s="125" t="s">
        <v>38</v>
      </c>
      <c r="C5" s="95" t="s">
        <v>273</v>
      </c>
      <c r="D5" s="96"/>
      <c r="E5" s="126"/>
      <c r="F5" s="95" t="s">
        <v>274</v>
      </c>
      <c r="G5" s="96"/>
      <c r="H5" s="126"/>
      <c r="I5" s="142" t="s">
        <v>6</v>
      </c>
      <c r="J5" s="147" t="s">
        <v>39</v>
      </c>
      <c r="K5" s="95" t="s">
        <v>273</v>
      </c>
      <c r="L5" s="96"/>
      <c r="M5" s="127"/>
      <c r="N5" s="95" t="s">
        <v>274</v>
      </c>
      <c r="O5" s="96"/>
      <c r="P5" s="127"/>
      <c r="Q5" s="146" t="s">
        <v>40</v>
      </c>
      <c r="R5" s="111"/>
      <c r="S5" s="75"/>
      <c r="T5" s="95" t="s">
        <v>273</v>
      </c>
      <c r="U5" s="96"/>
      <c r="V5" s="126"/>
      <c r="W5" s="95" t="s">
        <v>274</v>
      </c>
      <c r="X5" s="96"/>
      <c r="Y5" s="126"/>
      <c r="Z5" s="147" t="s">
        <v>41</v>
      </c>
      <c r="AA5" s="152"/>
      <c r="AB5" s="153"/>
      <c r="AC5" s="154"/>
      <c r="AD5" s="152"/>
      <c r="AE5" s="153"/>
      <c r="AF5" s="154"/>
      <c r="AG5" s="109"/>
      <c r="AH5" s="109"/>
      <c r="AI5" s="128" t="s">
        <v>284</v>
      </c>
      <c r="AJ5" s="109"/>
      <c r="AK5" s="8"/>
    </row>
    <row r="6" spans="1:37" ht="21.75" customHeight="1" x14ac:dyDescent="0.2">
      <c r="A6" s="101"/>
      <c r="B6" s="129"/>
      <c r="C6" s="108" t="s">
        <v>42</v>
      </c>
      <c r="D6" s="108" t="s">
        <v>43</v>
      </c>
      <c r="E6" s="107" t="s">
        <v>5</v>
      </c>
      <c r="F6" s="108" t="s">
        <v>42</v>
      </c>
      <c r="G6" s="108" t="s">
        <v>43</v>
      </c>
      <c r="H6" s="107" t="s">
        <v>5</v>
      </c>
      <c r="I6" s="143"/>
      <c r="J6" s="143"/>
      <c r="K6" s="108" t="s">
        <v>42</v>
      </c>
      <c r="L6" s="108" t="s">
        <v>43</v>
      </c>
      <c r="M6" s="107" t="s">
        <v>5</v>
      </c>
      <c r="N6" s="108" t="s">
        <v>42</v>
      </c>
      <c r="O6" s="108" t="s">
        <v>43</v>
      </c>
      <c r="P6" s="108" t="s">
        <v>5</v>
      </c>
      <c r="Q6" s="145"/>
      <c r="R6" s="130"/>
      <c r="S6" s="101"/>
      <c r="T6" s="108" t="s">
        <v>42</v>
      </c>
      <c r="U6" s="108" t="s">
        <v>43</v>
      </c>
      <c r="V6" s="107" t="s">
        <v>5</v>
      </c>
      <c r="W6" s="108" t="s">
        <v>42</v>
      </c>
      <c r="X6" s="108" t="s">
        <v>43</v>
      </c>
      <c r="Y6" s="107" t="s">
        <v>5</v>
      </c>
      <c r="Z6" s="143"/>
      <c r="AA6" s="131" t="s">
        <v>276</v>
      </c>
      <c r="AB6" s="110" t="s">
        <v>277</v>
      </c>
      <c r="AC6" s="107" t="s">
        <v>5</v>
      </c>
      <c r="AD6" s="131" t="s">
        <v>42</v>
      </c>
      <c r="AE6" s="110" t="s">
        <v>43</v>
      </c>
      <c r="AF6" s="107" t="s">
        <v>5</v>
      </c>
      <c r="AG6" s="129"/>
      <c r="AH6" s="119"/>
      <c r="AI6" s="129"/>
      <c r="AJ6" s="119"/>
      <c r="AK6" s="9"/>
    </row>
    <row r="7" spans="1:37" s="5" customFormat="1" ht="40.5" customHeight="1" x14ac:dyDescent="0.2">
      <c r="A7" s="105" t="s">
        <v>7</v>
      </c>
      <c r="B7" s="132">
        <f>AG7+AH7+AI7</f>
        <v>1502493</v>
      </c>
      <c r="C7" s="133">
        <f>SUM(C8:C37)</f>
        <v>24786</v>
      </c>
      <c r="D7" s="133">
        <f>SUM(D8:D37)</f>
        <v>17216</v>
      </c>
      <c r="E7" s="132">
        <f>SUM(C7:D7)</f>
        <v>42002</v>
      </c>
      <c r="F7" s="133">
        <f>SUM(F8:F37)</f>
        <v>57157</v>
      </c>
      <c r="G7" s="133">
        <f>SUM(G8:G37)</f>
        <v>974</v>
      </c>
      <c r="H7" s="132">
        <f>SUM(F7:G7)</f>
        <v>58131</v>
      </c>
      <c r="I7" s="133">
        <f>SUM(I8:I37)</f>
        <v>3318</v>
      </c>
      <c r="J7" s="132">
        <f>E7+H7+I7</f>
        <v>103451</v>
      </c>
      <c r="K7" s="133">
        <f>SUM(K8:K37)</f>
        <v>289</v>
      </c>
      <c r="L7" s="133">
        <f>SUM(L8:L37)</f>
        <v>1014</v>
      </c>
      <c r="M7" s="132">
        <f>SUM(K7:L7)</f>
        <v>1303</v>
      </c>
      <c r="N7" s="133">
        <f>SUM(N8:N37)</f>
        <v>1459</v>
      </c>
      <c r="O7" s="133">
        <f>SUM(O8:O37)</f>
        <v>270</v>
      </c>
      <c r="P7" s="132">
        <f>SUM(N7:O7)</f>
        <v>1729</v>
      </c>
      <c r="Q7" s="132">
        <f>M7+P7</f>
        <v>3032</v>
      </c>
      <c r="R7" s="13" t="s">
        <v>205</v>
      </c>
      <c r="S7" s="105" t="s">
        <v>7</v>
      </c>
      <c r="T7" s="134">
        <f>SUM(T8:T37)</f>
        <v>363318</v>
      </c>
      <c r="U7" s="133">
        <f>SUM(U8:U37)</f>
        <v>186</v>
      </c>
      <c r="V7" s="132">
        <f>SUM(T7:U7)</f>
        <v>363504</v>
      </c>
      <c r="W7" s="133">
        <f>SUM(W8:W37)</f>
        <v>312755</v>
      </c>
      <c r="X7" s="133">
        <f>SUM(X8:X37)</f>
        <v>930</v>
      </c>
      <c r="Y7" s="132">
        <f>SUM(W7:X7)</f>
        <v>313685</v>
      </c>
      <c r="Z7" s="132">
        <f>V7+Y7</f>
        <v>677189</v>
      </c>
      <c r="AA7" s="133">
        <f>SUM(AA8:AA37)</f>
        <v>16194</v>
      </c>
      <c r="AB7" s="133">
        <f>SUM(AB8:AB37)</f>
        <v>5010</v>
      </c>
      <c r="AC7" s="132">
        <f>SUM(AA7:AB7)</f>
        <v>21204</v>
      </c>
      <c r="AD7" s="133">
        <f>SUM(AD8:AD37)</f>
        <v>4118</v>
      </c>
      <c r="AE7" s="133">
        <f>SUM(AE8:AE37)</f>
        <v>58</v>
      </c>
      <c r="AF7" s="132">
        <f>SUM(AD7:AE7)</f>
        <v>4176</v>
      </c>
      <c r="AG7" s="132">
        <f>J7+Q7+Z7+AC7+AF7</f>
        <v>809052</v>
      </c>
      <c r="AH7" s="133">
        <f>SUM(AH8:AH37)</f>
        <v>29689</v>
      </c>
      <c r="AI7" s="133">
        <f>SUM(AI8:AI37)</f>
        <v>663752</v>
      </c>
      <c r="AJ7" s="135" t="s">
        <v>306</v>
      </c>
      <c r="AK7" s="13" t="s">
        <v>205</v>
      </c>
    </row>
    <row r="8" spans="1:37" s="5" customFormat="1" ht="39.6" customHeight="1" x14ac:dyDescent="0.2">
      <c r="A8" s="19" t="s">
        <v>8</v>
      </c>
      <c r="B8" s="132">
        <f t="shared" ref="B8:B36" si="0">AG8+AH8+AI8</f>
        <v>230813</v>
      </c>
      <c r="C8" s="136">
        <v>3799</v>
      </c>
      <c r="D8" s="137">
        <v>2217</v>
      </c>
      <c r="E8" s="132">
        <f t="shared" ref="E8:E37" si="1">SUM(C8:D8)</f>
        <v>6016</v>
      </c>
      <c r="F8" s="137">
        <v>9042</v>
      </c>
      <c r="G8" s="137">
        <v>153</v>
      </c>
      <c r="H8" s="132">
        <f t="shared" ref="H8:H37" si="2">SUM(F8:G8)</f>
        <v>9195</v>
      </c>
      <c r="I8" s="137">
        <v>407</v>
      </c>
      <c r="J8" s="132">
        <f t="shared" ref="J8:J37" si="3">E8+H8+I8</f>
        <v>15618</v>
      </c>
      <c r="K8" s="136">
        <v>53</v>
      </c>
      <c r="L8" s="137">
        <v>159</v>
      </c>
      <c r="M8" s="132">
        <f t="shared" ref="M8:M37" si="4">SUM(K8:L8)</f>
        <v>212</v>
      </c>
      <c r="N8" s="137">
        <v>245</v>
      </c>
      <c r="O8" s="137">
        <v>25</v>
      </c>
      <c r="P8" s="132">
        <f>SUM(N8:O8)</f>
        <v>270</v>
      </c>
      <c r="Q8" s="132">
        <f t="shared" ref="Q8:Q37" si="5">M8+P8</f>
        <v>482</v>
      </c>
      <c r="R8" s="80" t="s">
        <v>21</v>
      </c>
      <c r="S8" s="19" t="s">
        <v>8</v>
      </c>
      <c r="T8" s="138">
        <v>57937</v>
      </c>
      <c r="U8" s="137">
        <v>24</v>
      </c>
      <c r="V8" s="132">
        <f>SUM(T8:U8)</f>
        <v>57961</v>
      </c>
      <c r="W8" s="137">
        <v>51410</v>
      </c>
      <c r="X8" s="137">
        <v>168</v>
      </c>
      <c r="Y8" s="132">
        <f t="shared" ref="Y8:Y37" si="6">SUM(W8:X8)</f>
        <v>51578</v>
      </c>
      <c r="Z8" s="132">
        <f>V8+Y8</f>
        <v>109539</v>
      </c>
      <c r="AA8" s="137">
        <v>2816</v>
      </c>
      <c r="AB8" s="137">
        <v>495</v>
      </c>
      <c r="AC8" s="132">
        <f t="shared" ref="AC8:AC37" si="7">SUM(AA8:AB8)</f>
        <v>3311</v>
      </c>
      <c r="AD8" s="137">
        <v>493</v>
      </c>
      <c r="AE8" s="137">
        <v>16</v>
      </c>
      <c r="AF8" s="132">
        <f>SUM(AD8:AE8)</f>
        <v>509</v>
      </c>
      <c r="AG8" s="132">
        <f t="shared" ref="AG8:AG37" si="8">J8+Q8+Z8+AC8+AF8</f>
        <v>129459</v>
      </c>
      <c r="AH8" s="137">
        <v>4214</v>
      </c>
      <c r="AI8" s="137">
        <v>97140</v>
      </c>
      <c r="AJ8" s="135" t="s">
        <v>306</v>
      </c>
      <c r="AK8" s="14" t="s">
        <v>21</v>
      </c>
    </row>
    <row r="9" spans="1:37" s="5" customFormat="1" ht="39.6" customHeight="1" x14ac:dyDescent="0.2">
      <c r="A9" s="19" t="s">
        <v>9</v>
      </c>
      <c r="B9" s="132">
        <f t="shared" si="0"/>
        <v>252810</v>
      </c>
      <c r="C9" s="136">
        <v>3908</v>
      </c>
      <c r="D9" s="137">
        <v>3492</v>
      </c>
      <c r="E9" s="132">
        <f t="shared" si="1"/>
        <v>7400</v>
      </c>
      <c r="F9" s="137">
        <v>13550</v>
      </c>
      <c r="G9" s="137">
        <v>188</v>
      </c>
      <c r="H9" s="132">
        <f t="shared" si="2"/>
        <v>13738</v>
      </c>
      <c r="I9" s="137">
        <v>1147</v>
      </c>
      <c r="J9" s="132">
        <f t="shared" si="3"/>
        <v>22285</v>
      </c>
      <c r="K9" s="136">
        <v>64</v>
      </c>
      <c r="L9" s="137">
        <v>210</v>
      </c>
      <c r="M9" s="132">
        <f t="shared" si="4"/>
        <v>274</v>
      </c>
      <c r="N9" s="137">
        <v>157</v>
      </c>
      <c r="O9" s="137">
        <v>32</v>
      </c>
      <c r="P9" s="132">
        <f t="shared" ref="P9:P37" si="9">SUM(N9:O9)</f>
        <v>189</v>
      </c>
      <c r="Q9" s="132">
        <f t="shared" si="5"/>
        <v>463</v>
      </c>
      <c r="R9" s="80" t="s">
        <v>175</v>
      </c>
      <c r="S9" s="19" t="s">
        <v>287</v>
      </c>
      <c r="T9" s="138">
        <v>67381</v>
      </c>
      <c r="U9" s="137">
        <v>29</v>
      </c>
      <c r="V9" s="132">
        <f t="shared" ref="V9:V36" si="10">SUM(T9:U9)</f>
        <v>67410</v>
      </c>
      <c r="W9" s="137">
        <v>54624</v>
      </c>
      <c r="X9" s="137">
        <v>209</v>
      </c>
      <c r="Y9" s="132">
        <f t="shared" si="6"/>
        <v>54833</v>
      </c>
      <c r="Z9" s="132">
        <f t="shared" ref="Z9:Z37" si="11">V9+Y9</f>
        <v>122243</v>
      </c>
      <c r="AA9" s="137">
        <v>2436</v>
      </c>
      <c r="AB9" s="137">
        <v>1431</v>
      </c>
      <c r="AC9" s="132">
        <f t="shared" si="7"/>
        <v>3867</v>
      </c>
      <c r="AD9" s="137">
        <v>966</v>
      </c>
      <c r="AE9" s="137">
        <v>9</v>
      </c>
      <c r="AF9" s="132">
        <f t="shared" ref="AF9:AF37" si="12">SUM(AD9:AE9)</f>
        <v>975</v>
      </c>
      <c r="AG9" s="132">
        <f t="shared" si="8"/>
        <v>149833</v>
      </c>
      <c r="AH9" s="137">
        <v>4690</v>
      </c>
      <c r="AI9" s="137">
        <v>98287</v>
      </c>
      <c r="AJ9" s="135" t="s">
        <v>306</v>
      </c>
      <c r="AK9" s="14" t="s">
        <v>175</v>
      </c>
    </row>
    <row r="10" spans="1:37" s="5" customFormat="1" ht="39.6" customHeight="1" x14ac:dyDescent="0.2">
      <c r="A10" s="19" t="s">
        <v>10</v>
      </c>
      <c r="B10" s="132">
        <f t="shared" si="0"/>
        <v>99464</v>
      </c>
      <c r="C10" s="136">
        <v>1253</v>
      </c>
      <c r="D10" s="137">
        <v>551</v>
      </c>
      <c r="E10" s="132">
        <f t="shared" si="1"/>
        <v>1804</v>
      </c>
      <c r="F10" s="137">
        <v>3392</v>
      </c>
      <c r="G10" s="137">
        <v>53</v>
      </c>
      <c r="H10" s="132">
        <f t="shared" si="2"/>
        <v>3445</v>
      </c>
      <c r="I10" s="137">
        <v>23</v>
      </c>
      <c r="J10" s="132">
        <f t="shared" si="3"/>
        <v>5272</v>
      </c>
      <c r="K10" s="136">
        <v>15</v>
      </c>
      <c r="L10" s="137">
        <v>115</v>
      </c>
      <c r="M10" s="132">
        <f t="shared" si="4"/>
        <v>130</v>
      </c>
      <c r="N10" s="137">
        <v>85</v>
      </c>
      <c r="O10" s="137">
        <v>24</v>
      </c>
      <c r="P10" s="132">
        <f t="shared" si="9"/>
        <v>109</v>
      </c>
      <c r="Q10" s="132">
        <f t="shared" si="5"/>
        <v>239</v>
      </c>
      <c r="R10" s="80" t="s">
        <v>176</v>
      </c>
      <c r="S10" s="19" t="s">
        <v>10</v>
      </c>
      <c r="T10" s="138">
        <v>23589</v>
      </c>
      <c r="U10" s="137">
        <v>32</v>
      </c>
      <c r="V10" s="132">
        <f t="shared" si="10"/>
        <v>23621</v>
      </c>
      <c r="W10" s="137">
        <v>21950</v>
      </c>
      <c r="X10" s="137">
        <v>114</v>
      </c>
      <c r="Y10" s="132">
        <f t="shared" si="6"/>
        <v>22064</v>
      </c>
      <c r="Z10" s="132">
        <f t="shared" si="11"/>
        <v>45685</v>
      </c>
      <c r="AA10" s="137">
        <v>1057</v>
      </c>
      <c r="AB10" s="137">
        <v>110</v>
      </c>
      <c r="AC10" s="132">
        <f t="shared" si="7"/>
        <v>1167</v>
      </c>
      <c r="AD10" s="137">
        <v>233</v>
      </c>
      <c r="AE10" s="137">
        <v>0</v>
      </c>
      <c r="AF10" s="132">
        <f t="shared" si="12"/>
        <v>233</v>
      </c>
      <c r="AG10" s="132">
        <f t="shared" si="8"/>
        <v>52596</v>
      </c>
      <c r="AH10" s="137">
        <v>2030</v>
      </c>
      <c r="AI10" s="137">
        <v>44838</v>
      </c>
      <c r="AJ10" s="135" t="s">
        <v>306</v>
      </c>
      <c r="AK10" s="14" t="s">
        <v>176</v>
      </c>
    </row>
    <row r="11" spans="1:37" s="5" customFormat="1" ht="39.6" customHeight="1" x14ac:dyDescent="0.2">
      <c r="A11" s="19" t="s">
        <v>11</v>
      </c>
      <c r="B11" s="132">
        <f t="shared" si="0"/>
        <v>140878</v>
      </c>
      <c r="C11" s="136">
        <v>2288</v>
      </c>
      <c r="D11" s="137">
        <v>1619</v>
      </c>
      <c r="E11" s="132">
        <f t="shared" si="1"/>
        <v>3907</v>
      </c>
      <c r="F11" s="137">
        <v>4965</v>
      </c>
      <c r="G11" s="137">
        <v>83</v>
      </c>
      <c r="H11" s="132">
        <f t="shared" si="2"/>
        <v>5048</v>
      </c>
      <c r="I11" s="137">
        <v>262</v>
      </c>
      <c r="J11" s="132">
        <f t="shared" si="3"/>
        <v>9217</v>
      </c>
      <c r="K11" s="136">
        <v>14</v>
      </c>
      <c r="L11" s="137">
        <v>53</v>
      </c>
      <c r="M11" s="132">
        <f t="shared" si="4"/>
        <v>67</v>
      </c>
      <c r="N11" s="137">
        <v>124</v>
      </c>
      <c r="O11" s="137">
        <v>4</v>
      </c>
      <c r="P11" s="132">
        <f t="shared" si="9"/>
        <v>128</v>
      </c>
      <c r="Q11" s="132">
        <f t="shared" si="5"/>
        <v>195</v>
      </c>
      <c r="R11" s="80" t="s">
        <v>177</v>
      </c>
      <c r="S11" s="19" t="s">
        <v>11</v>
      </c>
      <c r="T11" s="138">
        <v>32121</v>
      </c>
      <c r="U11" s="137">
        <v>19</v>
      </c>
      <c r="V11" s="132">
        <f t="shared" si="10"/>
        <v>32140</v>
      </c>
      <c r="W11" s="137">
        <v>27925</v>
      </c>
      <c r="X11" s="137">
        <v>102</v>
      </c>
      <c r="Y11" s="132">
        <f t="shared" si="6"/>
        <v>28027</v>
      </c>
      <c r="Z11" s="132">
        <f t="shared" si="11"/>
        <v>60167</v>
      </c>
      <c r="AA11" s="137">
        <v>1637</v>
      </c>
      <c r="AB11" s="137">
        <v>772</v>
      </c>
      <c r="AC11" s="132">
        <f t="shared" si="7"/>
        <v>2409</v>
      </c>
      <c r="AD11" s="137">
        <v>525</v>
      </c>
      <c r="AE11" s="137">
        <v>9</v>
      </c>
      <c r="AF11" s="132">
        <f t="shared" si="12"/>
        <v>534</v>
      </c>
      <c r="AG11" s="132">
        <f t="shared" si="8"/>
        <v>72522</v>
      </c>
      <c r="AH11" s="137">
        <v>2974</v>
      </c>
      <c r="AI11" s="137">
        <v>65382</v>
      </c>
      <c r="AJ11" s="135" t="s">
        <v>306</v>
      </c>
      <c r="AK11" s="14" t="s">
        <v>177</v>
      </c>
    </row>
    <row r="12" spans="1:37" s="5" customFormat="1" ht="39.6" customHeight="1" x14ac:dyDescent="0.2">
      <c r="A12" s="19" t="s">
        <v>12</v>
      </c>
      <c r="B12" s="132">
        <f t="shared" si="0"/>
        <v>102998</v>
      </c>
      <c r="C12" s="136">
        <v>1639</v>
      </c>
      <c r="D12" s="137">
        <v>706</v>
      </c>
      <c r="E12" s="132">
        <f t="shared" si="1"/>
        <v>2345</v>
      </c>
      <c r="F12" s="137">
        <v>3629</v>
      </c>
      <c r="G12" s="139">
        <v>45</v>
      </c>
      <c r="H12" s="132">
        <f t="shared" si="2"/>
        <v>3674</v>
      </c>
      <c r="I12" s="137">
        <v>159</v>
      </c>
      <c r="J12" s="132">
        <f t="shared" si="3"/>
        <v>6178</v>
      </c>
      <c r="K12" s="136">
        <v>26</v>
      </c>
      <c r="L12" s="137">
        <v>111</v>
      </c>
      <c r="M12" s="132">
        <f t="shared" si="4"/>
        <v>137</v>
      </c>
      <c r="N12" s="137">
        <v>83</v>
      </c>
      <c r="O12" s="139">
        <v>32</v>
      </c>
      <c r="P12" s="132">
        <f t="shared" si="9"/>
        <v>115</v>
      </c>
      <c r="Q12" s="132">
        <f t="shared" si="5"/>
        <v>252</v>
      </c>
      <c r="R12" s="80" t="s">
        <v>178</v>
      </c>
      <c r="S12" s="19" t="s">
        <v>12</v>
      </c>
      <c r="T12" s="138">
        <v>30287</v>
      </c>
      <c r="U12" s="137">
        <v>7</v>
      </c>
      <c r="V12" s="132">
        <f t="shared" si="10"/>
        <v>30294</v>
      </c>
      <c r="W12" s="137">
        <v>23667</v>
      </c>
      <c r="X12" s="139">
        <v>25</v>
      </c>
      <c r="Y12" s="132">
        <f t="shared" si="6"/>
        <v>23692</v>
      </c>
      <c r="Z12" s="132">
        <f t="shared" si="11"/>
        <v>53986</v>
      </c>
      <c r="AA12" s="137">
        <v>1068</v>
      </c>
      <c r="AB12" s="137">
        <v>376</v>
      </c>
      <c r="AC12" s="132">
        <f t="shared" si="7"/>
        <v>1444</v>
      </c>
      <c r="AD12" s="137">
        <v>179</v>
      </c>
      <c r="AE12" s="137">
        <v>0</v>
      </c>
      <c r="AF12" s="132">
        <f t="shared" si="12"/>
        <v>179</v>
      </c>
      <c r="AG12" s="132">
        <f t="shared" si="8"/>
        <v>62039</v>
      </c>
      <c r="AH12" s="137">
        <v>1933</v>
      </c>
      <c r="AI12" s="137">
        <v>39026</v>
      </c>
      <c r="AJ12" s="135" t="s">
        <v>306</v>
      </c>
      <c r="AK12" s="14" t="s">
        <v>178</v>
      </c>
    </row>
    <row r="13" spans="1:37" s="5" customFormat="1" ht="39.6" customHeight="1" x14ac:dyDescent="0.2">
      <c r="A13" s="19" t="s">
        <v>14</v>
      </c>
      <c r="B13" s="132">
        <f t="shared" si="0"/>
        <v>169517</v>
      </c>
      <c r="C13" s="136">
        <v>2219</v>
      </c>
      <c r="D13" s="137">
        <v>2154</v>
      </c>
      <c r="E13" s="132">
        <f t="shared" si="1"/>
        <v>4373</v>
      </c>
      <c r="F13" s="137">
        <v>5369</v>
      </c>
      <c r="G13" s="137">
        <v>90</v>
      </c>
      <c r="H13" s="132">
        <f t="shared" si="2"/>
        <v>5459</v>
      </c>
      <c r="I13" s="137">
        <v>478</v>
      </c>
      <c r="J13" s="132">
        <f t="shared" si="3"/>
        <v>10310</v>
      </c>
      <c r="K13" s="136">
        <v>34</v>
      </c>
      <c r="L13" s="137">
        <v>10</v>
      </c>
      <c r="M13" s="132">
        <f t="shared" si="4"/>
        <v>44</v>
      </c>
      <c r="N13" s="137">
        <v>118</v>
      </c>
      <c r="O13" s="137">
        <v>3</v>
      </c>
      <c r="P13" s="132">
        <f t="shared" si="9"/>
        <v>121</v>
      </c>
      <c r="Q13" s="132">
        <f t="shared" si="5"/>
        <v>165</v>
      </c>
      <c r="R13" s="80" t="s">
        <v>179</v>
      </c>
      <c r="S13" s="19" t="s">
        <v>14</v>
      </c>
      <c r="T13" s="138">
        <v>42457</v>
      </c>
      <c r="U13" s="137">
        <v>2</v>
      </c>
      <c r="V13" s="132">
        <f t="shared" si="10"/>
        <v>42459</v>
      </c>
      <c r="W13" s="137">
        <v>35516</v>
      </c>
      <c r="X13" s="137">
        <v>44</v>
      </c>
      <c r="Y13" s="132">
        <f t="shared" si="6"/>
        <v>35560</v>
      </c>
      <c r="Z13" s="132">
        <f t="shared" si="11"/>
        <v>78019</v>
      </c>
      <c r="AA13" s="137">
        <v>1250</v>
      </c>
      <c r="AB13" s="137">
        <v>157</v>
      </c>
      <c r="AC13" s="132">
        <f t="shared" si="7"/>
        <v>1407</v>
      </c>
      <c r="AD13" s="137">
        <v>295</v>
      </c>
      <c r="AE13" s="137">
        <v>0</v>
      </c>
      <c r="AF13" s="132">
        <f t="shared" si="12"/>
        <v>295</v>
      </c>
      <c r="AG13" s="132">
        <f t="shared" si="8"/>
        <v>90196</v>
      </c>
      <c r="AH13" s="137">
        <v>4141</v>
      </c>
      <c r="AI13" s="137">
        <v>75180</v>
      </c>
      <c r="AJ13" s="135" t="s">
        <v>306</v>
      </c>
      <c r="AK13" s="14" t="s">
        <v>179</v>
      </c>
    </row>
    <row r="14" spans="1:37" s="5" customFormat="1" ht="39.6" customHeight="1" x14ac:dyDescent="0.2">
      <c r="A14" s="19" t="s">
        <v>15</v>
      </c>
      <c r="B14" s="132">
        <f t="shared" si="0"/>
        <v>55945</v>
      </c>
      <c r="C14" s="136">
        <v>621</v>
      </c>
      <c r="D14" s="137">
        <v>281</v>
      </c>
      <c r="E14" s="132">
        <f t="shared" si="1"/>
        <v>902</v>
      </c>
      <c r="F14" s="137">
        <v>1295</v>
      </c>
      <c r="G14" s="137">
        <v>19</v>
      </c>
      <c r="H14" s="132">
        <f t="shared" si="2"/>
        <v>1314</v>
      </c>
      <c r="I14" s="137">
        <v>9</v>
      </c>
      <c r="J14" s="132">
        <f t="shared" si="3"/>
        <v>2225</v>
      </c>
      <c r="K14" s="136">
        <v>12</v>
      </c>
      <c r="L14" s="137">
        <v>92</v>
      </c>
      <c r="M14" s="132">
        <f t="shared" si="4"/>
        <v>104</v>
      </c>
      <c r="N14" s="137">
        <v>31</v>
      </c>
      <c r="O14" s="137">
        <v>23</v>
      </c>
      <c r="P14" s="132">
        <f t="shared" si="9"/>
        <v>54</v>
      </c>
      <c r="Q14" s="132">
        <f t="shared" si="5"/>
        <v>158</v>
      </c>
      <c r="R14" s="80" t="s">
        <v>180</v>
      </c>
      <c r="S14" s="19" t="s">
        <v>15</v>
      </c>
      <c r="T14" s="138">
        <v>13011</v>
      </c>
      <c r="U14" s="137">
        <v>1</v>
      </c>
      <c r="V14" s="132">
        <f t="shared" si="10"/>
        <v>13012</v>
      </c>
      <c r="W14" s="137">
        <v>11771</v>
      </c>
      <c r="X14" s="137">
        <v>32</v>
      </c>
      <c r="Y14" s="132">
        <f t="shared" si="6"/>
        <v>11803</v>
      </c>
      <c r="Z14" s="132">
        <f t="shared" si="11"/>
        <v>24815</v>
      </c>
      <c r="AA14" s="137">
        <v>460</v>
      </c>
      <c r="AB14" s="137">
        <v>31</v>
      </c>
      <c r="AC14" s="132">
        <f t="shared" si="7"/>
        <v>491</v>
      </c>
      <c r="AD14" s="137">
        <v>26</v>
      </c>
      <c r="AE14" s="137">
        <v>0</v>
      </c>
      <c r="AF14" s="132">
        <f t="shared" si="12"/>
        <v>26</v>
      </c>
      <c r="AG14" s="132">
        <f t="shared" si="8"/>
        <v>27715</v>
      </c>
      <c r="AH14" s="137">
        <v>1088</v>
      </c>
      <c r="AI14" s="137">
        <v>27142</v>
      </c>
      <c r="AJ14" s="135" t="s">
        <v>306</v>
      </c>
      <c r="AK14" s="14" t="s">
        <v>180</v>
      </c>
    </row>
    <row r="15" spans="1:37" s="5" customFormat="1" ht="39.6" customHeight="1" x14ac:dyDescent="0.2">
      <c r="A15" s="19" t="s">
        <v>16</v>
      </c>
      <c r="B15" s="132">
        <f t="shared" si="0"/>
        <v>13170</v>
      </c>
      <c r="C15" s="136">
        <v>316</v>
      </c>
      <c r="D15" s="137">
        <v>112</v>
      </c>
      <c r="E15" s="132">
        <f t="shared" si="1"/>
        <v>428</v>
      </c>
      <c r="F15" s="137">
        <v>474</v>
      </c>
      <c r="G15" s="137">
        <v>16</v>
      </c>
      <c r="H15" s="132">
        <f t="shared" si="2"/>
        <v>490</v>
      </c>
      <c r="I15" s="137">
        <v>9</v>
      </c>
      <c r="J15" s="132">
        <f t="shared" si="3"/>
        <v>927</v>
      </c>
      <c r="K15" s="136">
        <v>1</v>
      </c>
      <c r="L15" s="137">
        <v>0</v>
      </c>
      <c r="M15" s="132">
        <f t="shared" si="4"/>
        <v>1</v>
      </c>
      <c r="N15" s="137">
        <v>15</v>
      </c>
      <c r="O15" s="137">
        <v>0</v>
      </c>
      <c r="P15" s="132">
        <f t="shared" si="9"/>
        <v>15</v>
      </c>
      <c r="Q15" s="132">
        <f t="shared" si="5"/>
        <v>16</v>
      </c>
      <c r="R15" s="80" t="s">
        <v>181</v>
      </c>
      <c r="S15" s="19" t="s">
        <v>16</v>
      </c>
      <c r="T15" s="138">
        <v>2348</v>
      </c>
      <c r="U15" s="137">
        <v>1</v>
      </c>
      <c r="V15" s="132">
        <f t="shared" si="10"/>
        <v>2349</v>
      </c>
      <c r="W15" s="137">
        <v>2692</v>
      </c>
      <c r="X15" s="137">
        <v>8</v>
      </c>
      <c r="Y15" s="132">
        <f t="shared" si="6"/>
        <v>2700</v>
      </c>
      <c r="Z15" s="132">
        <f t="shared" si="11"/>
        <v>5049</v>
      </c>
      <c r="AA15" s="137">
        <v>236</v>
      </c>
      <c r="AB15" s="137">
        <v>40</v>
      </c>
      <c r="AC15" s="132">
        <f t="shared" si="7"/>
        <v>276</v>
      </c>
      <c r="AD15" s="137">
        <v>75</v>
      </c>
      <c r="AE15" s="137">
        <v>0</v>
      </c>
      <c r="AF15" s="132">
        <f t="shared" si="12"/>
        <v>75</v>
      </c>
      <c r="AG15" s="132">
        <f t="shared" si="8"/>
        <v>6343</v>
      </c>
      <c r="AH15" s="137">
        <v>259</v>
      </c>
      <c r="AI15" s="137">
        <v>6568</v>
      </c>
      <c r="AJ15" s="135" t="s">
        <v>306</v>
      </c>
      <c r="AK15" s="14" t="s">
        <v>181</v>
      </c>
    </row>
    <row r="16" spans="1:37" s="5" customFormat="1" ht="39.6" customHeight="1" x14ac:dyDescent="0.2">
      <c r="A16" s="19" t="s">
        <v>17</v>
      </c>
      <c r="B16" s="132">
        <f t="shared" si="0"/>
        <v>45442</v>
      </c>
      <c r="C16" s="136">
        <v>955</v>
      </c>
      <c r="D16" s="137">
        <v>1319</v>
      </c>
      <c r="E16" s="132">
        <f t="shared" si="1"/>
        <v>2274</v>
      </c>
      <c r="F16" s="137">
        <v>1607</v>
      </c>
      <c r="G16" s="137">
        <v>38</v>
      </c>
      <c r="H16" s="132">
        <f t="shared" si="2"/>
        <v>1645</v>
      </c>
      <c r="I16" s="137">
        <v>149</v>
      </c>
      <c r="J16" s="132">
        <f t="shared" si="3"/>
        <v>4068</v>
      </c>
      <c r="K16" s="136">
        <v>2</v>
      </c>
      <c r="L16" s="137">
        <v>3</v>
      </c>
      <c r="M16" s="132">
        <f t="shared" si="4"/>
        <v>5</v>
      </c>
      <c r="N16" s="137">
        <v>45</v>
      </c>
      <c r="O16" s="137">
        <v>2</v>
      </c>
      <c r="P16" s="132">
        <f t="shared" si="9"/>
        <v>47</v>
      </c>
      <c r="Q16" s="132">
        <f t="shared" si="5"/>
        <v>52</v>
      </c>
      <c r="R16" s="80" t="s">
        <v>182</v>
      </c>
      <c r="S16" s="19" t="s">
        <v>17</v>
      </c>
      <c r="T16" s="138">
        <v>10561</v>
      </c>
      <c r="U16" s="137">
        <v>3</v>
      </c>
      <c r="V16" s="132">
        <f t="shared" si="10"/>
        <v>10564</v>
      </c>
      <c r="W16" s="137">
        <v>9234</v>
      </c>
      <c r="X16" s="137">
        <v>15</v>
      </c>
      <c r="Y16" s="132">
        <f t="shared" si="6"/>
        <v>9249</v>
      </c>
      <c r="Z16" s="132">
        <f t="shared" si="11"/>
        <v>19813</v>
      </c>
      <c r="AA16" s="137">
        <v>505</v>
      </c>
      <c r="AB16" s="137">
        <v>212</v>
      </c>
      <c r="AC16" s="132">
        <f t="shared" si="7"/>
        <v>717</v>
      </c>
      <c r="AD16" s="137">
        <v>25</v>
      </c>
      <c r="AE16" s="137">
        <v>0</v>
      </c>
      <c r="AF16" s="132">
        <f t="shared" si="12"/>
        <v>25</v>
      </c>
      <c r="AG16" s="132">
        <f t="shared" si="8"/>
        <v>24675</v>
      </c>
      <c r="AH16" s="137">
        <v>1000</v>
      </c>
      <c r="AI16" s="137">
        <v>19767</v>
      </c>
      <c r="AJ16" s="135" t="s">
        <v>306</v>
      </c>
      <c r="AK16" s="14" t="s">
        <v>182</v>
      </c>
    </row>
    <row r="17" spans="1:37" s="5" customFormat="1" ht="39.6" customHeight="1" x14ac:dyDescent="0.2">
      <c r="A17" s="19" t="s">
        <v>18</v>
      </c>
      <c r="B17" s="132">
        <f t="shared" si="0"/>
        <v>14121</v>
      </c>
      <c r="C17" s="136">
        <v>169</v>
      </c>
      <c r="D17" s="137">
        <v>13</v>
      </c>
      <c r="E17" s="132">
        <f t="shared" si="1"/>
        <v>182</v>
      </c>
      <c r="F17" s="137">
        <v>441</v>
      </c>
      <c r="G17" s="137">
        <v>4</v>
      </c>
      <c r="H17" s="132">
        <f t="shared" si="2"/>
        <v>445</v>
      </c>
      <c r="I17" s="137">
        <v>4</v>
      </c>
      <c r="J17" s="132">
        <f t="shared" si="3"/>
        <v>631</v>
      </c>
      <c r="K17" s="136">
        <v>13</v>
      </c>
      <c r="L17" s="137">
        <v>0</v>
      </c>
      <c r="M17" s="132">
        <f t="shared" si="4"/>
        <v>13</v>
      </c>
      <c r="N17" s="137">
        <v>59</v>
      </c>
      <c r="O17" s="137">
        <v>0</v>
      </c>
      <c r="P17" s="132">
        <f t="shared" si="9"/>
        <v>59</v>
      </c>
      <c r="Q17" s="132">
        <f t="shared" si="5"/>
        <v>72</v>
      </c>
      <c r="R17" s="80" t="s">
        <v>183</v>
      </c>
      <c r="S17" s="19" t="s">
        <v>18</v>
      </c>
      <c r="T17" s="138">
        <v>2835</v>
      </c>
      <c r="U17" s="137">
        <v>0</v>
      </c>
      <c r="V17" s="132">
        <f t="shared" si="10"/>
        <v>2835</v>
      </c>
      <c r="W17" s="137">
        <v>2784</v>
      </c>
      <c r="X17" s="137">
        <v>0</v>
      </c>
      <c r="Y17" s="132">
        <f t="shared" si="6"/>
        <v>2784</v>
      </c>
      <c r="Z17" s="132">
        <f t="shared" si="11"/>
        <v>5619</v>
      </c>
      <c r="AA17" s="137">
        <v>191</v>
      </c>
      <c r="AB17" s="137">
        <v>10</v>
      </c>
      <c r="AC17" s="132">
        <f t="shared" si="7"/>
        <v>201</v>
      </c>
      <c r="AD17" s="137">
        <v>39</v>
      </c>
      <c r="AE17" s="137">
        <v>0</v>
      </c>
      <c r="AF17" s="132">
        <f t="shared" si="12"/>
        <v>39</v>
      </c>
      <c r="AG17" s="132">
        <f t="shared" si="8"/>
        <v>6562</v>
      </c>
      <c r="AH17" s="137">
        <v>250</v>
      </c>
      <c r="AI17" s="137">
        <v>7309</v>
      </c>
      <c r="AJ17" s="135" t="s">
        <v>306</v>
      </c>
      <c r="AK17" s="14" t="s">
        <v>183</v>
      </c>
    </row>
    <row r="18" spans="1:37" s="5" customFormat="1" ht="39.6" customHeight="1" x14ac:dyDescent="0.2">
      <c r="A18" s="19" t="s">
        <v>19</v>
      </c>
      <c r="B18" s="132">
        <f t="shared" si="0"/>
        <v>13135</v>
      </c>
      <c r="C18" s="136">
        <v>197</v>
      </c>
      <c r="D18" s="137">
        <v>127</v>
      </c>
      <c r="E18" s="132">
        <f t="shared" si="1"/>
        <v>324</v>
      </c>
      <c r="F18" s="137">
        <v>337</v>
      </c>
      <c r="G18" s="137">
        <v>6</v>
      </c>
      <c r="H18" s="132">
        <f t="shared" si="2"/>
        <v>343</v>
      </c>
      <c r="I18" s="137">
        <v>30</v>
      </c>
      <c r="J18" s="132">
        <f t="shared" si="3"/>
        <v>697</v>
      </c>
      <c r="K18" s="136">
        <v>1</v>
      </c>
      <c r="L18" s="137">
        <v>42</v>
      </c>
      <c r="M18" s="132">
        <f t="shared" si="4"/>
        <v>43</v>
      </c>
      <c r="N18" s="137">
        <v>24</v>
      </c>
      <c r="O18" s="137">
        <v>4</v>
      </c>
      <c r="P18" s="132">
        <f t="shared" si="9"/>
        <v>28</v>
      </c>
      <c r="Q18" s="132">
        <f t="shared" si="5"/>
        <v>71</v>
      </c>
      <c r="R18" s="80" t="s">
        <v>184</v>
      </c>
      <c r="S18" s="19" t="s">
        <v>19</v>
      </c>
      <c r="T18" s="138">
        <v>2205</v>
      </c>
      <c r="U18" s="137">
        <v>5</v>
      </c>
      <c r="V18" s="132">
        <f t="shared" si="10"/>
        <v>2210</v>
      </c>
      <c r="W18" s="137">
        <v>2371</v>
      </c>
      <c r="X18" s="137">
        <v>15</v>
      </c>
      <c r="Y18" s="132">
        <f t="shared" si="6"/>
        <v>2386</v>
      </c>
      <c r="Z18" s="132">
        <f t="shared" si="11"/>
        <v>4596</v>
      </c>
      <c r="AA18" s="137">
        <v>186</v>
      </c>
      <c r="AB18" s="137">
        <v>44</v>
      </c>
      <c r="AC18" s="132">
        <f t="shared" si="7"/>
        <v>230</v>
      </c>
      <c r="AD18" s="137">
        <v>78</v>
      </c>
      <c r="AE18" s="137">
        <v>0</v>
      </c>
      <c r="AF18" s="132">
        <f t="shared" si="12"/>
        <v>78</v>
      </c>
      <c r="AG18" s="132">
        <f t="shared" si="8"/>
        <v>5672</v>
      </c>
      <c r="AH18" s="137">
        <v>186</v>
      </c>
      <c r="AI18" s="137">
        <v>7277</v>
      </c>
      <c r="AJ18" s="135" t="s">
        <v>306</v>
      </c>
      <c r="AK18" s="14" t="s">
        <v>184</v>
      </c>
    </row>
    <row r="19" spans="1:37" s="5" customFormat="1" ht="39.6" customHeight="1" x14ac:dyDescent="0.2">
      <c r="A19" s="19" t="s">
        <v>206</v>
      </c>
      <c r="B19" s="132">
        <f t="shared" si="0"/>
        <v>44245</v>
      </c>
      <c r="C19" s="136">
        <v>997</v>
      </c>
      <c r="D19" s="137">
        <v>710</v>
      </c>
      <c r="E19" s="132">
        <f t="shared" si="1"/>
        <v>1707</v>
      </c>
      <c r="F19" s="137">
        <v>1516</v>
      </c>
      <c r="G19" s="137">
        <v>25</v>
      </c>
      <c r="H19" s="132">
        <f t="shared" si="2"/>
        <v>1541</v>
      </c>
      <c r="I19" s="137">
        <v>126</v>
      </c>
      <c r="J19" s="132">
        <f t="shared" si="3"/>
        <v>3374</v>
      </c>
      <c r="K19" s="136">
        <v>6</v>
      </c>
      <c r="L19" s="137">
        <v>59</v>
      </c>
      <c r="M19" s="132">
        <f t="shared" si="4"/>
        <v>65</v>
      </c>
      <c r="N19" s="137">
        <v>77</v>
      </c>
      <c r="O19" s="137">
        <v>16</v>
      </c>
      <c r="P19" s="132">
        <f t="shared" si="9"/>
        <v>93</v>
      </c>
      <c r="Q19" s="132">
        <f t="shared" si="5"/>
        <v>158</v>
      </c>
      <c r="R19" s="80" t="s">
        <v>207</v>
      </c>
      <c r="S19" s="19" t="s">
        <v>206</v>
      </c>
      <c r="T19" s="138">
        <v>10611</v>
      </c>
      <c r="U19" s="137">
        <v>2</v>
      </c>
      <c r="V19" s="132">
        <f t="shared" si="10"/>
        <v>10613</v>
      </c>
      <c r="W19" s="137">
        <v>7825</v>
      </c>
      <c r="X19" s="137">
        <v>1</v>
      </c>
      <c r="Y19" s="132">
        <f t="shared" si="6"/>
        <v>7826</v>
      </c>
      <c r="Z19" s="132">
        <f t="shared" si="11"/>
        <v>18439</v>
      </c>
      <c r="AA19" s="137">
        <v>459</v>
      </c>
      <c r="AB19" s="137">
        <v>224</v>
      </c>
      <c r="AC19" s="132">
        <f t="shared" si="7"/>
        <v>683</v>
      </c>
      <c r="AD19" s="137">
        <v>172</v>
      </c>
      <c r="AE19" s="137">
        <v>5</v>
      </c>
      <c r="AF19" s="132">
        <f t="shared" si="12"/>
        <v>177</v>
      </c>
      <c r="AG19" s="132">
        <f t="shared" si="8"/>
        <v>22831</v>
      </c>
      <c r="AH19" s="137">
        <v>859</v>
      </c>
      <c r="AI19" s="137">
        <v>20555</v>
      </c>
      <c r="AJ19" s="135" t="s">
        <v>306</v>
      </c>
      <c r="AK19" s="14" t="s">
        <v>207</v>
      </c>
    </row>
    <row r="20" spans="1:37" s="5" customFormat="1" ht="39.6" customHeight="1" x14ac:dyDescent="0.2">
      <c r="A20" s="19" t="s">
        <v>197</v>
      </c>
      <c r="B20" s="132">
        <f t="shared" si="0"/>
        <v>40260</v>
      </c>
      <c r="C20" s="136">
        <v>464</v>
      </c>
      <c r="D20" s="137">
        <v>229</v>
      </c>
      <c r="E20" s="132">
        <f t="shared" si="1"/>
        <v>693</v>
      </c>
      <c r="F20" s="137">
        <v>1134</v>
      </c>
      <c r="G20" s="137">
        <v>27</v>
      </c>
      <c r="H20" s="132">
        <f t="shared" si="2"/>
        <v>1161</v>
      </c>
      <c r="I20" s="137">
        <v>15</v>
      </c>
      <c r="J20" s="132">
        <f t="shared" si="3"/>
        <v>1869</v>
      </c>
      <c r="K20" s="136">
        <v>7</v>
      </c>
      <c r="L20" s="137">
        <v>57</v>
      </c>
      <c r="M20" s="132">
        <f t="shared" si="4"/>
        <v>64</v>
      </c>
      <c r="N20" s="137">
        <v>59</v>
      </c>
      <c r="O20" s="137">
        <v>12</v>
      </c>
      <c r="P20" s="132">
        <f t="shared" si="9"/>
        <v>71</v>
      </c>
      <c r="Q20" s="132">
        <f t="shared" si="5"/>
        <v>135</v>
      </c>
      <c r="R20" s="80" t="s">
        <v>199</v>
      </c>
      <c r="S20" s="19" t="s">
        <v>197</v>
      </c>
      <c r="T20" s="138">
        <v>6696</v>
      </c>
      <c r="U20" s="137">
        <v>10</v>
      </c>
      <c r="V20" s="132">
        <f t="shared" si="10"/>
        <v>6706</v>
      </c>
      <c r="W20" s="137">
        <v>7637</v>
      </c>
      <c r="X20" s="137">
        <v>32</v>
      </c>
      <c r="Y20" s="132">
        <f t="shared" si="6"/>
        <v>7669</v>
      </c>
      <c r="Z20" s="132">
        <f t="shared" si="11"/>
        <v>14375</v>
      </c>
      <c r="AA20" s="137">
        <v>430</v>
      </c>
      <c r="AB20" s="137">
        <v>58</v>
      </c>
      <c r="AC20" s="132">
        <f t="shared" si="7"/>
        <v>488</v>
      </c>
      <c r="AD20" s="137">
        <v>139</v>
      </c>
      <c r="AE20" s="137">
        <v>0</v>
      </c>
      <c r="AF20" s="132">
        <f t="shared" si="12"/>
        <v>139</v>
      </c>
      <c r="AG20" s="132">
        <f t="shared" si="8"/>
        <v>17006</v>
      </c>
      <c r="AH20" s="137">
        <v>686</v>
      </c>
      <c r="AI20" s="137">
        <v>22568</v>
      </c>
      <c r="AJ20" s="135" t="s">
        <v>306</v>
      </c>
      <c r="AK20" s="14" t="s">
        <v>199</v>
      </c>
    </row>
    <row r="21" spans="1:37" s="5" customFormat="1" ht="39.6" customHeight="1" x14ac:dyDescent="0.2">
      <c r="A21" s="19" t="s">
        <v>198</v>
      </c>
      <c r="B21" s="132">
        <f t="shared" si="0"/>
        <v>81669</v>
      </c>
      <c r="C21" s="136">
        <v>1696</v>
      </c>
      <c r="D21" s="137">
        <v>1470</v>
      </c>
      <c r="E21" s="132">
        <f t="shared" si="1"/>
        <v>3166</v>
      </c>
      <c r="F21" s="137">
        <v>2947</v>
      </c>
      <c r="G21" s="137">
        <v>74</v>
      </c>
      <c r="H21" s="132">
        <f t="shared" si="2"/>
        <v>3021</v>
      </c>
      <c r="I21" s="137">
        <v>142</v>
      </c>
      <c r="J21" s="132">
        <f t="shared" si="3"/>
        <v>6329</v>
      </c>
      <c r="K21" s="136">
        <v>6</v>
      </c>
      <c r="L21" s="137">
        <v>51</v>
      </c>
      <c r="M21" s="132">
        <f t="shared" si="4"/>
        <v>57</v>
      </c>
      <c r="N21" s="137">
        <v>127</v>
      </c>
      <c r="O21" s="137">
        <v>49</v>
      </c>
      <c r="P21" s="132">
        <f t="shared" si="9"/>
        <v>176</v>
      </c>
      <c r="Q21" s="132">
        <f t="shared" si="5"/>
        <v>233</v>
      </c>
      <c r="R21" s="80" t="s">
        <v>200</v>
      </c>
      <c r="S21" s="19" t="s">
        <v>198</v>
      </c>
      <c r="T21" s="138">
        <v>17314</v>
      </c>
      <c r="U21" s="137">
        <v>12</v>
      </c>
      <c r="V21" s="132">
        <f t="shared" si="10"/>
        <v>17326</v>
      </c>
      <c r="W21" s="137">
        <v>15568</v>
      </c>
      <c r="X21" s="137">
        <v>36</v>
      </c>
      <c r="Y21" s="132">
        <f t="shared" si="6"/>
        <v>15604</v>
      </c>
      <c r="Z21" s="132">
        <f t="shared" si="11"/>
        <v>32930</v>
      </c>
      <c r="AA21" s="137">
        <v>969</v>
      </c>
      <c r="AB21" s="137">
        <v>177</v>
      </c>
      <c r="AC21" s="132">
        <f>SUM(AA21:AB21)</f>
        <v>1146</v>
      </c>
      <c r="AD21" s="137">
        <v>207</v>
      </c>
      <c r="AE21" s="137">
        <v>0</v>
      </c>
      <c r="AF21" s="132">
        <f t="shared" si="12"/>
        <v>207</v>
      </c>
      <c r="AG21" s="132">
        <f t="shared" si="8"/>
        <v>40845</v>
      </c>
      <c r="AH21" s="137">
        <v>1459</v>
      </c>
      <c r="AI21" s="137">
        <v>39365</v>
      </c>
      <c r="AJ21" s="135" t="s">
        <v>306</v>
      </c>
      <c r="AK21" s="14" t="s">
        <v>200</v>
      </c>
    </row>
    <row r="22" spans="1:37" s="5" customFormat="1" ht="39.6" customHeight="1" x14ac:dyDescent="0.2">
      <c r="A22" s="19" t="s">
        <v>30</v>
      </c>
      <c r="B22" s="132">
        <f t="shared" si="0"/>
        <v>5630</v>
      </c>
      <c r="C22" s="136">
        <v>285</v>
      </c>
      <c r="D22" s="137">
        <v>125</v>
      </c>
      <c r="E22" s="132">
        <f t="shared" si="1"/>
        <v>410</v>
      </c>
      <c r="F22" s="137">
        <v>374</v>
      </c>
      <c r="G22" s="137">
        <v>4</v>
      </c>
      <c r="H22" s="132">
        <f t="shared" si="2"/>
        <v>378</v>
      </c>
      <c r="I22" s="137">
        <v>21</v>
      </c>
      <c r="J22" s="132">
        <f t="shared" si="3"/>
        <v>809</v>
      </c>
      <c r="K22" s="136">
        <v>1</v>
      </c>
      <c r="L22" s="137">
        <v>0</v>
      </c>
      <c r="M22" s="132">
        <f t="shared" si="4"/>
        <v>1</v>
      </c>
      <c r="N22" s="137">
        <v>14</v>
      </c>
      <c r="O22" s="137">
        <v>0</v>
      </c>
      <c r="P22" s="132">
        <f t="shared" si="9"/>
        <v>14</v>
      </c>
      <c r="Q22" s="132">
        <f t="shared" si="5"/>
        <v>15</v>
      </c>
      <c r="R22" s="80" t="s">
        <v>186</v>
      </c>
      <c r="S22" s="19" t="s">
        <v>30</v>
      </c>
      <c r="T22" s="138">
        <v>1233</v>
      </c>
      <c r="U22" s="137">
        <v>0</v>
      </c>
      <c r="V22" s="132">
        <f t="shared" si="10"/>
        <v>1233</v>
      </c>
      <c r="W22" s="137">
        <v>1039</v>
      </c>
      <c r="X22" s="137">
        <v>0</v>
      </c>
      <c r="Y22" s="132">
        <f t="shared" si="6"/>
        <v>1039</v>
      </c>
      <c r="Z22" s="132">
        <f t="shared" si="11"/>
        <v>2272</v>
      </c>
      <c r="AA22" s="137">
        <v>107</v>
      </c>
      <c r="AB22" s="137">
        <v>40</v>
      </c>
      <c r="AC22" s="132">
        <f t="shared" si="7"/>
        <v>147</v>
      </c>
      <c r="AD22" s="137">
        <v>8</v>
      </c>
      <c r="AE22" s="137">
        <v>16</v>
      </c>
      <c r="AF22" s="132">
        <f t="shared" si="12"/>
        <v>24</v>
      </c>
      <c r="AG22" s="132">
        <f t="shared" si="8"/>
        <v>3267</v>
      </c>
      <c r="AH22" s="137">
        <v>110</v>
      </c>
      <c r="AI22" s="137">
        <v>2253</v>
      </c>
      <c r="AJ22" s="135" t="s">
        <v>306</v>
      </c>
      <c r="AK22" s="14" t="s">
        <v>186</v>
      </c>
    </row>
    <row r="23" spans="1:37" s="5" customFormat="1" ht="39.6" customHeight="1" x14ac:dyDescent="0.2">
      <c r="A23" s="19" t="s">
        <v>32</v>
      </c>
      <c r="B23" s="132">
        <f t="shared" si="0"/>
        <v>20717</v>
      </c>
      <c r="C23" s="136">
        <v>390</v>
      </c>
      <c r="D23" s="137">
        <v>157</v>
      </c>
      <c r="E23" s="132">
        <f t="shared" si="1"/>
        <v>547</v>
      </c>
      <c r="F23" s="137">
        <v>660</v>
      </c>
      <c r="G23" s="137">
        <v>9</v>
      </c>
      <c r="H23" s="132">
        <f t="shared" si="2"/>
        <v>669</v>
      </c>
      <c r="I23" s="137">
        <v>11</v>
      </c>
      <c r="J23" s="132">
        <f t="shared" si="3"/>
        <v>1227</v>
      </c>
      <c r="K23" s="136">
        <v>0</v>
      </c>
      <c r="L23" s="137">
        <v>0</v>
      </c>
      <c r="M23" s="132">
        <f t="shared" si="4"/>
        <v>0</v>
      </c>
      <c r="N23" s="137">
        <v>15</v>
      </c>
      <c r="O23" s="137">
        <v>0</v>
      </c>
      <c r="P23" s="132">
        <f t="shared" si="9"/>
        <v>15</v>
      </c>
      <c r="Q23" s="132">
        <f t="shared" si="5"/>
        <v>15</v>
      </c>
      <c r="R23" s="80" t="s">
        <v>188</v>
      </c>
      <c r="S23" s="19" t="s">
        <v>32</v>
      </c>
      <c r="T23" s="138">
        <v>5844</v>
      </c>
      <c r="U23" s="137">
        <v>0</v>
      </c>
      <c r="V23" s="132">
        <f t="shared" si="10"/>
        <v>5844</v>
      </c>
      <c r="W23" s="137">
        <v>4415</v>
      </c>
      <c r="X23" s="137">
        <v>22</v>
      </c>
      <c r="Y23" s="132">
        <f t="shared" si="6"/>
        <v>4437</v>
      </c>
      <c r="Z23" s="132">
        <f t="shared" si="11"/>
        <v>10281</v>
      </c>
      <c r="AA23" s="137">
        <v>208</v>
      </c>
      <c r="AB23" s="137">
        <v>79</v>
      </c>
      <c r="AC23" s="132">
        <f t="shared" si="7"/>
        <v>287</v>
      </c>
      <c r="AD23" s="137">
        <v>11</v>
      </c>
      <c r="AE23" s="137">
        <v>2</v>
      </c>
      <c r="AF23" s="132">
        <f t="shared" si="12"/>
        <v>13</v>
      </c>
      <c r="AG23" s="132">
        <f t="shared" si="8"/>
        <v>11823</v>
      </c>
      <c r="AH23" s="137">
        <v>393</v>
      </c>
      <c r="AI23" s="137">
        <v>8501</v>
      </c>
      <c r="AJ23" s="135" t="s">
        <v>306</v>
      </c>
      <c r="AK23" s="14" t="s">
        <v>188</v>
      </c>
    </row>
    <row r="24" spans="1:37" s="5" customFormat="1" ht="39.6" customHeight="1" x14ac:dyDescent="0.2">
      <c r="A24" s="19" t="s">
        <v>34</v>
      </c>
      <c r="B24" s="132">
        <f t="shared" si="0"/>
        <v>37755</v>
      </c>
      <c r="C24" s="136">
        <v>974</v>
      </c>
      <c r="D24" s="137">
        <v>775</v>
      </c>
      <c r="E24" s="132">
        <f t="shared" si="1"/>
        <v>1749</v>
      </c>
      <c r="F24" s="137">
        <v>1837</v>
      </c>
      <c r="G24" s="137">
        <v>37</v>
      </c>
      <c r="H24" s="132">
        <f t="shared" si="2"/>
        <v>1874</v>
      </c>
      <c r="I24" s="137">
        <v>122</v>
      </c>
      <c r="J24" s="132">
        <f t="shared" si="3"/>
        <v>3745</v>
      </c>
      <c r="K24" s="136">
        <v>7</v>
      </c>
      <c r="L24" s="137">
        <v>25</v>
      </c>
      <c r="M24" s="132">
        <f t="shared" si="4"/>
        <v>32</v>
      </c>
      <c r="N24" s="137">
        <v>40</v>
      </c>
      <c r="O24" s="137">
        <v>16</v>
      </c>
      <c r="P24" s="132">
        <f t="shared" si="9"/>
        <v>56</v>
      </c>
      <c r="Q24" s="132">
        <f t="shared" si="5"/>
        <v>88</v>
      </c>
      <c r="R24" s="80" t="s">
        <v>189</v>
      </c>
      <c r="S24" s="19" t="s">
        <v>34</v>
      </c>
      <c r="T24" s="138">
        <v>9172</v>
      </c>
      <c r="U24" s="137">
        <v>1</v>
      </c>
      <c r="V24" s="132">
        <f t="shared" si="10"/>
        <v>9173</v>
      </c>
      <c r="W24" s="137">
        <v>7236</v>
      </c>
      <c r="X24" s="137">
        <v>17</v>
      </c>
      <c r="Y24" s="132">
        <f t="shared" si="6"/>
        <v>7253</v>
      </c>
      <c r="Z24" s="132">
        <f t="shared" si="11"/>
        <v>16426</v>
      </c>
      <c r="AA24" s="137">
        <v>466</v>
      </c>
      <c r="AB24" s="137">
        <v>66</v>
      </c>
      <c r="AC24" s="132">
        <f t="shared" si="7"/>
        <v>532</v>
      </c>
      <c r="AD24" s="137">
        <v>66</v>
      </c>
      <c r="AE24" s="137">
        <v>0</v>
      </c>
      <c r="AF24" s="132">
        <f t="shared" si="12"/>
        <v>66</v>
      </c>
      <c r="AG24" s="132">
        <f t="shared" si="8"/>
        <v>20857</v>
      </c>
      <c r="AH24" s="137">
        <v>832</v>
      </c>
      <c r="AI24" s="137">
        <v>16066</v>
      </c>
      <c r="AJ24" s="135" t="s">
        <v>306</v>
      </c>
      <c r="AK24" s="14" t="s">
        <v>189</v>
      </c>
    </row>
    <row r="25" spans="1:37" s="5" customFormat="1" ht="39.6" customHeight="1" x14ac:dyDescent="0.2">
      <c r="A25" s="19" t="s">
        <v>35</v>
      </c>
      <c r="B25" s="132">
        <f t="shared" si="0"/>
        <v>7330</v>
      </c>
      <c r="C25" s="136">
        <v>63</v>
      </c>
      <c r="D25" s="137">
        <v>67</v>
      </c>
      <c r="E25" s="132">
        <f t="shared" si="1"/>
        <v>130</v>
      </c>
      <c r="F25" s="137">
        <v>183</v>
      </c>
      <c r="G25" s="137">
        <v>3</v>
      </c>
      <c r="H25" s="132">
        <f t="shared" si="2"/>
        <v>186</v>
      </c>
      <c r="I25" s="137">
        <v>10</v>
      </c>
      <c r="J25" s="132">
        <f t="shared" si="3"/>
        <v>326</v>
      </c>
      <c r="K25" s="136">
        <v>0</v>
      </c>
      <c r="L25" s="137">
        <v>0</v>
      </c>
      <c r="M25" s="132">
        <f t="shared" si="4"/>
        <v>0</v>
      </c>
      <c r="N25" s="137">
        <v>5</v>
      </c>
      <c r="O25" s="137">
        <v>0</v>
      </c>
      <c r="P25" s="132">
        <f t="shared" si="9"/>
        <v>5</v>
      </c>
      <c r="Q25" s="132">
        <f t="shared" si="5"/>
        <v>5</v>
      </c>
      <c r="R25" s="80" t="s">
        <v>190</v>
      </c>
      <c r="S25" s="19" t="s">
        <v>35</v>
      </c>
      <c r="T25" s="138">
        <v>2260</v>
      </c>
      <c r="U25" s="137">
        <v>0</v>
      </c>
      <c r="V25" s="132">
        <f t="shared" si="10"/>
        <v>2260</v>
      </c>
      <c r="W25" s="137">
        <v>1730</v>
      </c>
      <c r="X25" s="137">
        <v>0</v>
      </c>
      <c r="Y25" s="132">
        <f t="shared" si="6"/>
        <v>1730</v>
      </c>
      <c r="Z25" s="132">
        <f t="shared" si="11"/>
        <v>3990</v>
      </c>
      <c r="AA25" s="137">
        <v>40</v>
      </c>
      <c r="AB25" s="137">
        <v>5</v>
      </c>
      <c r="AC25" s="132">
        <f t="shared" si="7"/>
        <v>45</v>
      </c>
      <c r="AD25" s="137">
        <v>7</v>
      </c>
      <c r="AE25" s="137">
        <v>0</v>
      </c>
      <c r="AF25" s="132">
        <f t="shared" si="12"/>
        <v>7</v>
      </c>
      <c r="AG25" s="132">
        <f t="shared" si="8"/>
        <v>4373</v>
      </c>
      <c r="AH25" s="137">
        <v>123</v>
      </c>
      <c r="AI25" s="137">
        <v>2834</v>
      </c>
      <c r="AJ25" s="135" t="s">
        <v>306</v>
      </c>
      <c r="AK25" s="14" t="s">
        <v>190</v>
      </c>
    </row>
    <row r="26" spans="1:37" s="5" customFormat="1" ht="39.6" customHeight="1" x14ac:dyDescent="0.2">
      <c r="A26" s="19" t="s">
        <v>36</v>
      </c>
      <c r="B26" s="132">
        <f t="shared" si="0"/>
        <v>13749</v>
      </c>
      <c r="C26" s="136">
        <v>294</v>
      </c>
      <c r="D26" s="137">
        <v>338</v>
      </c>
      <c r="E26" s="132">
        <f t="shared" si="1"/>
        <v>632</v>
      </c>
      <c r="F26" s="137">
        <v>656</v>
      </c>
      <c r="G26" s="137">
        <v>25</v>
      </c>
      <c r="H26" s="132">
        <f t="shared" si="2"/>
        <v>681</v>
      </c>
      <c r="I26" s="137">
        <v>129</v>
      </c>
      <c r="J26" s="132">
        <f t="shared" si="3"/>
        <v>1442</v>
      </c>
      <c r="K26" s="136">
        <v>0</v>
      </c>
      <c r="L26" s="137">
        <v>0</v>
      </c>
      <c r="M26" s="132">
        <f t="shared" si="4"/>
        <v>0</v>
      </c>
      <c r="N26" s="137">
        <v>10</v>
      </c>
      <c r="O26" s="137">
        <v>0</v>
      </c>
      <c r="P26" s="132">
        <f t="shared" si="9"/>
        <v>10</v>
      </c>
      <c r="Q26" s="132">
        <f t="shared" si="5"/>
        <v>10</v>
      </c>
      <c r="R26" s="80" t="s">
        <v>191</v>
      </c>
      <c r="S26" s="19" t="s">
        <v>36</v>
      </c>
      <c r="T26" s="138">
        <v>3528</v>
      </c>
      <c r="U26" s="137">
        <v>2</v>
      </c>
      <c r="V26" s="132">
        <f t="shared" si="10"/>
        <v>3530</v>
      </c>
      <c r="W26" s="137">
        <v>2520</v>
      </c>
      <c r="X26" s="137">
        <v>59</v>
      </c>
      <c r="Y26" s="132">
        <f t="shared" si="6"/>
        <v>2579</v>
      </c>
      <c r="Z26" s="132">
        <f t="shared" si="11"/>
        <v>6109</v>
      </c>
      <c r="AA26" s="137">
        <v>328</v>
      </c>
      <c r="AB26" s="137">
        <v>361</v>
      </c>
      <c r="AC26" s="132">
        <f t="shared" si="7"/>
        <v>689</v>
      </c>
      <c r="AD26" s="137">
        <v>42</v>
      </c>
      <c r="AE26" s="137">
        <v>0</v>
      </c>
      <c r="AF26" s="132">
        <f t="shared" si="12"/>
        <v>42</v>
      </c>
      <c r="AG26" s="132">
        <f t="shared" si="8"/>
        <v>8292</v>
      </c>
      <c r="AH26" s="137">
        <v>218</v>
      </c>
      <c r="AI26" s="137">
        <v>5239</v>
      </c>
      <c r="AJ26" s="135" t="s">
        <v>306</v>
      </c>
      <c r="AK26" s="14" t="s">
        <v>191</v>
      </c>
    </row>
    <row r="27" spans="1:37" s="5" customFormat="1" ht="39.6" customHeight="1" x14ac:dyDescent="0.2">
      <c r="A27" s="19" t="s">
        <v>26</v>
      </c>
      <c r="B27" s="132">
        <f t="shared" si="0"/>
        <v>15196</v>
      </c>
      <c r="C27" s="136">
        <v>296</v>
      </c>
      <c r="D27" s="137">
        <v>109</v>
      </c>
      <c r="E27" s="132">
        <f t="shared" si="1"/>
        <v>405</v>
      </c>
      <c r="F27" s="137">
        <v>477</v>
      </c>
      <c r="G27" s="137">
        <v>6</v>
      </c>
      <c r="H27" s="132">
        <f t="shared" si="2"/>
        <v>483</v>
      </c>
      <c r="I27" s="137">
        <v>3</v>
      </c>
      <c r="J27" s="132">
        <f t="shared" si="3"/>
        <v>891</v>
      </c>
      <c r="K27" s="136">
        <v>4</v>
      </c>
      <c r="L27" s="137">
        <v>12</v>
      </c>
      <c r="M27" s="132">
        <f t="shared" si="4"/>
        <v>16</v>
      </c>
      <c r="N27" s="137">
        <v>13</v>
      </c>
      <c r="O27" s="137">
        <v>5</v>
      </c>
      <c r="P27" s="132">
        <f t="shared" si="9"/>
        <v>18</v>
      </c>
      <c r="Q27" s="132">
        <f t="shared" si="5"/>
        <v>34</v>
      </c>
      <c r="R27" s="80" t="s">
        <v>185</v>
      </c>
      <c r="S27" s="19" t="s">
        <v>26</v>
      </c>
      <c r="T27" s="138">
        <v>2958</v>
      </c>
      <c r="U27" s="137">
        <v>1</v>
      </c>
      <c r="V27" s="132">
        <f t="shared" si="10"/>
        <v>2959</v>
      </c>
      <c r="W27" s="137">
        <v>2921</v>
      </c>
      <c r="X27" s="137">
        <v>0</v>
      </c>
      <c r="Y27" s="132">
        <f t="shared" si="6"/>
        <v>2921</v>
      </c>
      <c r="Z27" s="132">
        <f t="shared" si="11"/>
        <v>5880</v>
      </c>
      <c r="AA27" s="137">
        <v>185</v>
      </c>
      <c r="AB27" s="137">
        <v>43</v>
      </c>
      <c r="AC27" s="132">
        <f t="shared" si="7"/>
        <v>228</v>
      </c>
      <c r="AD27" s="137">
        <v>23</v>
      </c>
      <c r="AE27" s="137">
        <v>0</v>
      </c>
      <c r="AF27" s="132">
        <f t="shared" si="12"/>
        <v>23</v>
      </c>
      <c r="AG27" s="132">
        <f t="shared" si="8"/>
        <v>7056</v>
      </c>
      <c r="AH27" s="137">
        <v>276</v>
      </c>
      <c r="AI27" s="137">
        <v>7864</v>
      </c>
      <c r="AJ27" s="135" t="s">
        <v>306</v>
      </c>
      <c r="AK27" s="14" t="s">
        <v>185</v>
      </c>
    </row>
    <row r="28" spans="1:37" s="5" customFormat="1" ht="39.6" customHeight="1" x14ac:dyDescent="0.2">
      <c r="A28" s="19" t="s">
        <v>27</v>
      </c>
      <c r="B28" s="132">
        <f t="shared" si="0"/>
        <v>20142</v>
      </c>
      <c r="C28" s="136">
        <v>377</v>
      </c>
      <c r="D28" s="137">
        <v>161</v>
      </c>
      <c r="E28" s="132">
        <f t="shared" si="1"/>
        <v>538</v>
      </c>
      <c r="F28" s="137">
        <v>662</v>
      </c>
      <c r="G28" s="137">
        <v>20</v>
      </c>
      <c r="H28" s="132">
        <f t="shared" si="2"/>
        <v>682</v>
      </c>
      <c r="I28" s="137">
        <v>9</v>
      </c>
      <c r="J28" s="132">
        <f t="shared" si="3"/>
        <v>1229</v>
      </c>
      <c r="K28" s="136">
        <v>1</v>
      </c>
      <c r="L28" s="137">
        <v>5</v>
      </c>
      <c r="M28" s="132">
        <f t="shared" si="4"/>
        <v>6</v>
      </c>
      <c r="N28" s="137">
        <v>13</v>
      </c>
      <c r="O28" s="137">
        <v>8</v>
      </c>
      <c r="P28" s="132">
        <f t="shared" si="9"/>
        <v>21</v>
      </c>
      <c r="Q28" s="132">
        <f t="shared" si="5"/>
        <v>27</v>
      </c>
      <c r="R28" s="80" t="s">
        <v>192</v>
      </c>
      <c r="S28" s="19" t="s">
        <v>27</v>
      </c>
      <c r="T28" s="138">
        <v>4443</v>
      </c>
      <c r="U28" s="137">
        <v>14</v>
      </c>
      <c r="V28" s="132">
        <f t="shared" si="10"/>
        <v>4457</v>
      </c>
      <c r="W28" s="137">
        <v>3830</v>
      </c>
      <c r="X28" s="137">
        <v>3</v>
      </c>
      <c r="Y28" s="132">
        <f t="shared" si="6"/>
        <v>3833</v>
      </c>
      <c r="Z28" s="132">
        <f t="shared" si="11"/>
        <v>8290</v>
      </c>
      <c r="AA28" s="137">
        <v>164</v>
      </c>
      <c r="AB28" s="137">
        <v>109</v>
      </c>
      <c r="AC28" s="132">
        <f t="shared" si="7"/>
        <v>273</v>
      </c>
      <c r="AD28" s="137">
        <v>42</v>
      </c>
      <c r="AE28" s="137">
        <v>0</v>
      </c>
      <c r="AF28" s="132">
        <f t="shared" si="12"/>
        <v>42</v>
      </c>
      <c r="AG28" s="132">
        <f t="shared" si="8"/>
        <v>9861</v>
      </c>
      <c r="AH28" s="137">
        <v>462</v>
      </c>
      <c r="AI28" s="137">
        <v>9819</v>
      </c>
      <c r="AJ28" s="135" t="s">
        <v>306</v>
      </c>
      <c r="AK28" s="14" t="s">
        <v>192</v>
      </c>
    </row>
    <row r="29" spans="1:37" s="5" customFormat="1" ht="39.6" customHeight="1" x14ac:dyDescent="0.2">
      <c r="A29" s="19" t="s">
        <v>28</v>
      </c>
      <c r="B29" s="132">
        <f t="shared" si="0"/>
        <v>8347</v>
      </c>
      <c r="C29" s="136">
        <v>230</v>
      </c>
      <c r="D29" s="137">
        <v>39</v>
      </c>
      <c r="E29" s="132">
        <f t="shared" si="1"/>
        <v>269</v>
      </c>
      <c r="F29" s="137">
        <v>314</v>
      </c>
      <c r="G29" s="137">
        <v>1</v>
      </c>
      <c r="H29" s="132">
        <f t="shared" si="2"/>
        <v>315</v>
      </c>
      <c r="I29" s="137">
        <v>1</v>
      </c>
      <c r="J29" s="132">
        <f t="shared" si="3"/>
        <v>585</v>
      </c>
      <c r="K29" s="136">
        <v>6</v>
      </c>
      <c r="L29" s="137">
        <v>5</v>
      </c>
      <c r="M29" s="132">
        <f t="shared" si="4"/>
        <v>11</v>
      </c>
      <c r="N29" s="137">
        <v>15</v>
      </c>
      <c r="O29" s="137">
        <v>10</v>
      </c>
      <c r="P29" s="132">
        <f t="shared" si="9"/>
        <v>25</v>
      </c>
      <c r="Q29" s="132">
        <f t="shared" si="5"/>
        <v>36</v>
      </c>
      <c r="R29" s="80" t="s">
        <v>187</v>
      </c>
      <c r="S29" s="19" t="s">
        <v>28</v>
      </c>
      <c r="T29" s="138">
        <v>1588</v>
      </c>
      <c r="U29" s="137">
        <v>5</v>
      </c>
      <c r="V29" s="132">
        <f t="shared" si="10"/>
        <v>1593</v>
      </c>
      <c r="W29" s="137">
        <v>1574</v>
      </c>
      <c r="X29" s="137">
        <v>5</v>
      </c>
      <c r="Y29" s="132">
        <f t="shared" si="6"/>
        <v>1579</v>
      </c>
      <c r="Z29" s="132">
        <f t="shared" si="11"/>
        <v>3172</v>
      </c>
      <c r="AA29" s="137">
        <v>123</v>
      </c>
      <c r="AB29" s="137">
        <v>28</v>
      </c>
      <c r="AC29" s="132">
        <f t="shared" si="7"/>
        <v>151</v>
      </c>
      <c r="AD29" s="137">
        <v>73</v>
      </c>
      <c r="AE29" s="137">
        <v>0</v>
      </c>
      <c r="AF29" s="132">
        <f t="shared" si="12"/>
        <v>73</v>
      </c>
      <c r="AG29" s="132">
        <f t="shared" si="8"/>
        <v>4017</v>
      </c>
      <c r="AH29" s="137">
        <v>174</v>
      </c>
      <c r="AI29" s="137">
        <v>4156</v>
      </c>
      <c r="AJ29" s="135" t="s">
        <v>306</v>
      </c>
      <c r="AK29" s="14" t="s">
        <v>187</v>
      </c>
    </row>
    <row r="30" spans="1:37" s="5" customFormat="1" ht="39.6" customHeight="1" x14ac:dyDescent="0.2">
      <c r="A30" s="19" t="s">
        <v>29</v>
      </c>
      <c r="B30" s="132">
        <f t="shared" si="0"/>
        <v>13957</v>
      </c>
      <c r="C30" s="136">
        <v>204</v>
      </c>
      <c r="D30" s="137">
        <v>215</v>
      </c>
      <c r="E30" s="132">
        <f t="shared" si="1"/>
        <v>419</v>
      </c>
      <c r="F30" s="137">
        <v>417</v>
      </c>
      <c r="G30" s="137">
        <v>18</v>
      </c>
      <c r="H30" s="132">
        <f t="shared" si="2"/>
        <v>435</v>
      </c>
      <c r="I30" s="137">
        <v>21</v>
      </c>
      <c r="J30" s="132">
        <f t="shared" si="3"/>
        <v>875</v>
      </c>
      <c r="K30" s="136">
        <v>4</v>
      </c>
      <c r="L30" s="137">
        <v>0</v>
      </c>
      <c r="M30" s="132">
        <f t="shared" si="4"/>
        <v>4</v>
      </c>
      <c r="N30" s="137">
        <v>8</v>
      </c>
      <c r="O30" s="137">
        <v>0</v>
      </c>
      <c r="P30" s="132">
        <f t="shared" si="9"/>
        <v>8</v>
      </c>
      <c r="Q30" s="132">
        <f t="shared" si="5"/>
        <v>12</v>
      </c>
      <c r="R30" s="80" t="s">
        <v>193</v>
      </c>
      <c r="S30" s="19" t="s">
        <v>29</v>
      </c>
      <c r="T30" s="138">
        <v>3117</v>
      </c>
      <c r="U30" s="137">
        <v>3</v>
      </c>
      <c r="V30" s="132">
        <f t="shared" si="10"/>
        <v>3120</v>
      </c>
      <c r="W30" s="137">
        <v>2583</v>
      </c>
      <c r="X30" s="137">
        <v>3</v>
      </c>
      <c r="Y30" s="132">
        <f t="shared" si="6"/>
        <v>2586</v>
      </c>
      <c r="Z30" s="132">
        <f t="shared" si="11"/>
        <v>5706</v>
      </c>
      <c r="AA30" s="137">
        <v>123</v>
      </c>
      <c r="AB30" s="137">
        <v>17</v>
      </c>
      <c r="AC30" s="132">
        <f t="shared" si="7"/>
        <v>140</v>
      </c>
      <c r="AD30" s="137">
        <v>50</v>
      </c>
      <c r="AE30" s="137">
        <v>1</v>
      </c>
      <c r="AF30" s="132">
        <f t="shared" si="12"/>
        <v>51</v>
      </c>
      <c r="AG30" s="132">
        <f t="shared" si="8"/>
        <v>6784</v>
      </c>
      <c r="AH30" s="137">
        <v>345</v>
      </c>
      <c r="AI30" s="137">
        <v>6828</v>
      </c>
      <c r="AJ30" s="135" t="s">
        <v>306</v>
      </c>
      <c r="AK30" s="14" t="s">
        <v>193</v>
      </c>
    </row>
    <row r="31" spans="1:37" s="5" customFormat="1" ht="39.6" customHeight="1" x14ac:dyDescent="0.2">
      <c r="A31" s="19" t="s">
        <v>31</v>
      </c>
      <c r="B31" s="132">
        <f t="shared" si="0"/>
        <v>8182</v>
      </c>
      <c r="C31" s="136">
        <v>168</v>
      </c>
      <c r="D31" s="137">
        <v>32</v>
      </c>
      <c r="E31" s="132">
        <f t="shared" si="1"/>
        <v>200</v>
      </c>
      <c r="F31" s="137">
        <v>314</v>
      </c>
      <c r="G31" s="137">
        <v>0</v>
      </c>
      <c r="H31" s="132">
        <f t="shared" si="2"/>
        <v>314</v>
      </c>
      <c r="I31" s="137">
        <v>5</v>
      </c>
      <c r="J31" s="132">
        <f t="shared" si="3"/>
        <v>519</v>
      </c>
      <c r="K31" s="136">
        <v>1</v>
      </c>
      <c r="L31" s="137">
        <v>0</v>
      </c>
      <c r="M31" s="132">
        <f t="shared" si="4"/>
        <v>1</v>
      </c>
      <c r="N31" s="137">
        <v>2</v>
      </c>
      <c r="O31" s="137">
        <v>0</v>
      </c>
      <c r="P31" s="132">
        <f t="shared" si="9"/>
        <v>2</v>
      </c>
      <c r="Q31" s="132">
        <f t="shared" si="5"/>
        <v>3</v>
      </c>
      <c r="R31" s="80" t="s">
        <v>196</v>
      </c>
      <c r="S31" s="19" t="s">
        <v>31</v>
      </c>
      <c r="T31" s="138">
        <v>1550</v>
      </c>
      <c r="U31" s="137">
        <v>0</v>
      </c>
      <c r="V31" s="132">
        <f t="shared" si="10"/>
        <v>1550</v>
      </c>
      <c r="W31" s="137">
        <v>1446</v>
      </c>
      <c r="X31" s="137">
        <v>0</v>
      </c>
      <c r="Y31" s="132">
        <f t="shared" si="6"/>
        <v>1446</v>
      </c>
      <c r="Z31" s="132">
        <f t="shared" si="11"/>
        <v>2996</v>
      </c>
      <c r="AA31" s="137">
        <v>75</v>
      </c>
      <c r="AB31" s="137">
        <v>1</v>
      </c>
      <c r="AC31" s="132">
        <f t="shared" si="7"/>
        <v>76</v>
      </c>
      <c r="AD31" s="137">
        <v>30</v>
      </c>
      <c r="AE31" s="137">
        <v>0</v>
      </c>
      <c r="AF31" s="132">
        <f t="shared" si="12"/>
        <v>30</v>
      </c>
      <c r="AG31" s="132">
        <f t="shared" si="8"/>
        <v>3624</v>
      </c>
      <c r="AH31" s="137">
        <v>176</v>
      </c>
      <c r="AI31" s="137">
        <v>4382</v>
      </c>
      <c r="AJ31" s="135" t="s">
        <v>306</v>
      </c>
      <c r="AK31" s="14" t="s">
        <v>196</v>
      </c>
    </row>
    <row r="32" spans="1:37" s="5" customFormat="1" ht="39.6" customHeight="1" x14ac:dyDescent="0.2">
      <c r="A32" s="19" t="s">
        <v>201</v>
      </c>
      <c r="B32" s="132">
        <f t="shared" si="0"/>
        <v>7242</v>
      </c>
      <c r="C32" s="136">
        <v>177</v>
      </c>
      <c r="D32" s="137">
        <v>15</v>
      </c>
      <c r="E32" s="132">
        <f t="shared" si="1"/>
        <v>192</v>
      </c>
      <c r="F32" s="137">
        <v>298</v>
      </c>
      <c r="G32" s="137">
        <v>10</v>
      </c>
      <c r="H32" s="132">
        <f t="shared" si="2"/>
        <v>308</v>
      </c>
      <c r="I32" s="137">
        <v>3</v>
      </c>
      <c r="J32" s="132">
        <f t="shared" si="3"/>
        <v>503</v>
      </c>
      <c r="K32" s="136">
        <v>7</v>
      </c>
      <c r="L32" s="137">
        <v>5</v>
      </c>
      <c r="M32" s="132">
        <f t="shared" si="4"/>
        <v>12</v>
      </c>
      <c r="N32" s="137">
        <v>26</v>
      </c>
      <c r="O32" s="137">
        <v>5</v>
      </c>
      <c r="P32" s="132">
        <f t="shared" si="9"/>
        <v>31</v>
      </c>
      <c r="Q32" s="132">
        <f t="shared" si="5"/>
        <v>43</v>
      </c>
      <c r="R32" s="80" t="s">
        <v>208</v>
      </c>
      <c r="S32" s="19" t="s">
        <v>201</v>
      </c>
      <c r="T32" s="138">
        <v>1283</v>
      </c>
      <c r="U32" s="137">
        <v>4</v>
      </c>
      <c r="V32" s="132">
        <f t="shared" si="10"/>
        <v>1287</v>
      </c>
      <c r="W32" s="137">
        <v>1470</v>
      </c>
      <c r="X32" s="137">
        <v>9</v>
      </c>
      <c r="Y32" s="132">
        <f t="shared" si="6"/>
        <v>1479</v>
      </c>
      <c r="Z32" s="132">
        <f t="shared" si="11"/>
        <v>2766</v>
      </c>
      <c r="AA32" s="137">
        <v>104</v>
      </c>
      <c r="AB32" s="137">
        <v>7</v>
      </c>
      <c r="AC32" s="132">
        <f t="shared" si="7"/>
        <v>111</v>
      </c>
      <c r="AD32" s="137">
        <v>56</v>
      </c>
      <c r="AE32" s="137">
        <v>0</v>
      </c>
      <c r="AF32" s="132">
        <f t="shared" si="12"/>
        <v>56</v>
      </c>
      <c r="AG32" s="132">
        <f t="shared" si="8"/>
        <v>3479</v>
      </c>
      <c r="AH32" s="137">
        <v>121</v>
      </c>
      <c r="AI32" s="137">
        <v>3642</v>
      </c>
      <c r="AJ32" s="135" t="s">
        <v>306</v>
      </c>
      <c r="AK32" s="14" t="s">
        <v>202</v>
      </c>
    </row>
    <row r="33" spans="1:37" s="5" customFormat="1" ht="39.6" customHeight="1" x14ac:dyDescent="0.2">
      <c r="A33" s="19" t="s">
        <v>209</v>
      </c>
      <c r="B33" s="132">
        <f t="shared" si="0"/>
        <v>9882</v>
      </c>
      <c r="C33" s="136">
        <v>195</v>
      </c>
      <c r="D33" s="137">
        <v>13</v>
      </c>
      <c r="E33" s="132">
        <f t="shared" si="1"/>
        <v>208</v>
      </c>
      <c r="F33" s="137">
        <v>305</v>
      </c>
      <c r="G33" s="137">
        <v>0</v>
      </c>
      <c r="H33" s="132">
        <f t="shared" si="2"/>
        <v>305</v>
      </c>
      <c r="I33" s="137">
        <v>0</v>
      </c>
      <c r="J33" s="132">
        <f t="shared" si="3"/>
        <v>513</v>
      </c>
      <c r="K33" s="136">
        <v>0</v>
      </c>
      <c r="L33" s="137">
        <v>0</v>
      </c>
      <c r="M33" s="132">
        <f t="shared" si="4"/>
        <v>0</v>
      </c>
      <c r="N33" s="137">
        <v>9</v>
      </c>
      <c r="O33" s="137">
        <v>0</v>
      </c>
      <c r="P33" s="132">
        <f t="shared" si="9"/>
        <v>9</v>
      </c>
      <c r="Q33" s="132">
        <f t="shared" si="5"/>
        <v>9</v>
      </c>
      <c r="R33" s="80" t="s">
        <v>210</v>
      </c>
      <c r="S33" s="19" t="s">
        <v>209</v>
      </c>
      <c r="T33" s="138">
        <v>1650</v>
      </c>
      <c r="U33" s="137">
        <v>8</v>
      </c>
      <c r="V33" s="132">
        <f t="shared" si="10"/>
        <v>1658</v>
      </c>
      <c r="W33" s="137">
        <v>1908</v>
      </c>
      <c r="X33" s="137">
        <v>4</v>
      </c>
      <c r="Y33" s="132">
        <f t="shared" si="6"/>
        <v>1912</v>
      </c>
      <c r="Z33" s="132">
        <f t="shared" si="11"/>
        <v>3570</v>
      </c>
      <c r="AA33" s="137">
        <v>177</v>
      </c>
      <c r="AB33" s="137">
        <v>13</v>
      </c>
      <c r="AC33" s="132">
        <f t="shared" si="7"/>
        <v>190</v>
      </c>
      <c r="AD33" s="137">
        <v>59</v>
      </c>
      <c r="AE33" s="137">
        <v>0</v>
      </c>
      <c r="AF33" s="132">
        <f t="shared" si="12"/>
        <v>59</v>
      </c>
      <c r="AG33" s="132">
        <f t="shared" si="8"/>
        <v>4341</v>
      </c>
      <c r="AH33" s="137">
        <v>129</v>
      </c>
      <c r="AI33" s="137">
        <v>5412</v>
      </c>
      <c r="AJ33" s="135" t="s">
        <v>306</v>
      </c>
      <c r="AK33" s="14" t="s">
        <v>210</v>
      </c>
    </row>
    <row r="34" spans="1:37" s="5" customFormat="1" ht="39.6" customHeight="1" x14ac:dyDescent="0.2">
      <c r="A34" s="19" t="s">
        <v>211</v>
      </c>
      <c r="B34" s="132">
        <f t="shared" si="0"/>
        <v>12941</v>
      </c>
      <c r="C34" s="136">
        <v>275</v>
      </c>
      <c r="D34" s="137">
        <v>66</v>
      </c>
      <c r="E34" s="132">
        <f t="shared" si="1"/>
        <v>341</v>
      </c>
      <c r="F34" s="137">
        <v>466</v>
      </c>
      <c r="G34" s="137">
        <v>7</v>
      </c>
      <c r="H34" s="132">
        <f t="shared" si="2"/>
        <v>473</v>
      </c>
      <c r="I34" s="137">
        <v>3</v>
      </c>
      <c r="J34" s="132">
        <f t="shared" si="3"/>
        <v>817</v>
      </c>
      <c r="K34" s="136">
        <v>3</v>
      </c>
      <c r="L34" s="137">
        <v>0</v>
      </c>
      <c r="M34" s="132">
        <f t="shared" si="4"/>
        <v>3</v>
      </c>
      <c r="N34" s="137">
        <v>21</v>
      </c>
      <c r="O34" s="137">
        <v>0</v>
      </c>
      <c r="P34" s="132">
        <f t="shared" si="9"/>
        <v>21</v>
      </c>
      <c r="Q34" s="132">
        <f t="shared" si="5"/>
        <v>24</v>
      </c>
      <c r="R34" s="80" t="s">
        <v>212</v>
      </c>
      <c r="S34" s="19" t="s">
        <v>213</v>
      </c>
      <c r="T34" s="138">
        <v>2515</v>
      </c>
      <c r="U34" s="137">
        <v>1</v>
      </c>
      <c r="V34" s="132">
        <f t="shared" si="10"/>
        <v>2516</v>
      </c>
      <c r="W34" s="137">
        <v>2493</v>
      </c>
      <c r="X34" s="137">
        <v>3</v>
      </c>
      <c r="Y34" s="132">
        <f t="shared" si="6"/>
        <v>2496</v>
      </c>
      <c r="Z34" s="132">
        <f t="shared" si="11"/>
        <v>5012</v>
      </c>
      <c r="AA34" s="137">
        <v>193</v>
      </c>
      <c r="AB34" s="137">
        <v>77</v>
      </c>
      <c r="AC34" s="132">
        <f t="shared" si="7"/>
        <v>270</v>
      </c>
      <c r="AD34" s="137">
        <v>104</v>
      </c>
      <c r="AE34" s="137">
        <v>0</v>
      </c>
      <c r="AF34" s="132">
        <f t="shared" si="12"/>
        <v>104</v>
      </c>
      <c r="AG34" s="132">
        <f t="shared" si="8"/>
        <v>6227</v>
      </c>
      <c r="AH34" s="137">
        <v>258</v>
      </c>
      <c r="AI34" s="137">
        <v>6456</v>
      </c>
      <c r="AJ34" s="135" t="s">
        <v>306</v>
      </c>
      <c r="AK34" s="14" t="s">
        <v>212</v>
      </c>
    </row>
    <row r="35" spans="1:37" s="5" customFormat="1" ht="39.6" customHeight="1" x14ac:dyDescent="0.2">
      <c r="A35" s="19" t="s">
        <v>214</v>
      </c>
      <c r="B35" s="132">
        <f t="shared" si="0"/>
        <v>7615</v>
      </c>
      <c r="C35" s="136">
        <v>139</v>
      </c>
      <c r="D35" s="137">
        <v>48</v>
      </c>
      <c r="E35" s="132">
        <f t="shared" si="1"/>
        <v>187</v>
      </c>
      <c r="F35" s="137">
        <v>242</v>
      </c>
      <c r="G35" s="137">
        <v>3</v>
      </c>
      <c r="H35" s="132">
        <f t="shared" si="2"/>
        <v>245</v>
      </c>
      <c r="I35" s="137">
        <v>15</v>
      </c>
      <c r="J35" s="132">
        <f t="shared" si="3"/>
        <v>447</v>
      </c>
      <c r="K35" s="136">
        <v>0</v>
      </c>
      <c r="L35" s="137">
        <v>0</v>
      </c>
      <c r="M35" s="132">
        <f t="shared" si="4"/>
        <v>0</v>
      </c>
      <c r="N35" s="137">
        <v>12</v>
      </c>
      <c r="O35" s="137">
        <v>0</v>
      </c>
      <c r="P35" s="132">
        <f t="shared" si="9"/>
        <v>12</v>
      </c>
      <c r="Q35" s="132">
        <f t="shared" si="5"/>
        <v>12</v>
      </c>
      <c r="R35" s="80" t="s">
        <v>195</v>
      </c>
      <c r="S35" s="19" t="s">
        <v>215</v>
      </c>
      <c r="T35" s="138">
        <v>1202</v>
      </c>
      <c r="U35" s="137">
        <v>0</v>
      </c>
      <c r="V35" s="132">
        <f t="shared" si="10"/>
        <v>1202</v>
      </c>
      <c r="W35" s="137">
        <v>1167</v>
      </c>
      <c r="X35" s="137">
        <v>4</v>
      </c>
      <c r="Y35" s="132">
        <f t="shared" si="6"/>
        <v>1171</v>
      </c>
      <c r="Z35" s="132">
        <f t="shared" si="11"/>
        <v>2373</v>
      </c>
      <c r="AA35" s="137">
        <v>102</v>
      </c>
      <c r="AB35" s="137">
        <v>26</v>
      </c>
      <c r="AC35" s="132">
        <f t="shared" si="7"/>
        <v>128</v>
      </c>
      <c r="AD35" s="137">
        <v>28</v>
      </c>
      <c r="AE35" s="137">
        <v>0</v>
      </c>
      <c r="AF35" s="132">
        <f t="shared" si="12"/>
        <v>28</v>
      </c>
      <c r="AG35" s="132">
        <f t="shared" si="8"/>
        <v>2988</v>
      </c>
      <c r="AH35" s="137">
        <v>109</v>
      </c>
      <c r="AI35" s="137">
        <v>4518</v>
      </c>
      <c r="AJ35" s="135" t="s">
        <v>306</v>
      </c>
      <c r="AK35" s="14" t="s">
        <v>195</v>
      </c>
    </row>
    <row r="36" spans="1:37" s="5" customFormat="1" ht="39.6" customHeight="1" x14ac:dyDescent="0.2">
      <c r="A36" s="19" t="s">
        <v>216</v>
      </c>
      <c r="B36" s="132">
        <f t="shared" si="0"/>
        <v>8997</v>
      </c>
      <c r="C36" s="136">
        <v>198</v>
      </c>
      <c r="D36" s="136">
        <v>55</v>
      </c>
      <c r="E36" s="132">
        <f t="shared" si="1"/>
        <v>253</v>
      </c>
      <c r="F36" s="136">
        <v>254</v>
      </c>
      <c r="G36" s="136">
        <v>9</v>
      </c>
      <c r="H36" s="132">
        <f t="shared" si="2"/>
        <v>263</v>
      </c>
      <c r="I36" s="136">
        <v>5</v>
      </c>
      <c r="J36" s="132">
        <f t="shared" si="3"/>
        <v>521</v>
      </c>
      <c r="K36" s="136">
        <v>1</v>
      </c>
      <c r="L36" s="136">
        <v>0</v>
      </c>
      <c r="M36" s="132">
        <f t="shared" si="4"/>
        <v>1</v>
      </c>
      <c r="N36" s="136">
        <v>5</v>
      </c>
      <c r="O36" s="136">
        <v>0</v>
      </c>
      <c r="P36" s="132">
        <f t="shared" si="9"/>
        <v>5</v>
      </c>
      <c r="Q36" s="132">
        <f t="shared" si="5"/>
        <v>6</v>
      </c>
      <c r="R36" s="80" t="s">
        <v>194</v>
      </c>
      <c r="S36" s="19" t="s">
        <v>37</v>
      </c>
      <c r="T36" s="138">
        <v>1621</v>
      </c>
      <c r="U36" s="136">
        <v>0</v>
      </c>
      <c r="V36" s="132">
        <f t="shared" si="10"/>
        <v>1621</v>
      </c>
      <c r="W36" s="136">
        <v>1444</v>
      </c>
      <c r="X36" s="136">
        <v>0</v>
      </c>
      <c r="Y36" s="132">
        <f t="shared" si="6"/>
        <v>1444</v>
      </c>
      <c r="Z36" s="132">
        <f t="shared" si="11"/>
        <v>3065</v>
      </c>
      <c r="AA36" s="136">
        <v>98</v>
      </c>
      <c r="AB36" s="136">
        <v>1</v>
      </c>
      <c r="AC36" s="132">
        <f t="shared" si="7"/>
        <v>99</v>
      </c>
      <c r="AD36" s="136">
        <v>37</v>
      </c>
      <c r="AE36" s="136">
        <v>0</v>
      </c>
      <c r="AF36" s="132">
        <f t="shared" si="12"/>
        <v>37</v>
      </c>
      <c r="AG36" s="132">
        <f t="shared" si="8"/>
        <v>3728</v>
      </c>
      <c r="AH36" s="136">
        <v>194</v>
      </c>
      <c r="AI36" s="136">
        <v>5075</v>
      </c>
      <c r="AJ36" s="135" t="s">
        <v>306</v>
      </c>
      <c r="AK36" s="14" t="s">
        <v>194</v>
      </c>
    </row>
    <row r="37" spans="1:37" s="4" customFormat="1" ht="39.6" customHeight="1" x14ac:dyDescent="0.2">
      <c r="A37" s="20" t="s">
        <v>222</v>
      </c>
      <c r="B37" s="140">
        <f>AG37+AH37+AI37</f>
        <v>344</v>
      </c>
      <c r="C37" s="141">
        <v>0</v>
      </c>
      <c r="D37" s="141">
        <v>1</v>
      </c>
      <c r="E37" s="140">
        <f t="shared" si="1"/>
        <v>1</v>
      </c>
      <c r="F37" s="141">
        <v>0</v>
      </c>
      <c r="G37" s="141">
        <v>1</v>
      </c>
      <c r="H37" s="140">
        <f t="shared" si="2"/>
        <v>1</v>
      </c>
      <c r="I37" s="141">
        <v>0</v>
      </c>
      <c r="J37" s="140">
        <f t="shared" si="3"/>
        <v>2</v>
      </c>
      <c r="K37" s="141">
        <v>0</v>
      </c>
      <c r="L37" s="141">
        <v>0</v>
      </c>
      <c r="M37" s="140">
        <f t="shared" si="4"/>
        <v>0</v>
      </c>
      <c r="N37" s="141">
        <v>2</v>
      </c>
      <c r="O37" s="141">
        <v>0</v>
      </c>
      <c r="P37" s="140">
        <f t="shared" si="9"/>
        <v>2</v>
      </c>
      <c r="Q37" s="132">
        <f t="shared" si="5"/>
        <v>2</v>
      </c>
      <c r="R37" s="81" t="s">
        <v>223</v>
      </c>
      <c r="S37" s="20" t="s">
        <v>222</v>
      </c>
      <c r="T37" s="141">
        <v>1</v>
      </c>
      <c r="U37" s="141">
        <v>0</v>
      </c>
      <c r="V37" s="140">
        <f>SUM(T37:U37)</f>
        <v>1</v>
      </c>
      <c r="W37" s="141">
        <v>5</v>
      </c>
      <c r="X37" s="141">
        <v>0</v>
      </c>
      <c r="Y37" s="140">
        <f t="shared" si="6"/>
        <v>5</v>
      </c>
      <c r="Z37" s="132">
        <f t="shared" si="11"/>
        <v>6</v>
      </c>
      <c r="AA37" s="141">
        <v>1</v>
      </c>
      <c r="AB37" s="141">
        <v>0</v>
      </c>
      <c r="AC37" s="140">
        <f t="shared" si="7"/>
        <v>1</v>
      </c>
      <c r="AD37" s="141">
        <v>30</v>
      </c>
      <c r="AE37" s="141">
        <v>0</v>
      </c>
      <c r="AF37" s="140">
        <f t="shared" si="12"/>
        <v>30</v>
      </c>
      <c r="AG37" s="140">
        <f t="shared" si="8"/>
        <v>41</v>
      </c>
      <c r="AH37" s="141">
        <v>0</v>
      </c>
      <c r="AI37" s="141">
        <v>303</v>
      </c>
      <c r="AJ37" s="135" t="s">
        <v>306</v>
      </c>
      <c r="AK37" s="14" t="s">
        <v>223</v>
      </c>
    </row>
    <row r="38" spans="1:37" ht="18.75" customHeight="1" x14ac:dyDescent="0.2">
      <c r="A38" s="10" t="s">
        <v>302</v>
      </c>
      <c r="B38" s="76"/>
      <c r="C38" s="77"/>
      <c r="D38" s="12"/>
      <c r="E38" s="102"/>
      <c r="F38" s="12"/>
      <c r="G38" s="12"/>
      <c r="H38" s="12"/>
      <c r="I38" s="12"/>
      <c r="J38" s="102"/>
      <c r="K38" s="12"/>
      <c r="L38" s="12"/>
      <c r="M38" s="102"/>
      <c r="N38" s="12"/>
      <c r="O38" s="10"/>
      <c r="P38" s="12"/>
      <c r="Q38" s="99" t="s">
        <v>301</v>
      </c>
      <c r="R38" s="111"/>
      <c r="S38" s="103" t="s">
        <v>302</v>
      </c>
      <c r="T38" s="76"/>
      <c r="U38" s="12"/>
      <c r="V38" s="102"/>
      <c r="W38" s="12"/>
      <c r="X38" s="12"/>
      <c r="Y38" s="12"/>
      <c r="Z38" s="77"/>
      <c r="AA38" s="12"/>
      <c r="AB38" s="12"/>
      <c r="AC38" s="102"/>
      <c r="AD38" s="12"/>
      <c r="AE38" s="12"/>
      <c r="AF38" s="102"/>
      <c r="AG38" s="102"/>
      <c r="AH38" s="12"/>
      <c r="AI38" s="106"/>
      <c r="AJ38" s="99" t="s">
        <v>301</v>
      </c>
      <c r="AK38" s="8"/>
    </row>
    <row r="39" spans="1:37" ht="18.75" customHeight="1" x14ac:dyDescent="0.2">
      <c r="A39" s="10" t="s">
        <v>303</v>
      </c>
      <c r="B39" s="76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S39" s="10" t="s">
        <v>303</v>
      </c>
      <c r="T39" s="76"/>
      <c r="U39" s="12"/>
      <c r="V39" s="12"/>
      <c r="W39" s="12"/>
      <c r="X39" s="12"/>
      <c r="Y39" s="12"/>
      <c r="Z39" s="12"/>
      <c r="AA39" s="12"/>
      <c r="AB39" s="12"/>
      <c r="AC39" s="102"/>
      <c r="AD39" s="12"/>
      <c r="AE39" s="12"/>
      <c r="AF39" s="12"/>
      <c r="AG39" s="102"/>
      <c r="AH39" s="12"/>
      <c r="AI39" s="12"/>
      <c r="AJ39" s="12"/>
    </row>
    <row r="40" spans="1:37" ht="18.75" customHeight="1" x14ac:dyDescent="0.2">
      <c r="A40" s="3"/>
      <c r="S40" s="3"/>
      <c r="AC40" s="6"/>
      <c r="AG40" s="6"/>
    </row>
    <row r="41" spans="1:37" x14ac:dyDescent="0.2">
      <c r="A41" s="3"/>
      <c r="S41" s="3"/>
      <c r="AC41" s="6"/>
      <c r="AG41" s="6"/>
    </row>
    <row r="42" spans="1:37" x14ac:dyDescent="0.2">
      <c r="AG42" s="6"/>
    </row>
    <row r="44" spans="1:37" ht="24.95" hidden="1" customHeight="1" x14ac:dyDescent="0.2">
      <c r="A44" s="12" t="s">
        <v>300</v>
      </c>
    </row>
    <row r="45" spans="1:37" ht="24.95" hidden="1" customHeight="1" x14ac:dyDescent="0.2">
      <c r="A45" s="82" t="s">
        <v>288</v>
      </c>
      <c r="B45" s="88">
        <v>0</v>
      </c>
      <c r="C45" s="88">
        <v>0</v>
      </c>
      <c r="D45" s="88"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S45" s="82" t="s">
        <v>288</v>
      </c>
      <c r="T45" s="88">
        <v>0</v>
      </c>
      <c r="U45" s="88">
        <v>0</v>
      </c>
      <c r="V45" s="88">
        <v>0</v>
      </c>
      <c r="W45" s="88">
        <v>0</v>
      </c>
      <c r="X45" s="88">
        <v>0</v>
      </c>
      <c r="Y45" s="88">
        <v>0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  <c r="AF45" s="88">
        <v>0</v>
      </c>
      <c r="AG45" s="88">
        <v>0</v>
      </c>
      <c r="AH45" s="88">
        <v>0</v>
      </c>
      <c r="AI45" s="88">
        <v>0</v>
      </c>
    </row>
    <row r="46" spans="1:37" ht="24.95" hidden="1" customHeight="1" x14ac:dyDescent="0.2">
      <c r="A46" s="83" t="s">
        <v>289</v>
      </c>
      <c r="B46" s="89">
        <v>5</v>
      </c>
      <c r="C46" s="89">
        <v>0</v>
      </c>
      <c r="D46" s="89">
        <v>0</v>
      </c>
      <c r="E46" s="89">
        <v>0</v>
      </c>
      <c r="F46" s="89">
        <v>0</v>
      </c>
      <c r="G46" s="89">
        <v>0</v>
      </c>
      <c r="H46" s="89">
        <v>0</v>
      </c>
      <c r="I46" s="89">
        <v>0</v>
      </c>
      <c r="J46" s="89">
        <v>0</v>
      </c>
      <c r="K46" s="89">
        <v>0</v>
      </c>
      <c r="L46" s="89">
        <v>0</v>
      </c>
      <c r="M46" s="89">
        <v>0</v>
      </c>
      <c r="N46" s="89">
        <v>0</v>
      </c>
      <c r="O46" s="89">
        <v>0</v>
      </c>
      <c r="P46" s="89">
        <v>0</v>
      </c>
      <c r="Q46" s="89">
        <v>0</v>
      </c>
      <c r="S46" s="83" t="s">
        <v>289</v>
      </c>
      <c r="T46" s="89">
        <v>0</v>
      </c>
      <c r="U46" s="89">
        <v>0</v>
      </c>
      <c r="V46" s="89">
        <v>0</v>
      </c>
      <c r="W46" s="89">
        <v>0</v>
      </c>
      <c r="X46" s="89">
        <v>0</v>
      </c>
      <c r="Y46" s="89">
        <v>0</v>
      </c>
      <c r="Z46" s="89">
        <v>0</v>
      </c>
      <c r="AA46" s="89">
        <v>0</v>
      </c>
      <c r="AB46" s="89">
        <v>0</v>
      </c>
      <c r="AC46" s="89">
        <v>0</v>
      </c>
      <c r="AD46" s="89">
        <v>5</v>
      </c>
      <c r="AE46" s="89">
        <v>0</v>
      </c>
      <c r="AF46" s="89">
        <v>5</v>
      </c>
      <c r="AG46" s="89">
        <v>5</v>
      </c>
      <c r="AH46" s="89">
        <v>0</v>
      </c>
      <c r="AI46" s="89">
        <v>0</v>
      </c>
    </row>
    <row r="47" spans="1:37" ht="24.95" hidden="1" customHeight="1" x14ac:dyDescent="0.2">
      <c r="A47" s="83" t="s">
        <v>290</v>
      </c>
      <c r="B47" s="89">
        <v>5</v>
      </c>
      <c r="C47" s="89">
        <v>0</v>
      </c>
      <c r="D47" s="89">
        <v>0</v>
      </c>
      <c r="E47" s="89">
        <v>0</v>
      </c>
      <c r="F47" s="89">
        <v>0</v>
      </c>
      <c r="G47" s="89">
        <v>0</v>
      </c>
      <c r="H47" s="89">
        <v>0</v>
      </c>
      <c r="I47" s="89">
        <v>0</v>
      </c>
      <c r="J47" s="89">
        <v>0</v>
      </c>
      <c r="K47" s="89">
        <v>0</v>
      </c>
      <c r="L47" s="89">
        <v>0</v>
      </c>
      <c r="M47" s="89">
        <v>0</v>
      </c>
      <c r="N47" s="89">
        <v>0</v>
      </c>
      <c r="O47" s="89">
        <v>0</v>
      </c>
      <c r="P47" s="89">
        <v>0</v>
      </c>
      <c r="Q47" s="89">
        <v>0</v>
      </c>
      <c r="S47" s="83" t="s">
        <v>290</v>
      </c>
      <c r="T47" s="89">
        <v>0</v>
      </c>
      <c r="U47" s="89">
        <v>0</v>
      </c>
      <c r="V47" s="89">
        <v>0</v>
      </c>
      <c r="W47" s="89">
        <v>1</v>
      </c>
      <c r="X47" s="89">
        <v>0</v>
      </c>
      <c r="Y47" s="89">
        <v>1</v>
      </c>
      <c r="Z47" s="89">
        <v>1</v>
      </c>
      <c r="AA47" s="89">
        <v>0</v>
      </c>
      <c r="AB47" s="89">
        <v>0</v>
      </c>
      <c r="AC47" s="89">
        <v>0</v>
      </c>
      <c r="AD47" s="89">
        <v>3</v>
      </c>
      <c r="AE47" s="89">
        <v>0</v>
      </c>
      <c r="AF47" s="89">
        <v>3</v>
      </c>
      <c r="AG47" s="89">
        <v>4</v>
      </c>
      <c r="AH47" s="89">
        <v>1</v>
      </c>
      <c r="AI47" s="89">
        <v>0</v>
      </c>
    </row>
    <row r="48" spans="1:37" ht="24.95" hidden="1" customHeight="1" x14ac:dyDescent="0.2">
      <c r="A48" s="83" t="s">
        <v>291</v>
      </c>
      <c r="B48" s="89">
        <v>6</v>
      </c>
      <c r="C48" s="89">
        <v>0</v>
      </c>
      <c r="D48" s="89">
        <v>0</v>
      </c>
      <c r="E48" s="89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  <c r="K48" s="89">
        <v>0</v>
      </c>
      <c r="L48" s="89">
        <v>0</v>
      </c>
      <c r="M48" s="89">
        <v>0</v>
      </c>
      <c r="N48" s="89">
        <v>0</v>
      </c>
      <c r="O48" s="89">
        <v>0</v>
      </c>
      <c r="P48" s="89">
        <v>0</v>
      </c>
      <c r="Q48" s="89">
        <v>0</v>
      </c>
      <c r="S48" s="83" t="s">
        <v>291</v>
      </c>
      <c r="T48" s="89">
        <v>0</v>
      </c>
      <c r="U48" s="89">
        <v>0</v>
      </c>
      <c r="V48" s="89">
        <v>0</v>
      </c>
      <c r="W48" s="89">
        <v>0</v>
      </c>
      <c r="X48" s="89">
        <v>0</v>
      </c>
      <c r="Y48" s="89">
        <v>0</v>
      </c>
      <c r="Z48" s="89">
        <v>0</v>
      </c>
      <c r="AA48" s="89">
        <v>0</v>
      </c>
      <c r="AB48" s="89">
        <v>0</v>
      </c>
      <c r="AC48" s="89">
        <v>0</v>
      </c>
      <c r="AD48" s="89">
        <v>6</v>
      </c>
      <c r="AE48" s="89">
        <v>0</v>
      </c>
      <c r="AF48" s="89">
        <v>6</v>
      </c>
      <c r="AG48" s="89">
        <v>6</v>
      </c>
      <c r="AH48" s="89">
        <v>0</v>
      </c>
      <c r="AI48" s="89">
        <v>0</v>
      </c>
    </row>
    <row r="49" spans="1:35" ht="24.95" hidden="1" customHeight="1" x14ac:dyDescent="0.2">
      <c r="A49" s="83" t="s">
        <v>292</v>
      </c>
      <c r="B49" s="89">
        <v>8</v>
      </c>
      <c r="C49" s="89">
        <v>0</v>
      </c>
      <c r="D49" s="89">
        <v>0</v>
      </c>
      <c r="E49" s="89">
        <v>0</v>
      </c>
      <c r="F49" s="89">
        <v>0</v>
      </c>
      <c r="G49" s="89">
        <v>0</v>
      </c>
      <c r="H49" s="89">
        <v>0</v>
      </c>
      <c r="I49" s="89">
        <v>0</v>
      </c>
      <c r="J49" s="89">
        <v>0</v>
      </c>
      <c r="K49" s="89">
        <v>0</v>
      </c>
      <c r="L49" s="89">
        <v>0</v>
      </c>
      <c r="M49" s="89">
        <v>0</v>
      </c>
      <c r="N49" s="89">
        <v>0</v>
      </c>
      <c r="O49" s="89">
        <v>0</v>
      </c>
      <c r="P49" s="89">
        <v>0</v>
      </c>
      <c r="Q49" s="89">
        <v>0</v>
      </c>
      <c r="S49" s="83" t="s">
        <v>292</v>
      </c>
      <c r="T49" s="89">
        <v>0</v>
      </c>
      <c r="U49" s="89">
        <v>0</v>
      </c>
      <c r="V49" s="89">
        <v>0</v>
      </c>
      <c r="W49" s="89">
        <v>0</v>
      </c>
      <c r="X49" s="89">
        <v>0</v>
      </c>
      <c r="Y49" s="89">
        <v>0</v>
      </c>
      <c r="Z49" s="89">
        <v>0</v>
      </c>
      <c r="AA49" s="89">
        <v>0</v>
      </c>
      <c r="AB49" s="89">
        <v>0</v>
      </c>
      <c r="AC49" s="89">
        <v>0</v>
      </c>
      <c r="AD49" s="89">
        <v>8</v>
      </c>
      <c r="AE49" s="89">
        <v>0</v>
      </c>
      <c r="AF49" s="89">
        <v>8</v>
      </c>
      <c r="AG49" s="89">
        <v>8</v>
      </c>
      <c r="AH49" s="89">
        <v>0</v>
      </c>
      <c r="AI49" s="89">
        <v>0</v>
      </c>
    </row>
    <row r="50" spans="1:35" ht="24.95" hidden="1" customHeight="1" x14ac:dyDescent="0.2">
      <c r="A50" s="83" t="s">
        <v>293</v>
      </c>
      <c r="B50" s="89">
        <v>5</v>
      </c>
      <c r="C50" s="89">
        <v>0</v>
      </c>
      <c r="D50" s="89">
        <v>0</v>
      </c>
      <c r="E50" s="89">
        <v>0</v>
      </c>
      <c r="F50" s="89">
        <v>0</v>
      </c>
      <c r="G50" s="89">
        <v>0</v>
      </c>
      <c r="H50" s="89">
        <v>0</v>
      </c>
      <c r="I50" s="89">
        <v>0</v>
      </c>
      <c r="J50" s="89">
        <v>0</v>
      </c>
      <c r="K50" s="89">
        <v>0</v>
      </c>
      <c r="L50" s="89">
        <v>0</v>
      </c>
      <c r="M50" s="89">
        <v>0</v>
      </c>
      <c r="N50" s="89">
        <v>0</v>
      </c>
      <c r="O50" s="89">
        <v>0</v>
      </c>
      <c r="P50" s="89">
        <v>0</v>
      </c>
      <c r="Q50" s="89">
        <v>0</v>
      </c>
      <c r="S50" s="83" t="s">
        <v>293</v>
      </c>
      <c r="T50" s="89">
        <v>0</v>
      </c>
      <c r="U50" s="89">
        <v>0</v>
      </c>
      <c r="V50" s="89">
        <v>0</v>
      </c>
      <c r="W50" s="89">
        <v>0</v>
      </c>
      <c r="X50" s="89">
        <v>0</v>
      </c>
      <c r="Y50" s="89">
        <v>0</v>
      </c>
      <c r="Z50" s="89">
        <v>0</v>
      </c>
      <c r="AA50" s="89">
        <v>0</v>
      </c>
      <c r="AB50" s="89">
        <v>0</v>
      </c>
      <c r="AC50" s="89">
        <v>0</v>
      </c>
      <c r="AD50" s="89">
        <v>5</v>
      </c>
      <c r="AE50" s="89">
        <v>0</v>
      </c>
      <c r="AF50" s="89">
        <v>5</v>
      </c>
      <c r="AG50" s="89">
        <v>5</v>
      </c>
      <c r="AH50" s="89">
        <v>0</v>
      </c>
      <c r="AI50" s="89">
        <v>0</v>
      </c>
    </row>
    <row r="51" spans="1:35" ht="24.95" hidden="1" customHeight="1" x14ac:dyDescent="0.2">
      <c r="A51" s="83" t="s">
        <v>294</v>
      </c>
      <c r="B51" s="89">
        <v>3</v>
      </c>
      <c r="C51" s="89">
        <v>0</v>
      </c>
      <c r="D51" s="89">
        <v>0</v>
      </c>
      <c r="E51" s="89">
        <v>0</v>
      </c>
      <c r="F51" s="89">
        <v>0</v>
      </c>
      <c r="G51" s="89">
        <v>0</v>
      </c>
      <c r="H51" s="89">
        <v>0</v>
      </c>
      <c r="I51" s="89">
        <v>0</v>
      </c>
      <c r="J51" s="89">
        <v>0</v>
      </c>
      <c r="K51" s="89">
        <v>0</v>
      </c>
      <c r="L51" s="89">
        <v>0</v>
      </c>
      <c r="M51" s="89">
        <v>0</v>
      </c>
      <c r="N51" s="89">
        <v>0</v>
      </c>
      <c r="O51" s="89">
        <v>0</v>
      </c>
      <c r="P51" s="89">
        <v>0</v>
      </c>
      <c r="Q51" s="89">
        <v>0</v>
      </c>
      <c r="S51" s="83" t="s">
        <v>294</v>
      </c>
      <c r="T51" s="89">
        <v>0</v>
      </c>
      <c r="U51" s="89">
        <v>0</v>
      </c>
      <c r="V51" s="89">
        <v>0</v>
      </c>
      <c r="W51" s="89">
        <v>0</v>
      </c>
      <c r="X51" s="89">
        <v>0</v>
      </c>
      <c r="Y51" s="89">
        <v>0</v>
      </c>
      <c r="Z51" s="89">
        <v>0</v>
      </c>
      <c r="AA51" s="89">
        <v>0</v>
      </c>
      <c r="AB51" s="89">
        <v>0</v>
      </c>
      <c r="AC51" s="89">
        <v>0</v>
      </c>
      <c r="AD51" s="89">
        <v>3</v>
      </c>
      <c r="AE51" s="89">
        <v>0</v>
      </c>
      <c r="AF51" s="89">
        <v>3</v>
      </c>
      <c r="AG51" s="89">
        <v>3</v>
      </c>
      <c r="AH51" s="89">
        <v>0</v>
      </c>
      <c r="AI51" s="89">
        <v>0</v>
      </c>
    </row>
    <row r="52" spans="1:35" ht="24.95" hidden="1" customHeight="1" x14ac:dyDescent="0.2">
      <c r="A52" s="84" t="s">
        <v>295</v>
      </c>
      <c r="B52" s="90">
        <v>290</v>
      </c>
      <c r="C52" s="90">
        <v>0</v>
      </c>
      <c r="D52" s="90">
        <v>0</v>
      </c>
      <c r="E52" s="90">
        <v>0</v>
      </c>
      <c r="F52" s="90">
        <v>0</v>
      </c>
      <c r="G52" s="90">
        <v>0</v>
      </c>
      <c r="H52" s="90">
        <v>0</v>
      </c>
      <c r="I52" s="90">
        <v>0</v>
      </c>
      <c r="J52" s="90">
        <v>0</v>
      </c>
      <c r="K52" s="90">
        <v>0</v>
      </c>
      <c r="L52" s="90">
        <v>0</v>
      </c>
      <c r="M52" s="90">
        <v>0</v>
      </c>
      <c r="N52" s="90">
        <v>0</v>
      </c>
      <c r="O52" s="90">
        <v>0</v>
      </c>
      <c r="P52" s="90">
        <v>0</v>
      </c>
      <c r="Q52" s="90">
        <v>0</v>
      </c>
      <c r="S52" s="84" t="s">
        <v>295</v>
      </c>
      <c r="T52" s="90">
        <v>0</v>
      </c>
      <c r="U52" s="90">
        <v>0</v>
      </c>
      <c r="V52" s="90">
        <v>0</v>
      </c>
      <c r="W52" s="90">
        <v>1</v>
      </c>
      <c r="X52" s="90">
        <v>0</v>
      </c>
      <c r="Y52" s="90">
        <v>1</v>
      </c>
      <c r="Z52" s="90">
        <v>1</v>
      </c>
      <c r="AA52" s="90">
        <v>0</v>
      </c>
      <c r="AB52" s="90">
        <v>0</v>
      </c>
      <c r="AC52" s="90">
        <v>0</v>
      </c>
      <c r="AD52" s="90">
        <v>0</v>
      </c>
      <c r="AE52" s="90">
        <v>0</v>
      </c>
      <c r="AF52" s="90">
        <v>0</v>
      </c>
      <c r="AG52" s="90">
        <v>1</v>
      </c>
      <c r="AH52" s="90">
        <v>0</v>
      </c>
      <c r="AI52" s="90">
        <v>289</v>
      </c>
    </row>
    <row r="53" spans="1:35" ht="24.95" hidden="1" customHeight="1" x14ac:dyDescent="0.2">
      <c r="A53" s="85" t="s">
        <v>296</v>
      </c>
      <c r="B53" s="86">
        <f>SUM(B45:B52)</f>
        <v>322</v>
      </c>
      <c r="C53" s="86">
        <f t="shared" ref="C53:Q53" si="13">SUM(C45:C52)</f>
        <v>0</v>
      </c>
      <c r="D53" s="86">
        <f t="shared" si="13"/>
        <v>0</v>
      </c>
      <c r="E53" s="86">
        <f t="shared" si="13"/>
        <v>0</v>
      </c>
      <c r="F53" s="86">
        <f t="shared" si="13"/>
        <v>0</v>
      </c>
      <c r="G53" s="86">
        <f t="shared" si="13"/>
        <v>0</v>
      </c>
      <c r="H53" s="86">
        <f t="shared" si="13"/>
        <v>0</v>
      </c>
      <c r="I53" s="86">
        <f t="shared" si="13"/>
        <v>0</v>
      </c>
      <c r="J53" s="86">
        <f t="shared" si="13"/>
        <v>0</v>
      </c>
      <c r="K53" s="86">
        <f t="shared" si="13"/>
        <v>0</v>
      </c>
      <c r="L53" s="86">
        <f t="shared" si="13"/>
        <v>0</v>
      </c>
      <c r="M53" s="86">
        <f t="shared" si="13"/>
        <v>0</v>
      </c>
      <c r="N53" s="86">
        <f t="shared" si="13"/>
        <v>0</v>
      </c>
      <c r="O53" s="86">
        <f t="shared" si="13"/>
        <v>0</v>
      </c>
      <c r="P53" s="86">
        <f t="shared" si="13"/>
        <v>0</v>
      </c>
      <c r="Q53" s="86">
        <f t="shared" si="13"/>
        <v>0</v>
      </c>
      <c r="S53" s="85" t="s">
        <v>296</v>
      </c>
      <c r="T53" s="86">
        <f t="shared" ref="T53:AI53" si="14">SUM(T45:T52)</f>
        <v>0</v>
      </c>
      <c r="U53" s="86">
        <f t="shared" si="14"/>
        <v>0</v>
      </c>
      <c r="V53" s="86">
        <f t="shared" si="14"/>
        <v>0</v>
      </c>
      <c r="W53" s="86">
        <f t="shared" si="14"/>
        <v>2</v>
      </c>
      <c r="X53" s="86">
        <f t="shared" si="14"/>
        <v>0</v>
      </c>
      <c r="Y53" s="86">
        <f t="shared" si="14"/>
        <v>2</v>
      </c>
      <c r="Z53" s="86">
        <f t="shared" si="14"/>
        <v>2</v>
      </c>
      <c r="AA53" s="86">
        <f t="shared" si="14"/>
        <v>0</v>
      </c>
      <c r="AB53" s="86">
        <f t="shared" si="14"/>
        <v>0</v>
      </c>
      <c r="AC53" s="86">
        <f t="shared" si="14"/>
        <v>0</v>
      </c>
      <c r="AD53" s="86">
        <f t="shared" si="14"/>
        <v>30</v>
      </c>
      <c r="AE53" s="86">
        <f t="shared" si="14"/>
        <v>0</v>
      </c>
      <c r="AF53" s="86">
        <f t="shared" si="14"/>
        <v>30</v>
      </c>
      <c r="AG53" s="86">
        <f t="shared" si="14"/>
        <v>32</v>
      </c>
      <c r="AH53" s="86">
        <f t="shared" si="14"/>
        <v>1</v>
      </c>
      <c r="AI53" s="86">
        <f t="shared" si="14"/>
        <v>289</v>
      </c>
    </row>
    <row r="54" spans="1:35" ht="24.95" hidden="1" customHeight="1" x14ac:dyDescent="0.2"/>
    <row r="55" spans="1:35" ht="24.95" customHeight="1" x14ac:dyDescent="0.2"/>
    <row r="56" spans="1:35" ht="24.95" customHeight="1" x14ac:dyDescent="0.2"/>
    <row r="57" spans="1:35" ht="24.95" hidden="1" customHeight="1" x14ac:dyDescent="0.2">
      <c r="A57" s="12" t="s">
        <v>297</v>
      </c>
    </row>
    <row r="58" spans="1:35" ht="24.95" hidden="1" customHeight="1" x14ac:dyDescent="0.2">
      <c r="A58" s="12" t="s">
        <v>299</v>
      </c>
      <c r="B58" s="87">
        <f>SUM(B8:B37)</f>
        <v>1502493</v>
      </c>
      <c r="C58" s="87">
        <f t="shared" ref="C58:P58" si="15">SUM(C8:C37)</f>
        <v>24786</v>
      </c>
      <c r="D58" s="87">
        <f t="shared" si="15"/>
        <v>17216</v>
      </c>
      <c r="E58" s="87">
        <f t="shared" si="15"/>
        <v>42002</v>
      </c>
      <c r="F58" s="87">
        <f t="shared" si="15"/>
        <v>57157</v>
      </c>
      <c r="G58" s="87">
        <f t="shared" si="15"/>
        <v>974</v>
      </c>
      <c r="H58" s="87">
        <f t="shared" si="15"/>
        <v>58131</v>
      </c>
      <c r="I58" s="87">
        <f t="shared" si="15"/>
        <v>3318</v>
      </c>
      <c r="J58" s="87">
        <f t="shared" si="15"/>
        <v>103451</v>
      </c>
      <c r="K58" s="87">
        <f t="shared" si="15"/>
        <v>289</v>
      </c>
      <c r="L58" s="87">
        <f t="shared" si="15"/>
        <v>1014</v>
      </c>
      <c r="M58" s="87">
        <f t="shared" si="15"/>
        <v>1303</v>
      </c>
      <c r="N58" s="87">
        <f t="shared" si="15"/>
        <v>1459</v>
      </c>
      <c r="O58" s="87">
        <f t="shared" si="15"/>
        <v>270</v>
      </c>
      <c r="P58" s="87">
        <f t="shared" si="15"/>
        <v>1729</v>
      </c>
      <c r="Q58" s="87"/>
      <c r="R58" s="91"/>
      <c r="S58" s="87"/>
      <c r="T58" s="87">
        <f t="shared" ref="T58:AI58" si="16">SUM(T8:T37)</f>
        <v>363318</v>
      </c>
      <c r="U58" s="87">
        <f t="shared" si="16"/>
        <v>186</v>
      </c>
      <c r="V58" s="87">
        <f t="shared" si="16"/>
        <v>363504</v>
      </c>
      <c r="W58" s="87">
        <f t="shared" si="16"/>
        <v>312755</v>
      </c>
      <c r="X58" s="87">
        <f t="shared" si="16"/>
        <v>930</v>
      </c>
      <c r="Y58" s="87">
        <f t="shared" si="16"/>
        <v>313685</v>
      </c>
      <c r="Z58" s="87">
        <f t="shared" si="16"/>
        <v>677189</v>
      </c>
      <c r="AA58" s="87">
        <f t="shared" si="16"/>
        <v>16194</v>
      </c>
      <c r="AB58" s="87">
        <f t="shared" si="16"/>
        <v>5010</v>
      </c>
      <c r="AC58" s="87">
        <f t="shared" si="16"/>
        <v>21204</v>
      </c>
      <c r="AD58" s="87">
        <f t="shared" si="16"/>
        <v>4118</v>
      </c>
      <c r="AE58" s="87">
        <f t="shared" si="16"/>
        <v>58</v>
      </c>
      <c r="AF58" s="87">
        <f t="shared" si="16"/>
        <v>4176</v>
      </c>
      <c r="AG58" s="87">
        <f t="shared" si="16"/>
        <v>809052</v>
      </c>
      <c r="AH58" s="87">
        <f t="shared" si="16"/>
        <v>29689</v>
      </c>
      <c r="AI58" s="87">
        <f t="shared" si="16"/>
        <v>663752</v>
      </c>
    </row>
    <row r="59" spans="1:35" ht="24.95" hidden="1" customHeight="1" x14ac:dyDescent="0.2">
      <c r="A59" s="12" t="s">
        <v>298</v>
      </c>
      <c r="B59" s="92" t="str">
        <f>IF(B58-B7=0,"OK",B58-B7)</f>
        <v>OK</v>
      </c>
      <c r="C59" s="92" t="str">
        <f t="shared" ref="C59:P59" si="17">IF(C58-C7=0,"OK",C58-C7)</f>
        <v>OK</v>
      </c>
      <c r="D59" s="92" t="str">
        <f t="shared" si="17"/>
        <v>OK</v>
      </c>
      <c r="E59" s="92" t="str">
        <f t="shared" si="17"/>
        <v>OK</v>
      </c>
      <c r="F59" s="92" t="str">
        <f t="shared" si="17"/>
        <v>OK</v>
      </c>
      <c r="G59" s="92" t="str">
        <f t="shared" si="17"/>
        <v>OK</v>
      </c>
      <c r="H59" s="92" t="str">
        <f t="shared" si="17"/>
        <v>OK</v>
      </c>
      <c r="I59" s="92" t="str">
        <f t="shared" si="17"/>
        <v>OK</v>
      </c>
      <c r="J59" s="92" t="str">
        <f t="shared" si="17"/>
        <v>OK</v>
      </c>
      <c r="K59" s="92" t="str">
        <f t="shared" si="17"/>
        <v>OK</v>
      </c>
      <c r="L59" s="92" t="str">
        <f t="shared" si="17"/>
        <v>OK</v>
      </c>
      <c r="M59" s="92" t="str">
        <f t="shared" si="17"/>
        <v>OK</v>
      </c>
      <c r="N59" s="92" t="str">
        <f t="shared" si="17"/>
        <v>OK</v>
      </c>
      <c r="O59" s="92" t="str">
        <f t="shared" si="17"/>
        <v>OK</v>
      </c>
      <c r="P59" s="92" t="str">
        <f t="shared" si="17"/>
        <v>OK</v>
      </c>
      <c r="Q59" s="87"/>
      <c r="R59" s="91"/>
      <c r="S59" s="87"/>
      <c r="T59" s="92" t="str">
        <f t="shared" ref="T59:AI59" si="18">IF(T58-T7=0,"OK",T58-T7)</f>
        <v>OK</v>
      </c>
      <c r="U59" s="92" t="str">
        <f t="shared" si="18"/>
        <v>OK</v>
      </c>
      <c r="V59" s="92" t="str">
        <f t="shared" si="18"/>
        <v>OK</v>
      </c>
      <c r="W59" s="92" t="str">
        <f t="shared" si="18"/>
        <v>OK</v>
      </c>
      <c r="X59" s="92" t="str">
        <f t="shared" si="18"/>
        <v>OK</v>
      </c>
      <c r="Y59" s="92" t="str">
        <f t="shared" si="18"/>
        <v>OK</v>
      </c>
      <c r="Z59" s="92" t="str">
        <f t="shared" si="18"/>
        <v>OK</v>
      </c>
      <c r="AA59" s="92" t="str">
        <f t="shared" si="18"/>
        <v>OK</v>
      </c>
      <c r="AB59" s="92" t="str">
        <f t="shared" si="18"/>
        <v>OK</v>
      </c>
      <c r="AC59" s="92" t="str">
        <f t="shared" si="18"/>
        <v>OK</v>
      </c>
      <c r="AD59" s="92" t="str">
        <f t="shared" si="18"/>
        <v>OK</v>
      </c>
      <c r="AE59" s="92" t="str">
        <f t="shared" si="18"/>
        <v>OK</v>
      </c>
      <c r="AF59" s="92" t="str">
        <f t="shared" si="18"/>
        <v>OK</v>
      </c>
      <c r="AG59" s="92" t="str">
        <f t="shared" si="18"/>
        <v>OK</v>
      </c>
      <c r="AH59" s="92" t="str">
        <f t="shared" si="18"/>
        <v>OK</v>
      </c>
      <c r="AI59" s="92" t="str">
        <f t="shared" si="18"/>
        <v>OK</v>
      </c>
    </row>
    <row r="60" spans="1:35" ht="24.95" hidden="1" customHeight="1" x14ac:dyDescent="0.2"/>
    <row r="61" spans="1:35" ht="24.95" hidden="1" customHeight="1" x14ac:dyDescent="0.2"/>
    <row r="62" spans="1:35" ht="24.95" customHeight="1" x14ac:dyDescent="0.2"/>
    <row r="63" spans="1:35" ht="24.95" customHeight="1" x14ac:dyDescent="0.2"/>
    <row r="64" spans="1:35" ht="24.95" customHeight="1" x14ac:dyDescent="0.2"/>
    <row r="65" ht="24.95" customHeight="1" x14ac:dyDescent="0.2"/>
    <row r="66" ht="24.95" customHeight="1" x14ac:dyDescent="0.2"/>
    <row r="67" ht="24.95" customHeight="1" x14ac:dyDescent="0.2"/>
    <row r="68" ht="24.95" customHeight="1" x14ac:dyDescent="0.2"/>
    <row r="69" ht="24.95" customHeight="1" x14ac:dyDescent="0.2"/>
    <row r="70" ht="24.95" customHeight="1" x14ac:dyDescent="0.2"/>
    <row r="71" ht="24.95" customHeight="1" x14ac:dyDescent="0.2"/>
    <row r="72" ht="24.95" customHeight="1" x14ac:dyDescent="0.2"/>
    <row r="73" ht="24.95" customHeight="1" x14ac:dyDescent="0.2"/>
    <row r="74" ht="24.95" customHeight="1" x14ac:dyDescent="0.2"/>
    <row r="75" ht="24.95" customHeight="1" x14ac:dyDescent="0.2"/>
    <row r="76" ht="24.95" customHeight="1" x14ac:dyDescent="0.2"/>
  </sheetData>
  <mergeCells count="8">
    <mergeCell ref="O2:Q2"/>
    <mergeCell ref="AH2:AJ2"/>
    <mergeCell ref="AD4:AF5"/>
    <mergeCell ref="Z5:Z6"/>
    <mergeCell ref="I5:I6"/>
    <mergeCell ref="J5:J6"/>
    <mergeCell ref="Q5:Q6"/>
    <mergeCell ref="AA4:AC5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118" fitToWidth="4" orientation="portrait" useFirstPageNumber="1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ignoredErrors>
    <ignoredError sqref="A7 AM7:XFD7 AK7:AL7 E8:E36 H8:H37 B8:B37 J8:J37 M8:M37 Q8:Q37 V9:V37 Y8:Y37 Z8:Z37 AC8:AC21 AF8:AF37 AG8:AG37 AG7 AF7 Z7 Y7 T7:U7 W7:X7 AA7:AB7 AD7:AE7 AH7:AI7 AC22:AC37 P8:P37 N7 F7:G7 C7:D7 Q7 P7 B7 O7" unlockedFormula="1"/>
    <ignoredError sqref="E37" formulaRange="1" unlockedFormula="1"/>
    <ignoredError sqref="V7:V8 AC7 M7 J7 H7 I7 K7:L7 E7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7.25" x14ac:dyDescent="0.2"/>
  <cols>
    <col min="1" max="1" width="28.19921875" style="5" customWidth="1"/>
    <col min="2" max="4" width="23.296875" style="15" customWidth="1"/>
    <col min="5" max="5" width="19.59765625" style="17" customWidth="1"/>
    <col min="6" max="6" width="0" style="5" hidden="1" customWidth="1"/>
    <col min="7" max="16384" width="8.5" style="5"/>
  </cols>
  <sheetData>
    <row r="1" spans="1:5" ht="27.6" customHeight="1" x14ac:dyDescent="0.2">
      <c r="A1" s="21" t="s">
        <v>271</v>
      </c>
      <c r="B1" s="22"/>
      <c r="C1" s="22"/>
      <c r="D1" s="22"/>
      <c r="E1" s="23"/>
    </row>
    <row r="2" spans="1:5" ht="24.95" customHeight="1" thickBot="1" x14ac:dyDescent="0.25">
      <c r="A2" s="24" t="s">
        <v>280</v>
      </c>
      <c r="B2" s="25"/>
      <c r="C2" s="25"/>
      <c r="D2" s="25"/>
      <c r="E2" s="26" t="s">
        <v>229</v>
      </c>
    </row>
    <row r="3" spans="1:5" ht="49.5" customHeight="1" thickTop="1" x14ac:dyDescent="0.2">
      <c r="A3" s="27"/>
      <c r="B3" s="28" t="s">
        <v>47</v>
      </c>
      <c r="C3" s="28" t="s">
        <v>48</v>
      </c>
      <c r="D3" s="28" t="s">
        <v>49</v>
      </c>
      <c r="E3" s="29" t="s">
        <v>50</v>
      </c>
    </row>
    <row r="4" spans="1:5" ht="25.5" customHeight="1" x14ac:dyDescent="0.2">
      <c r="A4" s="30" t="s">
        <v>228</v>
      </c>
      <c r="B4" s="31">
        <f>B6+B137+B154+B167+B208+B226</f>
        <v>81866259</v>
      </c>
      <c r="C4" s="32">
        <f>C6+C137+C154+C167+C208+C226</f>
        <v>28575031</v>
      </c>
      <c r="D4" s="32">
        <f>D6+D137+D154+D167+D208+D226</f>
        <v>53291228</v>
      </c>
      <c r="E4" s="33">
        <f>E6+E137+E154+E167+E208+E226</f>
        <v>224327.55890410961</v>
      </c>
    </row>
    <row r="5" spans="1:5" ht="22.5" customHeight="1" x14ac:dyDescent="0.2">
      <c r="A5" s="34"/>
      <c r="B5" s="31"/>
      <c r="C5" s="35"/>
      <c r="D5" s="35"/>
      <c r="E5" s="36"/>
    </row>
    <row r="6" spans="1:5" ht="25.5" customHeight="1" x14ac:dyDescent="0.2">
      <c r="A6" s="37" t="s">
        <v>22</v>
      </c>
      <c r="B6" s="31">
        <f>B8+B25+B43+B88+B106+B123+B130</f>
        <v>68734589</v>
      </c>
      <c r="C6" s="32">
        <f>C8+C25+C43+C88+C106+C123+C130</f>
        <v>24017309</v>
      </c>
      <c r="D6" s="32">
        <f>D8+D25+D43+D88+D106+D123+D130</f>
        <v>44717280</v>
      </c>
      <c r="E6" s="38">
        <f>E8+E25+E43+E88+E106+E123+E130</f>
        <v>188313.94246575341</v>
      </c>
    </row>
    <row r="7" spans="1:5" ht="18.75" customHeight="1" x14ac:dyDescent="0.2">
      <c r="A7" s="34"/>
      <c r="B7" s="39"/>
      <c r="C7" s="35"/>
      <c r="D7" s="35"/>
      <c r="E7" s="36"/>
    </row>
    <row r="8" spans="1:5" ht="25.5" customHeight="1" x14ac:dyDescent="0.2">
      <c r="A8" s="37" t="s">
        <v>51</v>
      </c>
      <c r="B8" s="31">
        <f>SUM(B10:B23)</f>
        <v>5834144</v>
      </c>
      <c r="C8" s="32">
        <f>SUM(C10:C23)</f>
        <v>1797854</v>
      </c>
      <c r="D8" s="32">
        <f>SUM(D10:D23)</f>
        <v>4036290</v>
      </c>
      <c r="E8" s="38">
        <f>SUM(E10:E23)</f>
        <v>15983.95616438356</v>
      </c>
    </row>
    <row r="9" spans="1:5" ht="12.75" customHeight="1" x14ac:dyDescent="0.2">
      <c r="A9" s="34"/>
      <c r="B9" s="39"/>
      <c r="C9" s="35"/>
      <c r="D9" s="35"/>
      <c r="E9" s="36"/>
    </row>
    <row r="10" spans="1:5" ht="25.5" customHeight="1" x14ac:dyDescent="0.2">
      <c r="A10" s="40" t="s">
        <v>52</v>
      </c>
      <c r="B10" s="41">
        <f>SUM(C10:D10)</f>
        <v>241126</v>
      </c>
      <c r="C10" s="42">
        <v>61996</v>
      </c>
      <c r="D10" s="42">
        <v>179130</v>
      </c>
      <c r="E10" s="43">
        <f>B10/365</f>
        <v>660.61917808219175</v>
      </c>
    </row>
    <row r="11" spans="1:5" ht="25.5" customHeight="1" x14ac:dyDescent="0.2">
      <c r="A11" s="40" t="s">
        <v>53</v>
      </c>
      <c r="B11" s="41">
        <f>SUM(C11:D11)</f>
        <v>20764</v>
      </c>
      <c r="C11" s="42">
        <v>9934</v>
      </c>
      <c r="D11" s="42">
        <v>10830</v>
      </c>
      <c r="E11" s="43">
        <f t="shared" ref="E11:E56" si="0">B11/365</f>
        <v>56.887671232876713</v>
      </c>
    </row>
    <row r="12" spans="1:5" ht="25.5" customHeight="1" x14ac:dyDescent="0.2">
      <c r="A12" s="40" t="s">
        <v>54</v>
      </c>
      <c r="B12" s="41">
        <f t="shared" ref="B12:B22" si="1">SUM(C12:D12)</f>
        <v>94567</v>
      </c>
      <c r="C12" s="42">
        <v>37447</v>
      </c>
      <c r="D12" s="42">
        <v>57120</v>
      </c>
      <c r="E12" s="43">
        <f t="shared" si="0"/>
        <v>259.08767123287669</v>
      </c>
    </row>
    <row r="13" spans="1:5" ht="25.5" customHeight="1" x14ac:dyDescent="0.2">
      <c r="A13" s="40" t="s">
        <v>55</v>
      </c>
      <c r="B13" s="41">
        <f t="shared" si="1"/>
        <v>229166</v>
      </c>
      <c r="C13" s="42">
        <v>83606</v>
      </c>
      <c r="D13" s="42">
        <v>145560</v>
      </c>
      <c r="E13" s="43">
        <f t="shared" si="0"/>
        <v>627.85205479452054</v>
      </c>
    </row>
    <row r="14" spans="1:5" ht="25.5" customHeight="1" x14ac:dyDescent="0.2">
      <c r="A14" s="40" t="s">
        <v>56</v>
      </c>
      <c r="B14" s="41">
        <f t="shared" si="1"/>
        <v>16185</v>
      </c>
      <c r="C14" s="42">
        <v>12795</v>
      </c>
      <c r="D14" s="42">
        <v>3390</v>
      </c>
      <c r="E14" s="43">
        <f t="shared" si="0"/>
        <v>44.342465753424655</v>
      </c>
    </row>
    <row r="15" spans="1:5" ht="25.5" customHeight="1" x14ac:dyDescent="0.2">
      <c r="A15" s="40" t="s">
        <v>57</v>
      </c>
      <c r="B15" s="41">
        <f t="shared" si="1"/>
        <v>10882</v>
      </c>
      <c r="C15" s="42">
        <v>10522</v>
      </c>
      <c r="D15" s="42">
        <v>360</v>
      </c>
      <c r="E15" s="43">
        <f t="shared" si="0"/>
        <v>29.813698630136987</v>
      </c>
    </row>
    <row r="16" spans="1:5" ht="25.5" customHeight="1" x14ac:dyDescent="0.2">
      <c r="A16" s="40" t="s">
        <v>58</v>
      </c>
      <c r="B16" s="41">
        <f t="shared" si="1"/>
        <v>34346</v>
      </c>
      <c r="C16" s="42">
        <v>12926</v>
      </c>
      <c r="D16" s="42">
        <v>21420</v>
      </c>
      <c r="E16" s="43">
        <f t="shared" si="0"/>
        <v>94.098630136986301</v>
      </c>
    </row>
    <row r="17" spans="1:6" ht="25.5" customHeight="1" x14ac:dyDescent="0.2">
      <c r="A17" s="40" t="s">
        <v>33</v>
      </c>
      <c r="B17" s="41">
        <f t="shared" si="1"/>
        <v>372277</v>
      </c>
      <c r="C17" s="42">
        <v>97057</v>
      </c>
      <c r="D17" s="42">
        <v>275220</v>
      </c>
      <c r="E17" s="43">
        <f t="shared" si="0"/>
        <v>1019.9369863013699</v>
      </c>
    </row>
    <row r="18" spans="1:6" ht="25.5" customHeight="1" x14ac:dyDescent="0.2">
      <c r="A18" s="40" t="s">
        <v>238</v>
      </c>
      <c r="B18" s="41">
        <f t="shared" si="1"/>
        <v>598090</v>
      </c>
      <c r="C18" s="42">
        <v>269230</v>
      </c>
      <c r="D18" s="42">
        <v>328860</v>
      </c>
      <c r="E18" s="43">
        <f t="shared" si="0"/>
        <v>1638.6027397260275</v>
      </c>
    </row>
    <row r="19" spans="1:6" ht="25.5" customHeight="1" x14ac:dyDescent="0.2">
      <c r="A19" s="40" t="s">
        <v>241</v>
      </c>
      <c r="B19" s="41">
        <f t="shared" si="1"/>
        <v>282090</v>
      </c>
      <c r="C19" s="42"/>
      <c r="D19" s="42">
        <v>282090</v>
      </c>
      <c r="E19" s="43">
        <f t="shared" si="0"/>
        <v>772.84931506849318</v>
      </c>
    </row>
    <row r="20" spans="1:6" ht="25.5" customHeight="1" x14ac:dyDescent="0.2">
      <c r="A20" s="40" t="s">
        <v>59</v>
      </c>
      <c r="B20" s="41">
        <f t="shared" si="1"/>
        <v>302239</v>
      </c>
      <c r="C20" s="42">
        <v>72289</v>
      </c>
      <c r="D20" s="42">
        <v>229950</v>
      </c>
      <c r="E20" s="43">
        <f t="shared" si="0"/>
        <v>828.05205479452059</v>
      </c>
    </row>
    <row r="21" spans="1:6" ht="25.5" customHeight="1" x14ac:dyDescent="0.2">
      <c r="A21" s="40" t="s">
        <v>60</v>
      </c>
      <c r="B21" s="41">
        <f t="shared" si="1"/>
        <v>1140575</v>
      </c>
      <c r="C21" s="42">
        <v>311555</v>
      </c>
      <c r="D21" s="42">
        <v>829020</v>
      </c>
      <c r="E21" s="43">
        <f t="shared" si="0"/>
        <v>3124.8630136986303</v>
      </c>
    </row>
    <row r="22" spans="1:6" ht="25.5" customHeight="1" x14ac:dyDescent="0.2">
      <c r="A22" s="40" t="s">
        <v>61</v>
      </c>
      <c r="B22" s="41">
        <f t="shared" si="1"/>
        <v>2279546</v>
      </c>
      <c r="C22" s="42">
        <v>728906</v>
      </c>
      <c r="D22" s="42">
        <v>1550640</v>
      </c>
      <c r="E22" s="43">
        <f t="shared" si="0"/>
        <v>6245.3315068493148</v>
      </c>
    </row>
    <row r="23" spans="1:6" ht="25.5" customHeight="1" x14ac:dyDescent="0.2">
      <c r="A23" s="40" t="s">
        <v>62</v>
      </c>
      <c r="B23" s="41">
        <f>SUM(C23:D23)</f>
        <v>212291</v>
      </c>
      <c r="C23" s="42">
        <v>89591</v>
      </c>
      <c r="D23" s="42">
        <v>122700</v>
      </c>
      <c r="E23" s="43">
        <f t="shared" si="0"/>
        <v>581.61917808219175</v>
      </c>
    </row>
    <row r="24" spans="1:6" ht="18.75" customHeight="1" x14ac:dyDescent="0.2">
      <c r="A24" s="34"/>
      <c r="B24" s="39"/>
      <c r="C24" s="42"/>
      <c r="D24" s="42"/>
      <c r="E24" s="36"/>
    </row>
    <row r="25" spans="1:6" ht="25.5" customHeight="1" x14ac:dyDescent="0.2">
      <c r="A25" s="37" t="s">
        <v>63</v>
      </c>
      <c r="B25" s="31">
        <f>SUM(B27:B41)</f>
        <v>8823366</v>
      </c>
      <c r="C25" s="32">
        <f>SUM(C27:C41)</f>
        <v>3411156</v>
      </c>
      <c r="D25" s="32">
        <f>SUM(D27:D41)</f>
        <v>5412210</v>
      </c>
      <c r="E25" s="38">
        <f>SUM(E27:E41)</f>
        <v>24173.605479452053</v>
      </c>
      <c r="F25" s="5">
        <v>1</v>
      </c>
    </row>
    <row r="26" spans="1:6" ht="12.75" customHeight="1" x14ac:dyDescent="0.2">
      <c r="A26" s="34"/>
      <c r="B26" s="39"/>
      <c r="C26" s="42"/>
      <c r="D26" s="42"/>
      <c r="E26" s="36"/>
    </row>
    <row r="27" spans="1:6" ht="25.5" customHeight="1" x14ac:dyDescent="0.2">
      <c r="A27" s="40" t="s">
        <v>64</v>
      </c>
      <c r="B27" s="41">
        <f t="shared" ref="B27:B41" si="2">SUM(C27:D27)</f>
        <v>2101946</v>
      </c>
      <c r="C27" s="42">
        <v>777116</v>
      </c>
      <c r="D27" s="42">
        <v>1324830</v>
      </c>
      <c r="E27" s="43">
        <f t="shared" si="0"/>
        <v>5758.7561643835616</v>
      </c>
    </row>
    <row r="28" spans="1:6" ht="25.5" customHeight="1" x14ac:dyDescent="0.2">
      <c r="A28" s="40" t="s">
        <v>10</v>
      </c>
      <c r="B28" s="41">
        <f t="shared" si="2"/>
        <v>1558447</v>
      </c>
      <c r="C28" s="42">
        <v>884467</v>
      </c>
      <c r="D28" s="42">
        <v>673980</v>
      </c>
      <c r="E28" s="43">
        <f t="shared" si="0"/>
        <v>4269.7178082191776</v>
      </c>
    </row>
    <row r="29" spans="1:6" ht="25.5" customHeight="1" x14ac:dyDescent="0.2">
      <c r="A29" s="40" t="s">
        <v>236</v>
      </c>
      <c r="B29" s="41">
        <f t="shared" si="2"/>
        <v>5070</v>
      </c>
      <c r="C29" s="44"/>
      <c r="D29" s="42">
        <v>5070</v>
      </c>
      <c r="E29" s="43">
        <f t="shared" si="0"/>
        <v>13.890410958904109</v>
      </c>
    </row>
    <row r="30" spans="1:6" ht="25.5" customHeight="1" x14ac:dyDescent="0.2">
      <c r="A30" s="40" t="s">
        <v>65</v>
      </c>
      <c r="B30" s="41">
        <f t="shared" si="2"/>
        <v>227002</v>
      </c>
      <c r="C30" s="42">
        <v>70672</v>
      </c>
      <c r="D30" s="42">
        <v>156330</v>
      </c>
      <c r="E30" s="43">
        <f t="shared" si="0"/>
        <v>621.92328767123286</v>
      </c>
    </row>
    <row r="31" spans="1:6" ht="25.5" customHeight="1" x14ac:dyDescent="0.2">
      <c r="A31" s="40" t="s">
        <v>66</v>
      </c>
      <c r="B31" s="41">
        <f t="shared" si="2"/>
        <v>133768</v>
      </c>
      <c r="C31" s="42">
        <v>38428</v>
      </c>
      <c r="D31" s="42">
        <v>95340</v>
      </c>
      <c r="E31" s="43">
        <f t="shared" si="0"/>
        <v>366.48767123287672</v>
      </c>
    </row>
    <row r="32" spans="1:6" ht="25.5" customHeight="1" x14ac:dyDescent="0.2">
      <c r="A32" s="40" t="s">
        <v>67</v>
      </c>
      <c r="B32" s="41">
        <f t="shared" si="2"/>
        <v>431425</v>
      </c>
      <c r="C32" s="42">
        <v>88675</v>
      </c>
      <c r="D32" s="42">
        <v>342750</v>
      </c>
      <c r="E32" s="43">
        <f t="shared" si="0"/>
        <v>1181.986301369863</v>
      </c>
    </row>
    <row r="33" spans="1:6" ht="25.5" customHeight="1" x14ac:dyDescent="0.2">
      <c r="A33" s="40" t="s">
        <v>68</v>
      </c>
      <c r="B33" s="41">
        <f t="shared" si="2"/>
        <v>243570</v>
      </c>
      <c r="C33" s="42">
        <v>75690</v>
      </c>
      <c r="D33" s="42">
        <v>167880</v>
      </c>
      <c r="E33" s="43">
        <f t="shared" si="0"/>
        <v>667.31506849315065</v>
      </c>
    </row>
    <row r="34" spans="1:6" ht="25.5" customHeight="1" x14ac:dyDescent="0.2">
      <c r="A34" s="40" t="s">
        <v>69</v>
      </c>
      <c r="B34" s="41">
        <f t="shared" si="2"/>
        <v>307592</v>
      </c>
      <c r="C34" s="42">
        <v>68282</v>
      </c>
      <c r="D34" s="42">
        <v>239310</v>
      </c>
      <c r="E34" s="43">
        <f t="shared" si="0"/>
        <v>842.7178082191781</v>
      </c>
    </row>
    <row r="35" spans="1:6" ht="25.5" customHeight="1" x14ac:dyDescent="0.2">
      <c r="A35" s="40" t="s">
        <v>70</v>
      </c>
      <c r="B35" s="41">
        <f t="shared" si="2"/>
        <v>70961</v>
      </c>
      <c r="C35" s="42">
        <v>20171</v>
      </c>
      <c r="D35" s="42">
        <v>50790</v>
      </c>
      <c r="E35" s="43">
        <f t="shared" si="0"/>
        <v>194.41369863013699</v>
      </c>
    </row>
    <row r="36" spans="1:6" ht="25.5" customHeight="1" x14ac:dyDescent="0.2">
      <c r="A36" s="40" t="s">
        <v>71</v>
      </c>
      <c r="B36" s="41">
        <f t="shared" si="2"/>
        <v>249279</v>
      </c>
      <c r="C36" s="42">
        <v>51039</v>
      </c>
      <c r="D36" s="42">
        <v>198240</v>
      </c>
      <c r="E36" s="43">
        <f t="shared" si="0"/>
        <v>682.9561643835616</v>
      </c>
    </row>
    <row r="37" spans="1:6" ht="25.5" customHeight="1" x14ac:dyDescent="0.2">
      <c r="A37" s="40" t="s">
        <v>72</v>
      </c>
      <c r="B37" s="41">
        <f t="shared" si="2"/>
        <v>379465</v>
      </c>
      <c r="C37" s="42">
        <v>57475</v>
      </c>
      <c r="D37" s="42">
        <v>321990</v>
      </c>
      <c r="E37" s="43">
        <f t="shared" si="0"/>
        <v>1039.6301369863013</v>
      </c>
    </row>
    <row r="38" spans="1:6" ht="25.5" customHeight="1" x14ac:dyDescent="0.2">
      <c r="A38" s="40" t="s">
        <v>45</v>
      </c>
      <c r="B38" s="41">
        <f t="shared" si="2"/>
        <v>2820608</v>
      </c>
      <c r="C38" s="42">
        <v>1164938</v>
      </c>
      <c r="D38" s="42">
        <v>1655670</v>
      </c>
      <c r="E38" s="43">
        <f t="shared" si="0"/>
        <v>7727.6931506849314</v>
      </c>
    </row>
    <row r="39" spans="1:6" ht="25.5" customHeight="1" x14ac:dyDescent="0.2">
      <c r="A39" s="40" t="s">
        <v>285</v>
      </c>
      <c r="B39" s="41">
        <f t="shared" si="2"/>
        <v>2115</v>
      </c>
      <c r="C39" s="42">
        <v>855</v>
      </c>
      <c r="D39" s="44">
        <v>1260</v>
      </c>
      <c r="E39" s="43">
        <f t="shared" si="0"/>
        <v>5.7945205479452051</v>
      </c>
    </row>
    <row r="40" spans="1:6" ht="25.5" customHeight="1" x14ac:dyDescent="0.2">
      <c r="A40" s="40" t="s">
        <v>73</v>
      </c>
      <c r="B40" s="41">
        <f t="shared" si="2"/>
        <v>197689</v>
      </c>
      <c r="C40" s="42">
        <v>87949</v>
      </c>
      <c r="D40" s="42">
        <v>109740</v>
      </c>
      <c r="E40" s="43">
        <f t="shared" si="0"/>
        <v>541.61369863013704</v>
      </c>
    </row>
    <row r="41" spans="1:6" ht="25.5" customHeight="1" x14ac:dyDescent="0.2">
      <c r="A41" s="40" t="s">
        <v>74</v>
      </c>
      <c r="B41" s="41">
        <f t="shared" si="2"/>
        <v>94429</v>
      </c>
      <c r="C41" s="42">
        <v>25399</v>
      </c>
      <c r="D41" s="42">
        <v>69030</v>
      </c>
      <c r="E41" s="43">
        <f t="shared" si="0"/>
        <v>258.70958904109591</v>
      </c>
    </row>
    <row r="42" spans="1:6" ht="18.75" customHeight="1" x14ac:dyDescent="0.2">
      <c r="A42" s="34"/>
      <c r="B42" s="39"/>
      <c r="C42" s="42"/>
      <c r="D42" s="42"/>
      <c r="E42" s="36"/>
    </row>
    <row r="43" spans="1:6" ht="25.5" customHeight="1" x14ac:dyDescent="0.2">
      <c r="A43" s="37" t="s">
        <v>75</v>
      </c>
      <c r="B43" s="31">
        <f>SUM(B45:B86)</f>
        <v>45453104</v>
      </c>
      <c r="C43" s="32">
        <f>SUM(C45:C86)</f>
        <v>15475454</v>
      </c>
      <c r="D43" s="32">
        <f>SUM(D45:D86)</f>
        <v>29977650</v>
      </c>
      <c r="E43" s="33">
        <f>SUM(E45:E86)</f>
        <v>124529.05205479451</v>
      </c>
      <c r="F43" s="5">
        <v>-1</v>
      </c>
    </row>
    <row r="44" spans="1:6" ht="12.75" customHeight="1" x14ac:dyDescent="0.2">
      <c r="A44" s="34"/>
      <c r="B44" s="39"/>
      <c r="C44" s="42"/>
      <c r="D44" s="35"/>
      <c r="E44" s="43"/>
    </row>
    <row r="45" spans="1:6" ht="25.5" customHeight="1" x14ac:dyDescent="0.2">
      <c r="A45" s="40" t="s">
        <v>76</v>
      </c>
      <c r="B45" s="41">
        <f t="shared" ref="B45:B86" si="3">SUM(C45:D45)</f>
        <v>1509648</v>
      </c>
      <c r="C45" s="42">
        <v>549378</v>
      </c>
      <c r="D45" s="42">
        <v>960270</v>
      </c>
      <c r="E45" s="43">
        <f t="shared" si="0"/>
        <v>4136.0219178082189</v>
      </c>
    </row>
    <row r="46" spans="1:6" ht="25.5" customHeight="1" x14ac:dyDescent="0.2">
      <c r="A46" s="40" t="s">
        <v>77</v>
      </c>
      <c r="B46" s="41">
        <f t="shared" si="3"/>
        <v>100871</v>
      </c>
      <c r="C46" s="42">
        <v>27011</v>
      </c>
      <c r="D46" s="42">
        <v>73860</v>
      </c>
      <c r="E46" s="43">
        <f t="shared" si="0"/>
        <v>276.35890410958905</v>
      </c>
    </row>
    <row r="47" spans="1:6" ht="25.5" customHeight="1" x14ac:dyDescent="0.2">
      <c r="A47" s="40" t="s">
        <v>78</v>
      </c>
      <c r="B47" s="41">
        <f t="shared" si="3"/>
        <v>2135410</v>
      </c>
      <c r="C47" s="42">
        <v>650320</v>
      </c>
      <c r="D47" s="42">
        <v>1485090</v>
      </c>
      <c r="E47" s="43">
        <f t="shared" si="0"/>
        <v>5850.4383561643835</v>
      </c>
    </row>
    <row r="48" spans="1:6" ht="25.5" customHeight="1" x14ac:dyDescent="0.2">
      <c r="A48" s="40" t="s">
        <v>79</v>
      </c>
      <c r="B48" s="41">
        <f t="shared" si="3"/>
        <v>622095</v>
      </c>
      <c r="C48" s="42">
        <v>191535</v>
      </c>
      <c r="D48" s="42">
        <v>430560</v>
      </c>
      <c r="E48" s="43">
        <f t="shared" si="0"/>
        <v>1704.3698630136987</v>
      </c>
    </row>
    <row r="49" spans="1:5" ht="25.5" customHeight="1" x14ac:dyDescent="0.2">
      <c r="A49" s="40" t="s">
        <v>80</v>
      </c>
      <c r="B49" s="41">
        <f t="shared" si="3"/>
        <v>2558041</v>
      </c>
      <c r="C49" s="42">
        <v>677071</v>
      </c>
      <c r="D49" s="42">
        <v>1880970</v>
      </c>
      <c r="E49" s="43">
        <f t="shared" si="0"/>
        <v>7008.3315068493148</v>
      </c>
    </row>
    <row r="50" spans="1:5" ht="25.5" customHeight="1" x14ac:dyDescent="0.2">
      <c r="A50" s="40" t="s">
        <v>230</v>
      </c>
      <c r="B50" s="41">
        <f t="shared" si="3"/>
        <v>5661059</v>
      </c>
      <c r="C50" s="42">
        <v>2144519</v>
      </c>
      <c r="D50" s="42">
        <v>3516540</v>
      </c>
      <c r="E50" s="43">
        <f t="shared" si="0"/>
        <v>15509.750684931507</v>
      </c>
    </row>
    <row r="51" spans="1:5" ht="25.5" customHeight="1" x14ac:dyDescent="0.2">
      <c r="A51" s="45" t="s">
        <v>286</v>
      </c>
      <c r="B51" s="41">
        <f t="shared" si="3"/>
        <v>128195</v>
      </c>
      <c r="C51" s="42">
        <v>1085</v>
      </c>
      <c r="D51" s="42">
        <v>127110</v>
      </c>
      <c r="E51" s="43">
        <f t="shared" si="0"/>
        <v>351.21917808219177</v>
      </c>
    </row>
    <row r="52" spans="1:5" ht="25.5" customHeight="1" x14ac:dyDescent="0.2">
      <c r="A52" s="40" t="s">
        <v>81</v>
      </c>
      <c r="B52" s="41">
        <f t="shared" si="3"/>
        <v>1761076</v>
      </c>
      <c r="C52" s="42">
        <v>369406</v>
      </c>
      <c r="D52" s="42">
        <v>1391670</v>
      </c>
      <c r="E52" s="43">
        <f t="shared" si="0"/>
        <v>4824.8657534246577</v>
      </c>
    </row>
    <row r="53" spans="1:5" ht="25.5" customHeight="1" x14ac:dyDescent="0.2">
      <c r="A53" s="40" t="s">
        <v>82</v>
      </c>
      <c r="B53" s="41">
        <f t="shared" si="3"/>
        <v>328542</v>
      </c>
      <c r="C53" s="42">
        <v>100812</v>
      </c>
      <c r="D53" s="42">
        <v>227730</v>
      </c>
      <c r="E53" s="43">
        <f t="shared" si="0"/>
        <v>900.11506849315072</v>
      </c>
    </row>
    <row r="54" spans="1:5" ht="25.5" customHeight="1" x14ac:dyDescent="0.2">
      <c r="A54" s="40" t="s">
        <v>83</v>
      </c>
      <c r="B54" s="41">
        <f>SUM(C54:D54)</f>
        <v>326880</v>
      </c>
      <c r="C54" s="42">
        <v>120900</v>
      </c>
      <c r="D54" s="42">
        <v>205980</v>
      </c>
      <c r="E54" s="43">
        <f t="shared" si="0"/>
        <v>895.56164383561645</v>
      </c>
    </row>
    <row r="55" spans="1:5" ht="25.5" customHeight="1" x14ac:dyDescent="0.2">
      <c r="A55" s="40" t="s">
        <v>84</v>
      </c>
      <c r="B55" s="41">
        <f>SUM(C55:D55)</f>
        <v>267896</v>
      </c>
      <c r="C55" s="42">
        <v>80546</v>
      </c>
      <c r="D55" s="42">
        <v>187350</v>
      </c>
      <c r="E55" s="43">
        <f t="shared" si="0"/>
        <v>733.96164383561643</v>
      </c>
    </row>
    <row r="56" spans="1:5" ht="25.5" customHeight="1" x14ac:dyDescent="0.2">
      <c r="A56" s="40" t="s">
        <v>85</v>
      </c>
      <c r="B56" s="41">
        <f>SUM(C56:D56)</f>
        <v>559838</v>
      </c>
      <c r="C56" s="42">
        <v>134948</v>
      </c>
      <c r="D56" s="42">
        <v>424890</v>
      </c>
      <c r="E56" s="43">
        <f t="shared" si="0"/>
        <v>1533.8027397260273</v>
      </c>
    </row>
    <row r="57" spans="1:5" s="16" customFormat="1" x14ac:dyDescent="0.2">
      <c r="A57" s="46" t="s">
        <v>246</v>
      </c>
      <c r="B57" s="47"/>
      <c r="C57" s="48"/>
      <c r="D57" s="48"/>
      <c r="E57" s="49"/>
    </row>
    <row r="58" spans="1:5" ht="25.5" customHeight="1" x14ac:dyDescent="0.2">
      <c r="A58" s="50" t="s">
        <v>268</v>
      </c>
      <c r="B58" s="51"/>
      <c r="C58" s="52"/>
      <c r="D58" s="52"/>
      <c r="E58" s="53"/>
    </row>
    <row r="59" spans="1:5" ht="27.6" customHeight="1" x14ac:dyDescent="0.2">
      <c r="A59" s="21" t="s">
        <v>272</v>
      </c>
      <c r="B59" s="22"/>
      <c r="C59" s="22"/>
      <c r="D59" s="22"/>
      <c r="E59" s="23"/>
    </row>
    <row r="60" spans="1:5" ht="24.95" customHeight="1" thickBot="1" x14ac:dyDescent="0.25">
      <c r="A60" s="24" t="s">
        <v>280</v>
      </c>
      <c r="B60" s="25"/>
      <c r="C60" s="25"/>
      <c r="D60" s="25"/>
      <c r="E60" s="26" t="s">
        <v>229</v>
      </c>
    </row>
    <row r="61" spans="1:5" ht="49.5" customHeight="1" thickTop="1" x14ac:dyDescent="0.2">
      <c r="A61" s="27"/>
      <c r="B61" s="28" t="s">
        <v>47</v>
      </c>
      <c r="C61" s="28" t="s">
        <v>48</v>
      </c>
      <c r="D61" s="28" t="s">
        <v>49</v>
      </c>
      <c r="E61" s="29" t="s">
        <v>50</v>
      </c>
    </row>
    <row r="62" spans="1:5" ht="26.25" customHeight="1" x14ac:dyDescent="0.2">
      <c r="A62" s="40" t="s">
        <v>86</v>
      </c>
      <c r="B62" s="41">
        <f t="shared" si="3"/>
        <v>295090</v>
      </c>
      <c r="C62" s="42">
        <v>84700</v>
      </c>
      <c r="D62" s="42">
        <v>210390</v>
      </c>
      <c r="E62" s="43">
        <f t="shared" ref="E62:E86" si="4">B62/365</f>
        <v>808.46575342465758</v>
      </c>
    </row>
    <row r="63" spans="1:5" ht="26.25" customHeight="1" x14ac:dyDescent="0.2">
      <c r="A63" s="40" t="s">
        <v>87</v>
      </c>
      <c r="B63" s="41">
        <f t="shared" si="3"/>
        <v>230721</v>
      </c>
      <c r="C63" s="42">
        <v>75771</v>
      </c>
      <c r="D63" s="42">
        <v>154950</v>
      </c>
      <c r="E63" s="43">
        <f t="shared" si="4"/>
        <v>632.11232876712324</v>
      </c>
    </row>
    <row r="64" spans="1:5" ht="26.25" customHeight="1" x14ac:dyDescent="0.2">
      <c r="A64" s="40" t="s">
        <v>88</v>
      </c>
      <c r="B64" s="41">
        <f t="shared" si="3"/>
        <v>3131617</v>
      </c>
      <c r="C64" s="42">
        <v>1132837</v>
      </c>
      <c r="D64" s="42">
        <v>1998780</v>
      </c>
      <c r="E64" s="43">
        <f t="shared" si="4"/>
        <v>8579.7726027397257</v>
      </c>
    </row>
    <row r="65" spans="1:5" ht="26.25" customHeight="1" x14ac:dyDescent="0.2">
      <c r="A65" s="40" t="s">
        <v>89</v>
      </c>
      <c r="B65" s="41">
        <f t="shared" si="3"/>
        <v>480779</v>
      </c>
      <c r="C65" s="42">
        <v>125129</v>
      </c>
      <c r="D65" s="42">
        <v>355650</v>
      </c>
      <c r="E65" s="43">
        <f t="shared" si="4"/>
        <v>1317.2027397260274</v>
      </c>
    </row>
    <row r="66" spans="1:5" ht="26.25" customHeight="1" x14ac:dyDescent="0.2">
      <c r="A66" s="40" t="s">
        <v>90</v>
      </c>
      <c r="B66" s="41">
        <f t="shared" si="3"/>
        <v>415089</v>
      </c>
      <c r="C66" s="42">
        <v>166029</v>
      </c>
      <c r="D66" s="42">
        <v>249060</v>
      </c>
      <c r="E66" s="43">
        <f t="shared" si="4"/>
        <v>1137.2301369863014</v>
      </c>
    </row>
    <row r="67" spans="1:5" ht="26.25" customHeight="1" x14ac:dyDescent="0.2">
      <c r="A67" s="40" t="s">
        <v>91</v>
      </c>
      <c r="B67" s="41">
        <f t="shared" si="3"/>
        <v>191781</v>
      </c>
      <c r="C67" s="42">
        <v>62871</v>
      </c>
      <c r="D67" s="42">
        <v>128910</v>
      </c>
      <c r="E67" s="43">
        <f t="shared" si="4"/>
        <v>525.42739726027401</v>
      </c>
    </row>
    <row r="68" spans="1:5" ht="26.25" customHeight="1" x14ac:dyDescent="0.2">
      <c r="A68" s="40" t="s">
        <v>92</v>
      </c>
      <c r="B68" s="41">
        <f t="shared" si="3"/>
        <v>259145</v>
      </c>
      <c r="C68" s="42">
        <v>90695</v>
      </c>
      <c r="D68" s="42">
        <v>168450</v>
      </c>
      <c r="E68" s="43">
        <f t="shared" si="4"/>
        <v>709.98630136986299</v>
      </c>
    </row>
    <row r="69" spans="1:5" ht="26.25" customHeight="1" x14ac:dyDescent="0.2">
      <c r="A69" s="40" t="s">
        <v>23</v>
      </c>
      <c r="B69" s="41">
        <f t="shared" si="3"/>
        <v>340771</v>
      </c>
      <c r="C69" s="42">
        <v>109951</v>
      </c>
      <c r="D69" s="42">
        <v>230820</v>
      </c>
      <c r="E69" s="43">
        <f t="shared" si="4"/>
        <v>933.61917808219175</v>
      </c>
    </row>
    <row r="70" spans="1:5" ht="26.25" customHeight="1" x14ac:dyDescent="0.2">
      <c r="A70" s="40" t="s">
        <v>93</v>
      </c>
      <c r="B70" s="41">
        <f t="shared" si="3"/>
        <v>369073</v>
      </c>
      <c r="C70" s="42">
        <v>123883</v>
      </c>
      <c r="D70" s="42">
        <v>245190</v>
      </c>
      <c r="E70" s="43">
        <f t="shared" si="4"/>
        <v>1011.158904109589</v>
      </c>
    </row>
    <row r="71" spans="1:5" ht="26.25" customHeight="1" x14ac:dyDescent="0.2">
      <c r="A71" s="40" t="s">
        <v>94</v>
      </c>
      <c r="B71" s="41">
        <f t="shared" si="3"/>
        <v>1310261</v>
      </c>
      <c r="C71" s="42">
        <v>347111</v>
      </c>
      <c r="D71" s="42">
        <v>963150</v>
      </c>
      <c r="E71" s="43">
        <f t="shared" si="4"/>
        <v>3589.7561643835616</v>
      </c>
    </row>
    <row r="72" spans="1:5" ht="26.25" customHeight="1" x14ac:dyDescent="0.2">
      <c r="A72" s="40" t="s">
        <v>95</v>
      </c>
      <c r="B72" s="41">
        <f t="shared" si="3"/>
        <v>323453</v>
      </c>
      <c r="C72" s="42">
        <v>97733</v>
      </c>
      <c r="D72" s="42">
        <v>225720</v>
      </c>
      <c r="E72" s="43">
        <f t="shared" si="4"/>
        <v>886.17260273972602</v>
      </c>
    </row>
    <row r="73" spans="1:5" ht="26.25" customHeight="1" x14ac:dyDescent="0.2">
      <c r="A73" s="40" t="s">
        <v>96</v>
      </c>
      <c r="B73" s="41">
        <f t="shared" si="3"/>
        <v>277998</v>
      </c>
      <c r="C73" s="42">
        <v>118278</v>
      </c>
      <c r="D73" s="42">
        <v>159720</v>
      </c>
      <c r="E73" s="43">
        <f t="shared" si="4"/>
        <v>761.63835616438359</v>
      </c>
    </row>
    <row r="74" spans="1:5" ht="26.25" customHeight="1" x14ac:dyDescent="0.2">
      <c r="A74" s="40" t="s">
        <v>97</v>
      </c>
      <c r="B74" s="41">
        <f t="shared" si="3"/>
        <v>8384493</v>
      </c>
      <c r="C74" s="42">
        <v>3796083</v>
      </c>
      <c r="D74" s="42">
        <v>4588410</v>
      </c>
      <c r="E74" s="43">
        <f t="shared" si="4"/>
        <v>22971.213698630138</v>
      </c>
    </row>
    <row r="75" spans="1:5" ht="26.25" customHeight="1" x14ac:dyDescent="0.2">
      <c r="A75" s="40" t="s">
        <v>267</v>
      </c>
      <c r="B75" s="41">
        <f>SUM(C75:D75)</f>
        <v>344610</v>
      </c>
      <c r="C75" s="42"/>
      <c r="D75" s="42">
        <v>344610</v>
      </c>
      <c r="E75" s="43">
        <f t="shared" si="4"/>
        <v>944.13698630136992</v>
      </c>
    </row>
    <row r="76" spans="1:5" ht="26.25" customHeight="1" x14ac:dyDescent="0.2">
      <c r="A76" s="54" t="s">
        <v>98</v>
      </c>
      <c r="B76" s="41">
        <f t="shared" si="3"/>
        <v>303726</v>
      </c>
      <c r="C76" s="52">
        <v>129246</v>
      </c>
      <c r="D76" s="52">
        <v>174480</v>
      </c>
      <c r="E76" s="43">
        <f t="shared" si="4"/>
        <v>832.12602739726026</v>
      </c>
    </row>
    <row r="77" spans="1:5" ht="26.25" customHeight="1" x14ac:dyDescent="0.2">
      <c r="A77" s="40" t="s">
        <v>99</v>
      </c>
      <c r="B77" s="41">
        <f t="shared" si="3"/>
        <v>889914</v>
      </c>
      <c r="C77" s="42">
        <v>295854</v>
      </c>
      <c r="D77" s="42">
        <v>594060</v>
      </c>
      <c r="E77" s="43">
        <f t="shared" si="4"/>
        <v>2438.1205479452055</v>
      </c>
    </row>
    <row r="78" spans="1:5" ht="26.25" customHeight="1" x14ac:dyDescent="0.2">
      <c r="A78" s="40" t="s">
        <v>100</v>
      </c>
      <c r="B78" s="41">
        <f t="shared" si="3"/>
        <v>745775</v>
      </c>
      <c r="C78" s="42">
        <v>259385</v>
      </c>
      <c r="D78" s="42">
        <v>486390</v>
      </c>
      <c r="E78" s="43">
        <f t="shared" si="4"/>
        <v>2043.2191780821918</v>
      </c>
    </row>
    <row r="79" spans="1:5" ht="26.25" customHeight="1" x14ac:dyDescent="0.2">
      <c r="A79" s="40" t="s">
        <v>101</v>
      </c>
      <c r="B79" s="41">
        <f t="shared" si="3"/>
        <v>2547496</v>
      </c>
      <c r="C79" s="42">
        <v>802276</v>
      </c>
      <c r="D79" s="42">
        <v>1745220</v>
      </c>
      <c r="E79" s="43">
        <f t="shared" si="4"/>
        <v>6979.4410958904109</v>
      </c>
    </row>
    <row r="80" spans="1:5" ht="26.25" customHeight="1" x14ac:dyDescent="0.2">
      <c r="A80" s="40" t="s">
        <v>242</v>
      </c>
      <c r="B80" s="41">
        <f t="shared" si="3"/>
        <v>991635</v>
      </c>
      <c r="C80" s="42">
        <v>140565</v>
      </c>
      <c r="D80" s="42">
        <v>851070</v>
      </c>
      <c r="E80" s="43">
        <f t="shared" si="4"/>
        <v>2716.8082191780823</v>
      </c>
    </row>
    <row r="81" spans="1:6" ht="26.25" customHeight="1" x14ac:dyDescent="0.2">
      <c r="A81" s="54" t="s">
        <v>231</v>
      </c>
      <c r="B81" s="41">
        <f>SUM(C81:D81)</f>
        <v>1291802</v>
      </c>
      <c r="C81" s="52">
        <v>363212</v>
      </c>
      <c r="D81" s="52">
        <v>928590</v>
      </c>
      <c r="E81" s="43">
        <f t="shared" si="4"/>
        <v>3539.1835616438357</v>
      </c>
    </row>
    <row r="82" spans="1:6" ht="26.25" customHeight="1" x14ac:dyDescent="0.2">
      <c r="A82" s="40" t="s">
        <v>102</v>
      </c>
      <c r="B82" s="41">
        <f t="shared" si="3"/>
        <v>765514</v>
      </c>
      <c r="C82" s="42">
        <v>219124</v>
      </c>
      <c r="D82" s="42">
        <v>546390</v>
      </c>
      <c r="E82" s="43">
        <f t="shared" si="4"/>
        <v>2097.2986301369865</v>
      </c>
    </row>
    <row r="83" spans="1:6" ht="26.25" customHeight="1" x14ac:dyDescent="0.2">
      <c r="A83" s="40" t="s">
        <v>232</v>
      </c>
      <c r="B83" s="41">
        <f t="shared" si="3"/>
        <v>495038</v>
      </c>
      <c r="C83" s="42">
        <v>138008</v>
      </c>
      <c r="D83" s="42">
        <v>357030</v>
      </c>
      <c r="E83" s="43">
        <f t="shared" si="4"/>
        <v>1356.2684931506849</v>
      </c>
    </row>
    <row r="84" spans="1:6" ht="26.25" customHeight="1" x14ac:dyDescent="0.2">
      <c r="A84" s="40" t="s">
        <v>233</v>
      </c>
      <c r="B84" s="41">
        <f t="shared" si="3"/>
        <v>4131276</v>
      </c>
      <c r="C84" s="42">
        <v>1534626</v>
      </c>
      <c r="D84" s="42">
        <v>2596650</v>
      </c>
      <c r="E84" s="43">
        <f t="shared" si="4"/>
        <v>11318.564383561645</v>
      </c>
    </row>
    <row r="85" spans="1:6" ht="26.25" customHeight="1" x14ac:dyDescent="0.2">
      <c r="A85" s="40" t="s">
        <v>243</v>
      </c>
      <c r="B85" s="41">
        <f t="shared" si="3"/>
        <v>367110</v>
      </c>
      <c r="C85" s="55"/>
      <c r="D85" s="55">
        <v>367110</v>
      </c>
      <c r="E85" s="43">
        <f t="shared" si="4"/>
        <v>1005.7808219178082</v>
      </c>
    </row>
    <row r="86" spans="1:6" ht="26.25" customHeight="1" x14ac:dyDescent="0.2">
      <c r="A86" s="40" t="s">
        <v>103</v>
      </c>
      <c r="B86" s="41">
        <f t="shared" si="3"/>
        <v>609386</v>
      </c>
      <c r="C86" s="42">
        <v>214556</v>
      </c>
      <c r="D86" s="42">
        <v>394830</v>
      </c>
      <c r="E86" s="43">
        <f t="shared" si="4"/>
        <v>1669.5506849315068</v>
      </c>
    </row>
    <row r="87" spans="1:6" ht="18.75" customHeight="1" x14ac:dyDescent="0.2">
      <c r="A87" s="34"/>
      <c r="B87" s="39"/>
      <c r="C87" s="35"/>
      <c r="D87" s="35"/>
      <c r="E87" s="36"/>
    </row>
    <row r="88" spans="1:6" ht="27.75" customHeight="1" x14ac:dyDescent="0.2">
      <c r="A88" s="37" t="s">
        <v>104</v>
      </c>
      <c r="B88" s="31">
        <f>SUM(B90:B104)</f>
        <v>1233981</v>
      </c>
      <c r="C88" s="32">
        <f>SUM(C90:C104)</f>
        <v>573831</v>
      </c>
      <c r="D88" s="32">
        <f>SUM(D90:D104)</f>
        <v>660150</v>
      </c>
      <c r="E88" s="38">
        <f>SUM(E90:E104)</f>
        <v>3380.7698630136983</v>
      </c>
      <c r="F88" s="5">
        <v>-1</v>
      </c>
    </row>
    <row r="89" spans="1:6" ht="12.75" customHeight="1" x14ac:dyDescent="0.2">
      <c r="A89" s="34"/>
      <c r="B89" s="39"/>
      <c r="C89" s="35"/>
      <c r="D89" s="35"/>
      <c r="E89" s="36"/>
    </row>
    <row r="90" spans="1:6" ht="26.25" customHeight="1" x14ac:dyDescent="0.2">
      <c r="A90" s="40" t="s">
        <v>105</v>
      </c>
      <c r="B90" s="41">
        <f t="shared" ref="B90:B104" si="5">SUM(C90:D90)</f>
        <v>73327</v>
      </c>
      <c r="C90" s="42">
        <v>29707</v>
      </c>
      <c r="D90" s="42">
        <v>43620</v>
      </c>
      <c r="E90" s="43">
        <f t="shared" ref="E90:E104" si="6">B90/365</f>
        <v>200.89589041095891</v>
      </c>
    </row>
    <row r="91" spans="1:6" ht="26.25" customHeight="1" x14ac:dyDescent="0.2">
      <c r="A91" s="40" t="s">
        <v>106</v>
      </c>
      <c r="B91" s="41">
        <f t="shared" si="5"/>
        <v>95204</v>
      </c>
      <c r="C91" s="42">
        <v>14804</v>
      </c>
      <c r="D91" s="42">
        <v>80400</v>
      </c>
      <c r="E91" s="43">
        <f t="shared" si="6"/>
        <v>260.83287671232875</v>
      </c>
    </row>
    <row r="92" spans="1:6" ht="26.25" customHeight="1" x14ac:dyDescent="0.2">
      <c r="A92" s="40" t="s">
        <v>46</v>
      </c>
      <c r="B92" s="41">
        <f t="shared" si="5"/>
        <v>46477</v>
      </c>
      <c r="C92" s="42">
        <v>7297</v>
      </c>
      <c r="D92" s="42">
        <v>39180</v>
      </c>
      <c r="E92" s="43">
        <f t="shared" si="6"/>
        <v>127.33424657534246</v>
      </c>
    </row>
    <row r="93" spans="1:6" ht="26.25" customHeight="1" x14ac:dyDescent="0.2">
      <c r="A93" s="40" t="s">
        <v>107</v>
      </c>
      <c r="B93" s="41">
        <f t="shared" si="5"/>
        <v>34984</v>
      </c>
      <c r="C93" s="42">
        <v>4264</v>
      </c>
      <c r="D93" s="42">
        <v>30720</v>
      </c>
      <c r="E93" s="43">
        <f t="shared" si="6"/>
        <v>95.846575342465755</v>
      </c>
    </row>
    <row r="94" spans="1:6" ht="26.25" customHeight="1" x14ac:dyDescent="0.2">
      <c r="A94" s="40" t="s">
        <v>108</v>
      </c>
      <c r="B94" s="41">
        <f t="shared" si="5"/>
        <v>37128</v>
      </c>
      <c r="C94" s="42">
        <v>6768</v>
      </c>
      <c r="D94" s="42">
        <v>30360</v>
      </c>
      <c r="E94" s="43">
        <f t="shared" si="6"/>
        <v>101.72054794520548</v>
      </c>
    </row>
    <row r="95" spans="1:6" ht="26.25" customHeight="1" x14ac:dyDescent="0.2">
      <c r="A95" s="40" t="s">
        <v>109</v>
      </c>
      <c r="B95" s="41">
        <f t="shared" si="5"/>
        <v>8654</v>
      </c>
      <c r="C95" s="42">
        <v>1994</v>
      </c>
      <c r="D95" s="42">
        <v>6660</v>
      </c>
      <c r="E95" s="43">
        <f t="shared" si="6"/>
        <v>23.709589041095889</v>
      </c>
    </row>
    <row r="96" spans="1:6" ht="26.25" customHeight="1" x14ac:dyDescent="0.2">
      <c r="A96" s="40" t="s">
        <v>110</v>
      </c>
      <c r="B96" s="41">
        <f t="shared" si="5"/>
        <v>6881</v>
      </c>
      <c r="C96" s="42">
        <v>3071</v>
      </c>
      <c r="D96" s="42">
        <v>3810</v>
      </c>
      <c r="E96" s="43">
        <f t="shared" si="6"/>
        <v>18.852054794520548</v>
      </c>
    </row>
    <row r="97" spans="1:6" ht="26.25" customHeight="1" x14ac:dyDescent="0.2">
      <c r="A97" s="40" t="s">
        <v>111</v>
      </c>
      <c r="B97" s="41">
        <f t="shared" si="5"/>
        <v>4011</v>
      </c>
      <c r="C97" s="42">
        <v>2421</v>
      </c>
      <c r="D97" s="42">
        <v>1590</v>
      </c>
      <c r="E97" s="43">
        <f t="shared" si="6"/>
        <v>10.989041095890411</v>
      </c>
    </row>
    <row r="98" spans="1:6" ht="26.25" customHeight="1" x14ac:dyDescent="0.2">
      <c r="A98" s="40" t="s">
        <v>112</v>
      </c>
      <c r="B98" s="41">
        <f t="shared" si="5"/>
        <v>19013</v>
      </c>
      <c r="C98" s="42">
        <v>9833</v>
      </c>
      <c r="D98" s="42">
        <v>9180</v>
      </c>
      <c r="E98" s="43">
        <f t="shared" si="6"/>
        <v>52.090410958904108</v>
      </c>
    </row>
    <row r="99" spans="1:6" ht="26.25" customHeight="1" x14ac:dyDescent="0.2">
      <c r="A99" s="40" t="s">
        <v>113</v>
      </c>
      <c r="B99" s="41">
        <f t="shared" si="5"/>
        <v>172144</v>
      </c>
      <c r="C99" s="42">
        <v>72334</v>
      </c>
      <c r="D99" s="42">
        <v>99810</v>
      </c>
      <c r="E99" s="43">
        <f t="shared" si="6"/>
        <v>471.62739726027399</v>
      </c>
    </row>
    <row r="100" spans="1:6" ht="26.25" customHeight="1" x14ac:dyDescent="0.2">
      <c r="A100" s="40" t="s">
        <v>114</v>
      </c>
      <c r="B100" s="41">
        <f t="shared" si="5"/>
        <v>13721</v>
      </c>
      <c r="C100" s="42">
        <v>5291</v>
      </c>
      <c r="D100" s="42">
        <v>8430</v>
      </c>
      <c r="E100" s="43">
        <f t="shared" si="6"/>
        <v>37.591780821917808</v>
      </c>
    </row>
    <row r="101" spans="1:6" ht="26.25" customHeight="1" x14ac:dyDescent="0.2">
      <c r="A101" s="40" t="s">
        <v>115</v>
      </c>
      <c r="B101" s="41">
        <f t="shared" si="5"/>
        <v>18121</v>
      </c>
      <c r="C101" s="42">
        <v>10051</v>
      </c>
      <c r="D101" s="42">
        <v>8070</v>
      </c>
      <c r="E101" s="43">
        <f t="shared" si="6"/>
        <v>49.646575342465752</v>
      </c>
    </row>
    <row r="102" spans="1:6" ht="26.25" customHeight="1" x14ac:dyDescent="0.2">
      <c r="A102" s="40" t="s">
        <v>116</v>
      </c>
      <c r="B102" s="41">
        <f t="shared" si="5"/>
        <v>365934</v>
      </c>
      <c r="C102" s="42">
        <v>203784</v>
      </c>
      <c r="D102" s="42">
        <v>162150</v>
      </c>
      <c r="E102" s="43">
        <f t="shared" si="6"/>
        <v>1002.5589041095891</v>
      </c>
    </row>
    <row r="103" spans="1:6" ht="26.25" customHeight="1" x14ac:dyDescent="0.2">
      <c r="A103" s="40" t="s">
        <v>117</v>
      </c>
      <c r="B103" s="41">
        <f t="shared" si="5"/>
        <v>36786</v>
      </c>
      <c r="C103" s="42">
        <v>8766</v>
      </c>
      <c r="D103" s="42">
        <v>28020</v>
      </c>
      <c r="E103" s="43">
        <f t="shared" si="6"/>
        <v>100.78356164383561</v>
      </c>
    </row>
    <row r="104" spans="1:6" ht="26.25" customHeight="1" x14ac:dyDescent="0.2">
      <c r="A104" s="40" t="s">
        <v>118</v>
      </c>
      <c r="B104" s="41">
        <f t="shared" si="5"/>
        <v>301596</v>
      </c>
      <c r="C104" s="42">
        <v>193446</v>
      </c>
      <c r="D104" s="42">
        <v>108150</v>
      </c>
      <c r="E104" s="43">
        <f t="shared" si="6"/>
        <v>826.29041095890409</v>
      </c>
    </row>
    <row r="105" spans="1:6" ht="25.5" customHeight="1" x14ac:dyDescent="0.2">
      <c r="A105" s="34"/>
      <c r="B105" s="39"/>
      <c r="C105" s="35"/>
      <c r="D105" s="35"/>
      <c r="E105" s="36"/>
    </row>
    <row r="106" spans="1:6" ht="27.75" customHeight="1" x14ac:dyDescent="0.2">
      <c r="A106" s="37" t="s">
        <v>247</v>
      </c>
      <c r="B106" s="31">
        <f>SUM(B108:B121)</f>
        <v>3431994</v>
      </c>
      <c r="C106" s="32">
        <f>SUM(C108:C121)</f>
        <v>965934</v>
      </c>
      <c r="D106" s="32">
        <f>SUM(D108:D121)</f>
        <v>2466060</v>
      </c>
      <c r="E106" s="38">
        <f>SUM(E108:E121)</f>
        <v>9402.7232876712333</v>
      </c>
      <c r="F106" s="5">
        <v>1</v>
      </c>
    </row>
    <row r="107" spans="1:6" ht="18.75" customHeight="1" x14ac:dyDescent="0.2">
      <c r="A107" s="34"/>
      <c r="B107" s="39"/>
      <c r="C107" s="35"/>
      <c r="D107" s="35"/>
      <c r="E107" s="36"/>
    </row>
    <row r="108" spans="1:6" ht="25.5" customHeight="1" x14ac:dyDescent="0.2">
      <c r="A108" s="40" t="s">
        <v>248</v>
      </c>
      <c r="B108" s="41">
        <f>SUM(C108:D108)</f>
        <v>101803</v>
      </c>
      <c r="C108" s="42">
        <v>67753</v>
      </c>
      <c r="D108" s="42">
        <v>34050</v>
      </c>
      <c r="E108" s="43">
        <f>B108/365</f>
        <v>278.91232876712331</v>
      </c>
    </row>
    <row r="109" spans="1:6" ht="25.5" customHeight="1" x14ac:dyDescent="0.2">
      <c r="A109" s="40" t="s">
        <v>249</v>
      </c>
      <c r="B109" s="41">
        <f>SUM(C109:D109)</f>
        <v>189216</v>
      </c>
      <c r="C109" s="42">
        <v>62196</v>
      </c>
      <c r="D109" s="42">
        <v>127020</v>
      </c>
      <c r="E109" s="43">
        <f>B109/365</f>
        <v>518.4</v>
      </c>
    </row>
    <row r="110" spans="1:6" ht="25.5" customHeight="1" x14ac:dyDescent="0.2">
      <c r="A110" s="40" t="s">
        <v>250</v>
      </c>
      <c r="B110" s="41">
        <f>SUM(C110:D110)</f>
        <v>256355</v>
      </c>
      <c r="C110" s="42">
        <v>64235</v>
      </c>
      <c r="D110" s="42">
        <v>192120</v>
      </c>
      <c r="E110" s="43">
        <f>B110/365</f>
        <v>702.34246575342468</v>
      </c>
    </row>
    <row r="111" spans="1:6" ht="25.5" customHeight="1" x14ac:dyDescent="0.2">
      <c r="A111" s="40" t="s">
        <v>251</v>
      </c>
      <c r="B111" s="41">
        <f>SUM(C111:D111)</f>
        <v>516931</v>
      </c>
      <c r="C111" s="42">
        <v>142831</v>
      </c>
      <c r="D111" s="42">
        <v>374100</v>
      </c>
      <c r="E111" s="43">
        <f>B111/365</f>
        <v>1416.2493150684932</v>
      </c>
    </row>
    <row r="112" spans="1:6" ht="25.5" customHeight="1" x14ac:dyDescent="0.2">
      <c r="A112" s="40" t="s">
        <v>253</v>
      </c>
      <c r="B112" s="41">
        <f>SUM(C112:D112)</f>
        <v>755415</v>
      </c>
      <c r="C112" s="42">
        <v>158475</v>
      </c>
      <c r="D112" s="42">
        <v>596940</v>
      </c>
      <c r="E112" s="43">
        <f>B112/365</f>
        <v>2069.6301369863013</v>
      </c>
    </row>
    <row r="113" spans="1:6" s="16" customFormat="1" x14ac:dyDescent="0.2">
      <c r="A113" s="46"/>
      <c r="B113" s="47"/>
      <c r="C113" s="48"/>
      <c r="D113" s="48"/>
      <c r="E113" s="49" t="s">
        <v>270</v>
      </c>
    </row>
    <row r="114" spans="1:6" s="16" customFormat="1" x14ac:dyDescent="0.2">
      <c r="A114" s="56"/>
      <c r="B114" s="57"/>
      <c r="C114" s="57"/>
      <c r="D114" s="57"/>
      <c r="E114" s="58" t="s">
        <v>269</v>
      </c>
    </row>
    <row r="115" spans="1:6" ht="27.6" customHeight="1" x14ac:dyDescent="0.2">
      <c r="A115" s="21" t="s">
        <v>272</v>
      </c>
      <c r="B115" s="22"/>
      <c r="C115" s="22"/>
      <c r="D115" s="22"/>
      <c r="E115" s="23"/>
    </row>
    <row r="116" spans="1:6" ht="24.95" customHeight="1" thickBot="1" x14ac:dyDescent="0.25">
      <c r="A116" s="24" t="s">
        <v>280</v>
      </c>
      <c r="B116" s="25"/>
      <c r="C116" s="25"/>
      <c r="D116" s="25"/>
      <c r="E116" s="26" t="s">
        <v>229</v>
      </c>
    </row>
    <row r="117" spans="1:6" ht="49.5" customHeight="1" thickTop="1" x14ac:dyDescent="0.2">
      <c r="A117" s="27"/>
      <c r="B117" s="28" t="s">
        <v>47</v>
      </c>
      <c r="C117" s="28" t="s">
        <v>48</v>
      </c>
      <c r="D117" s="28" t="s">
        <v>49</v>
      </c>
      <c r="E117" s="29" t="s">
        <v>50</v>
      </c>
    </row>
    <row r="118" spans="1:6" ht="25.5" customHeight="1" x14ac:dyDescent="0.2">
      <c r="A118" s="40" t="s">
        <v>254</v>
      </c>
      <c r="B118" s="41">
        <f>SUM(C118:D118)</f>
        <v>199020</v>
      </c>
      <c r="C118" s="42">
        <v>65670</v>
      </c>
      <c r="D118" s="42">
        <v>133350</v>
      </c>
      <c r="E118" s="43">
        <f>B118/365</f>
        <v>545.2602739726027</v>
      </c>
    </row>
    <row r="119" spans="1:6" ht="25.5" customHeight="1" x14ac:dyDescent="0.2">
      <c r="A119" s="40" t="s">
        <v>255</v>
      </c>
      <c r="B119" s="41">
        <f>SUM(C119:D119)</f>
        <v>472544</v>
      </c>
      <c r="C119" s="42">
        <v>125234</v>
      </c>
      <c r="D119" s="42">
        <v>347310</v>
      </c>
      <c r="E119" s="43">
        <f>B119/365</f>
        <v>1294.641095890411</v>
      </c>
    </row>
    <row r="120" spans="1:6" ht="25.5" customHeight="1" x14ac:dyDescent="0.2">
      <c r="A120" s="40" t="s">
        <v>256</v>
      </c>
      <c r="B120" s="41">
        <f>SUM(C120:D120)</f>
        <v>561765</v>
      </c>
      <c r="C120" s="42">
        <v>163065</v>
      </c>
      <c r="D120" s="42">
        <v>398700</v>
      </c>
      <c r="E120" s="43">
        <f>B120/365</f>
        <v>1539.0821917808219</v>
      </c>
    </row>
    <row r="121" spans="1:6" ht="25.5" customHeight="1" x14ac:dyDescent="0.2">
      <c r="A121" s="40" t="s">
        <v>257</v>
      </c>
      <c r="B121" s="41">
        <f>SUM(C121:D121)</f>
        <v>378945</v>
      </c>
      <c r="C121" s="42">
        <v>116475</v>
      </c>
      <c r="D121" s="42">
        <v>262470</v>
      </c>
      <c r="E121" s="43">
        <f>B121/365</f>
        <v>1038.2054794520548</v>
      </c>
    </row>
    <row r="122" spans="1:6" ht="18.75" customHeight="1" x14ac:dyDescent="0.2">
      <c r="A122" s="34"/>
      <c r="B122" s="39"/>
      <c r="C122" s="35"/>
      <c r="D122" s="35"/>
      <c r="E122" s="36"/>
    </row>
    <row r="123" spans="1:6" ht="25.5" customHeight="1" x14ac:dyDescent="0.2">
      <c r="A123" s="37" t="s">
        <v>141</v>
      </c>
      <c r="B123" s="31">
        <f>SUM(B125:B128)</f>
        <v>2295514</v>
      </c>
      <c r="C123" s="32">
        <f>SUM(C125:C128)</f>
        <v>709264</v>
      </c>
      <c r="D123" s="32">
        <f>SUM(D125:D128)</f>
        <v>1586250</v>
      </c>
      <c r="E123" s="38">
        <f>SUM(E125:E128)</f>
        <v>6289.0794520547952</v>
      </c>
      <c r="F123" s="5">
        <v>1</v>
      </c>
    </row>
    <row r="124" spans="1:6" ht="12.75" customHeight="1" x14ac:dyDescent="0.2">
      <c r="A124" s="34"/>
      <c r="B124" s="39"/>
      <c r="C124" s="35"/>
      <c r="D124" s="35"/>
      <c r="E124" s="36"/>
    </row>
    <row r="125" spans="1:6" ht="25.5" customHeight="1" x14ac:dyDescent="0.2">
      <c r="A125" s="40" t="s">
        <v>24</v>
      </c>
      <c r="B125" s="41">
        <f>SUM(C125:D125)</f>
        <v>60280</v>
      </c>
      <c r="C125" s="42">
        <v>21130</v>
      </c>
      <c r="D125" s="42">
        <v>39150</v>
      </c>
      <c r="E125" s="43">
        <f t="shared" ref="E125:E173" si="7">B125/365</f>
        <v>165.15068493150685</v>
      </c>
    </row>
    <row r="126" spans="1:6" ht="25.5" customHeight="1" x14ac:dyDescent="0.2">
      <c r="A126" s="40" t="s">
        <v>14</v>
      </c>
      <c r="B126" s="41">
        <f>SUM(C126:D126)</f>
        <v>710953</v>
      </c>
      <c r="C126" s="42">
        <v>211423</v>
      </c>
      <c r="D126" s="42">
        <v>499530</v>
      </c>
      <c r="E126" s="43">
        <f t="shared" si="7"/>
        <v>1947.8164383561643</v>
      </c>
    </row>
    <row r="127" spans="1:6" ht="25.5" customHeight="1" x14ac:dyDescent="0.2">
      <c r="A127" s="40" t="s">
        <v>142</v>
      </c>
      <c r="B127" s="41">
        <f>SUM(C127:D127)</f>
        <v>307388</v>
      </c>
      <c r="C127" s="42">
        <v>114248</v>
      </c>
      <c r="D127" s="42">
        <v>193140</v>
      </c>
      <c r="E127" s="43">
        <f t="shared" si="7"/>
        <v>842.158904109589</v>
      </c>
    </row>
    <row r="128" spans="1:6" ht="25.5" customHeight="1" x14ac:dyDescent="0.2">
      <c r="A128" s="40" t="s">
        <v>143</v>
      </c>
      <c r="B128" s="41">
        <f>SUM(C128:D128)</f>
        <v>1216893</v>
      </c>
      <c r="C128" s="42">
        <v>362463</v>
      </c>
      <c r="D128" s="42">
        <v>854430</v>
      </c>
      <c r="E128" s="43">
        <f t="shared" si="7"/>
        <v>3333.9534246575345</v>
      </c>
    </row>
    <row r="129" spans="1:6" ht="18.75" customHeight="1" x14ac:dyDescent="0.2">
      <c r="A129" s="34"/>
      <c r="B129" s="39"/>
      <c r="C129" s="35"/>
      <c r="D129" s="35"/>
      <c r="E129" s="36"/>
    </row>
    <row r="130" spans="1:6" ht="25.5" customHeight="1" x14ac:dyDescent="0.2">
      <c r="A130" s="37" t="s">
        <v>149</v>
      </c>
      <c r="B130" s="31">
        <f>SUM(B132:B135)</f>
        <v>1662486</v>
      </c>
      <c r="C130" s="32">
        <f>SUM(C132:C135)</f>
        <v>1083816</v>
      </c>
      <c r="D130" s="32">
        <f>SUM(D132:D135)</f>
        <v>578670</v>
      </c>
      <c r="E130" s="38">
        <f>SUM(E132:E135)</f>
        <v>4554.7561643835616</v>
      </c>
    </row>
    <row r="131" spans="1:6" ht="12.75" customHeight="1" x14ac:dyDescent="0.2">
      <c r="A131" s="34"/>
      <c r="B131" s="39"/>
      <c r="C131" s="35"/>
      <c r="D131" s="35"/>
      <c r="E131" s="36"/>
    </row>
    <row r="132" spans="1:6" ht="25.5" customHeight="1" x14ac:dyDescent="0.2">
      <c r="A132" s="40" t="s">
        <v>239</v>
      </c>
      <c r="B132" s="41">
        <f>SUM(C132:D132)</f>
        <v>730232</v>
      </c>
      <c r="C132" s="42">
        <v>564902</v>
      </c>
      <c r="D132" s="42">
        <v>165330</v>
      </c>
      <c r="E132" s="43">
        <f t="shared" si="7"/>
        <v>2000.6356164383562</v>
      </c>
    </row>
    <row r="133" spans="1:6" ht="25.5" customHeight="1" x14ac:dyDescent="0.2">
      <c r="A133" s="40" t="s">
        <v>150</v>
      </c>
      <c r="B133" s="41">
        <f>SUM(C133:D133)</f>
        <v>182309</v>
      </c>
      <c r="C133" s="42">
        <v>25649</v>
      </c>
      <c r="D133" s="42">
        <v>156660</v>
      </c>
      <c r="E133" s="43">
        <f t="shared" si="7"/>
        <v>499.47671232876712</v>
      </c>
    </row>
    <row r="134" spans="1:6" ht="25.5" customHeight="1" x14ac:dyDescent="0.2">
      <c r="A134" s="40" t="s">
        <v>151</v>
      </c>
      <c r="B134" s="41">
        <f>SUM(C134:D134)</f>
        <v>40837</v>
      </c>
      <c r="C134" s="42">
        <v>26107</v>
      </c>
      <c r="D134" s="42">
        <v>14730</v>
      </c>
      <c r="E134" s="43">
        <f t="shared" si="7"/>
        <v>111.88219178082191</v>
      </c>
    </row>
    <row r="135" spans="1:6" ht="25.5" customHeight="1" x14ac:dyDescent="0.2">
      <c r="A135" s="54" t="s">
        <v>152</v>
      </c>
      <c r="B135" s="41">
        <f>SUM(C135:D135)</f>
        <v>709108</v>
      </c>
      <c r="C135" s="52">
        <v>467158</v>
      </c>
      <c r="D135" s="52">
        <v>241950</v>
      </c>
      <c r="E135" s="43">
        <f t="shared" si="7"/>
        <v>1942.7616438356165</v>
      </c>
    </row>
    <row r="136" spans="1:6" ht="22.5" customHeight="1" x14ac:dyDescent="0.2">
      <c r="A136" s="54"/>
      <c r="B136" s="41"/>
      <c r="C136" s="52"/>
      <c r="D136" s="52"/>
      <c r="E136" s="43"/>
    </row>
    <row r="137" spans="1:6" ht="25.5" customHeight="1" x14ac:dyDescent="0.2">
      <c r="A137" s="59" t="s">
        <v>266</v>
      </c>
      <c r="B137" s="60">
        <f>B139+B150</f>
        <v>2822640</v>
      </c>
      <c r="C137" s="61">
        <f>C139+C150</f>
        <v>936000</v>
      </c>
      <c r="D137" s="61">
        <f>D139+D150</f>
        <v>1886640</v>
      </c>
      <c r="E137" s="38">
        <f>E139+E150</f>
        <v>7733.2602739726026</v>
      </c>
    </row>
    <row r="138" spans="1:6" ht="18.75" customHeight="1" x14ac:dyDescent="0.2">
      <c r="A138" s="62"/>
      <c r="B138" s="41"/>
      <c r="C138" s="52"/>
      <c r="D138" s="52"/>
      <c r="E138" s="53"/>
    </row>
    <row r="139" spans="1:6" ht="25.5" customHeight="1" x14ac:dyDescent="0.2">
      <c r="A139" s="37" t="s">
        <v>258</v>
      </c>
      <c r="B139" s="31">
        <f>SUM(B141:B148)</f>
        <v>2397744</v>
      </c>
      <c r="C139" s="32">
        <f>SUM(C141:C148)</f>
        <v>854064</v>
      </c>
      <c r="D139" s="32">
        <f>SUM(D141:D148)</f>
        <v>1543680</v>
      </c>
      <c r="E139" s="38">
        <f>SUM(E141:E148)</f>
        <v>6569.1616438356168</v>
      </c>
      <c r="F139" s="5">
        <v>1</v>
      </c>
    </row>
    <row r="140" spans="1:6" ht="12.75" customHeight="1" x14ac:dyDescent="0.2">
      <c r="A140" s="34"/>
      <c r="B140" s="39"/>
      <c r="C140" s="35"/>
      <c r="D140" s="35"/>
      <c r="E140" s="36"/>
    </row>
    <row r="141" spans="1:6" ht="25.5" customHeight="1" x14ac:dyDescent="0.2">
      <c r="A141" s="40" t="s">
        <v>259</v>
      </c>
      <c r="B141" s="41">
        <f t="shared" ref="B141:B148" si="8">SUM(C141:D141)</f>
        <v>1332286</v>
      </c>
      <c r="C141" s="42">
        <v>413146</v>
      </c>
      <c r="D141" s="42">
        <v>919140</v>
      </c>
      <c r="E141" s="43">
        <f t="shared" si="7"/>
        <v>3650.0986301369862</v>
      </c>
    </row>
    <row r="142" spans="1:6" ht="25.5" customHeight="1" x14ac:dyDescent="0.2">
      <c r="A142" s="40" t="s">
        <v>260</v>
      </c>
      <c r="B142" s="41">
        <f t="shared" si="8"/>
        <v>96977</v>
      </c>
      <c r="C142" s="42">
        <v>39497</v>
      </c>
      <c r="D142" s="42">
        <v>57480</v>
      </c>
      <c r="E142" s="43">
        <f t="shared" si="7"/>
        <v>265.69041095890412</v>
      </c>
    </row>
    <row r="143" spans="1:6" ht="25.5" customHeight="1" x14ac:dyDescent="0.2">
      <c r="A143" s="40" t="s">
        <v>261</v>
      </c>
      <c r="B143" s="41">
        <f t="shared" si="8"/>
        <v>159873</v>
      </c>
      <c r="C143" s="42">
        <v>68523</v>
      </c>
      <c r="D143" s="42">
        <v>91350</v>
      </c>
      <c r="E143" s="43">
        <f t="shared" si="7"/>
        <v>438.00821917808219</v>
      </c>
    </row>
    <row r="144" spans="1:6" ht="25.5" customHeight="1" x14ac:dyDescent="0.2">
      <c r="A144" s="40" t="s">
        <v>262</v>
      </c>
      <c r="B144" s="41">
        <f t="shared" si="8"/>
        <v>202846</v>
      </c>
      <c r="C144" s="42">
        <v>98506</v>
      </c>
      <c r="D144" s="42">
        <v>104340</v>
      </c>
      <c r="E144" s="43">
        <f t="shared" si="7"/>
        <v>555.74246575342465</v>
      </c>
    </row>
    <row r="145" spans="1:6" ht="25.5" customHeight="1" x14ac:dyDescent="0.2">
      <c r="A145" s="40" t="s">
        <v>252</v>
      </c>
      <c r="B145" s="41">
        <f t="shared" si="8"/>
        <v>181202</v>
      </c>
      <c r="C145" s="42">
        <v>66122</v>
      </c>
      <c r="D145" s="42">
        <v>115080</v>
      </c>
      <c r="E145" s="43">
        <f t="shared" si="7"/>
        <v>496.44383561643838</v>
      </c>
    </row>
    <row r="146" spans="1:6" ht="25.5" customHeight="1" x14ac:dyDescent="0.2">
      <c r="A146" s="40" t="s">
        <v>263</v>
      </c>
      <c r="B146" s="41">
        <f t="shared" si="8"/>
        <v>136869</v>
      </c>
      <c r="C146" s="42">
        <v>54369</v>
      </c>
      <c r="D146" s="42">
        <v>82500</v>
      </c>
      <c r="E146" s="43">
        <f t="shared" si="7"/>
        <v>374.98356164383563</v>
      </c>
      <c r="F146" s="5">
        <v>1</v>
      </c>
    </row>
    <row r="147" spans="1:6" ht="25.5" customHeight="1" x14ac:dyDescent="0.2">
      <c r="A147" s="40" t="s">
        <v>264</v>
      </c>
      <c r="B147" s="41">
        <f t="shared" si="8"/>
        <v>59294</v>
      </c>
      <c r="C147" s="42">
        <v>20324</v>
      </c>
      <c r="D147" s="42">
        <v>38970</v>
      </c>
      <c r="E147" s="43">
        <f t="shared" si="7"/>
        <v>162.44931506849315</v>
      </c>
    </row>
    <row r="148" spans="1:6" ht="25.5" customHeight="1" x14ac:dyDescent="0.2">
      <c r="A148" s="40" t="s">
        <v>265</v>
      </c>
      <c r="B148" s="41">
        <f t="shared" si="8"/>
        <v>228397</v>
      </c>
      <c r="C148" s="42">
        <v>93577</v>
      </c>
      <c r="D148" s="42">
        <v>134820</v>
      </c>
      <c r="E148" s="43">
        <f t="shared" si="7"/>
        <v>625.74520547945201</v>
      </c>
    </row>
    <row r="149" spans="1:6" ht="18.75" customHeight="1" x14ac:dyDescent="0.2">
      <c r="A149" s="40"/>
      <c r="B149" s="41"/>
      <c r="C149" s="42"/>
      <c r="D149" s="42"/>
      <c r="E149" s="43"/>
    </row>
    <row r="150" spans="1:6" ht="25.5" customHeight="1" x14ac:dyDescent="0.2">
      <c r="A150" s="37" t="s">
        <v>147</v>
      </c>
      <c r="B150" s="31">
        <f>B152</f>
        <v>424896</v>
      </c>
      <c r="C150" s="32">
        <f>C152</f>
        <v>81936</v>
      </c>
      <c r="D150" s="32">
        <f>D152</f>
        <v>342960</v>
      </c>
      <c r="E150" s="38">
        <f>E152</f>
        <v>1164.0986301369862</v>
      </c>
      <c r="F150" s="5">
        <v>-1</v>
      </c>
    </row>
    <row r="151" spans="1:6" ht="12.75" customHeight="1" x14ac:dyDescent="0.2">
      <c r="A151" s="34"/>
      <c r="B151" s="39"/>
      <c r="C151" s="35"/>
      <c r="D151" s="35"/>
      <c r="E151" s="36"/>
    </row>
    <row r="152" spans="1:6" ht="25.5" customHeight="1" x14ac:dyDescent="0.2">
      <c r="A152" s="40" t="s">
        <v>148</v>
      </c>
      <c r="B152" s="41">
        <f>SUM(C152:D152)</f>
        <v>424896</v>
      </c>
      <c r="C152" s="42">
        <v>81936</v>
      </c>
      <c r="D152" s="42">
        <v>342960</v>
      </c>
      <c r="E152" s="43">
        <f t="shared" si="7"/>
        <v>1164.0986301369862</v>
      </c>
      <c r="F152" s="5">
        <v>-1</v>
      </c>
    </row>
    <row r="153" spans="1:6" ht="22.5" customHeight="1" x14ac:dyDescent="0.2">
      <c r="A153" s="54"/>
      <c r="B153" s="41"/>
      <c r="C153" s="52"/>
      <c r="D153" s="52"/>
      <c r="E153" s="63"/>
    </row>
    <row r="154" spans="1:6" ht="25.5" customHeight="1" x14ac:dyDescent="0.2">
      <c r="A154" s="37" t="s">
        <v>153</v>
      </c>
      <c r="B154" s="31">
        <f>SUM(B156:B165)</f>
        <v>1704244</v>
      </c>
      <c r="C154" s="32">
        <f>SUM(C156:C165)</f>
        <v>1312384</v>
      </c>
      <c r="D154" s="32">
        <f>SUM(D156:D165)</f>
        <v>391860</v>
      </c>
      <c r="E154" s="38">
        <f>SUM(E156:E165)</f>
        <v>4669.1616438356159</v>
      </c>
    </row>
    <row r="155" spans="1:6" ht="12.75" customHeight="1" x14ac:dyDescent="0.2">
      <c r="A155" s="34"/>
      <c r="B155" s="39"/>
      <c r="C155" s="35"/>
      <c r="D155" s="35"/>
      <c r="E155" s="36"/>
    </row>
    <row r="156" spans="1:6" ht="25.5" customHeight="1" x14ac:dyDescent="0.2">
      <c r="A156" s="40" t="s">
        <v>44</v>
      </c>
      <c r="B156" s="41">
        <f t="shared" ref="B156:B165" si="9">SUM(C156:D156)</f>
        <v>671913</v>
      </c>
      <c r="C156" s="42">
        <v>573393</v>
      </c>
      <c r="D156" s="64">
        <v>98520</v>
      </c>
      <c r="E156" s="43">
        <f t="shared" si="7"/>
        <v>1840.8575342465754</v>
      </c>
    </row>
    <row r="157" spans="1:6" ht="25.5" customHeight="1" x14ac:dyDescent="0.2">
      <c r="A157" s="40" t="s">
        <v>154</v>
      </c>
      <c r="B157" s="41">
        <f t="shared" si="9"/>
        <v>84947</v>
      </c>
      <c r="C157" s="42">
        <v>47567</v>
      </c>
      <c r="D157" s="42">
        <v>37380</v>
      </c>
      <c r="E157" s="43">
        <f t="shared" si="7"/>
        <v>232.73150684931508</v>
      </c>
    </row>
    <row r="158" spans="1:6" ht="25.5" customHeight="1" x14ac:dyDescent="0.2">
      <c r="A158" s="40" t="s">
        <v>155</v>
      </c>
      <c r="B158" s="41">
        <f t="shared" si="9"/>
        <v>68105</v>
      </c>
      <c r="C158" s="42">
        <v>21145</v>
      </c>
      <c r="D158" s="42">
        <v>46960</v>
      </c>
      <c r="E158" s="43">
        <f t="shared" si="7"/>
        <v>186.58904109589042</v>
      </c>
    </row>
    <row r="159" spans="1:6" ht="25.5" customHeight="1" x14ac:dyDescent="0.2">
      <c r="A159" s="40" t="s">
        <v>156</v>
      </c>
      <c r="B159" s="41">
        <f t="shared" si="9"/>
        <v>60938</v>
      </c>
      <c r="C159" s="42">
        <v>25838</v>
      </c>
      <c r="D159" s="42">
        <v>35100</v>
      </c>
      <c r="E159" s="43">
        <f t="shared" si="7"/>
        <v>166.95342465753424</v>
      </c>
      <c r="F159" s="5">
        <v>3</v>
      </c>
    </row>
    <row r="160" spans="1:6" ht="25.5" customHeight="1" x14ac:dyDescent="0.2">
      <c r="A160" s="40" t="s">
        <v>157</v>
      </c>
      <c r="B160" s="41">
        <f t="shared" si="9"/>
        <v>13437</v>
      </c>
      <c r="C160" s="42">
        <v>8697</v>
      </c>
      <c r="D160" s="64">
        <v>4740</v>
      </c>
      <c r="E160" s="43">
        <f t="shared" si="7"/>
        <v>36.813698630136983</v>
      </c>
    </row>
    <row r="161" spans="1:5" ht="25.5" customHeight="1" x14ac:dyDescent="0.2">
      <c r="A161" s="40" t="s">
        <v>158</v>
      </c>
      <c r="B161" s="41">
        <f t="shared" si="9"/>
        <v>63145</v>
      </c>
      <c r="C161" s="42">
        <v>27355</v>
      </c>
      <c r="D161" s="42">
        <v>35790</v>
      </c>
      <c r="E161" s="43">
        <f t="shared" si="7"/>
        <v>173</v>
      </c>
    </row>
    <row r="162" spans="1:5" ht="25.5" customHeight="1" x14ac:dyDescent="0.2">
      <c r="A162" s="40" t="s">
        <v>159</v>
      </c>
      <c r="B162" s="41">
        <f t="shared" si="9"/>
        <v>30370</v>
      </c>
      <c r="C162" s="42">
        <v>15040</v>
      </c>
      <c r="D162" s="42">
        <v>15330</v>
      </c>
      <c r="E162" s="43">
        <f t="shared" si="7"/>
        <v>83.205479452054789</v>
      </c>
    </row>
    <row r="163" spans="1:5" ht="25.5" customHeight="1" x14ac:dyDescent="0.2">
      <c r="A163" s="40" t="s">
        <v>160</v>
      </c>
      <c r="B163" s="41">
        <f t="shared" si="9"/>
        <v>23570</v>
      </c>
      <c r="C163" s="42">
        <v>11810</v>
      </c>
      <c r="D163" s="42">
        <v>11760</v>
      </c>
      <c r="E163" s="43">
        <f t="shared" si="7"/>
        <v>64.575342465753423</v>
      </c>
    </row>
    <row r="164" spans="1:5" ht="25.5" customHeight="1" x14ac:dyDescent="0.2">
      <c r="A164" s="40" t="s">
        <v>161</v>
      </c>
      <c r="B164" s="41">
        <f t="shared" si="9"/>
        <v>23836</v>
      </c>
      <c r="C164" s="42">
        <v>9886</v>
      </c>
      <c r="D164" s="42">
        <v>13950</v>
      </c>
      <c r="E164" s="43">
        <f t="shared" si="7"/>
        <v>65.30410958904109</v>
      </c>
    </row>
    <row r="165" spans="1:5" ht="25.5" customHeight="1" x14ac:dyDescent="0.2">
      <c r="A165" s="40" t="s">
        <v>21</v>
      </c>
      <c r="B165" s="41">
        <f t="shared" si="9"/>
        <v>663983</v>
      </c>
      <c r="C165" s="42">
        <v>571653</v>
      </c>
      <c r="D165" s="42">
        <v>92330</v>
      </c>
      <c r="E165" s="43">
        <f t="shared" si="7"/>
        <v>1819.131506849315</v>
      </c>
    </row>
    <row r="166" spans="1:5" ht="25.5" customHeight="1" x14ac:dyDescent="0.2">
      <c r="A166" s="34"/>
      <c r="B166" s="39"/>
      <c r="C166" s="35"/>
      <c r="D166" s="35"/>
      <c r="E166" s="36"/>
    </row>
    <row r="167" spans="1:5" ht="25.5" customHeight="1" x14ac:dyDescent="0.2">
      <c r="A167" s="65" t="s">
        <v>203</v>
      </c>
      <c r="B167" s="60">
        <f>B169+B192</f>
        <v>5711671</v>
      </c>
      <c r="C167" s="61">
        <f>C169+C192</f>
        <v>1529723</v>
      </c>
      <c r="D167" s="61">
        <f>D169+D192</f>
        <v>4181948</v>
      </c>
      <c r="E167" s="38">
        <f>E169+E192</f>
        <v>15648.41369863014</v>
      </c>
    </row>
    <row r="168" spans="1:5" ht="18.75" customHeight="1" x14ac:dyDescent="0.2">
      <c r="A168" s="34"/>
      <c r="B168" s="39"/>
      <c r="C168" s="35"/>
      <c r="D168" s="35"/>
      <c r="E168" s="38"/>
    </row>
    <row r="169" spans="1:5" ht="25.5" customHeight="1" x14ac:dyDescent="0.2">
      <c r="A169" s="37" t="s">
        <v>234</v>
      </c>
      <c r="B169" s="31">
        <f>SUM(B171:B190)</f>
        <v>3152841</v>
      </c>
      <c r="C169" s="32">
        <f>SUM(C171:C190)</f>
        <v>711617</v>
      </c>
      <c r="D169" s="32">
        <f>SUM(D171:D190)</f>
        <v>2441224</v>
      </c>
      <c r="E169" s="38">
        <f>SUM(E171:E190)</f>
        <v>8637.9205479452085</v>
      </c>
    </row>
    <row r="170" spans="1:5" ht="12.75" customHeight="1" x14ac:dyDescent="0.2">
      <c r="A170" s="34"/>
      <c r="B170" s="39"/>
      <c r="C170" s="35"/>
      <c r="D170" s="35"/>
      <c r="E170" s="36"/>
    </row>
    <row r="171" spans="1:5" ht="25.5" customHeight="1" x14ac:dyDescent="0.2">
      <c r="A171" s="40" t="s">
        <v>281</v>
      </c>
      <c r="B171" s="41">
        <f t="shared" ref="B171:B190" si="10">SUM(C171:D171)</f>
        <v>1316469</v>
      </c>
      <c r="C171" s="42">
        <v>300715</v>
      </c>
      <c r="D171" s="42">
        <v>1015754</v>
      </c>
      <c r="E171" s="43">
        <f t="shared" si="7"/>
        <v>3606.7643835616436</v>
      </c>
    </row>
    <row r="172" spans="1:5" ht="25.5" customHeight="1" x14ac:dyDescent="0.2">
      <c r="A172" s="40" t="s">
        <v>162</v>
      </c>
      <c r="B172" s="41">
        <f t="shared" si="10"/>
        <v>137183</v>
      </c>
      <c r="C172" s="42">
        <v>37019</v>
      </c>
      <c r="D172" s="42">
        <v>100164</v>
      </c>
      <c r="E172" s="43">
        <f t="shared" si="7"/>
        <v>375.84383561643835</v>
      </c>
    </row>
    <row r="173" spans="1:5" ht="25.5" customHeight="1" x14ac:dyDescent="0.2">
      <c r="A173" s="40" t="s">
        <v>163</v>
      </c>
      <c r="B173" s="41">
        <f>SUM(C173:D173)</f>
        <v>67302</v>
      </c>
      <c r="C173" s="42">
        <v>23034</v>
      </c>
      <c r="D173" s="42">
        <v>44268</v>
      </c>
      <c r="E173" s="43">
        <f t="shared" si="7"/>
        <v>184.38904109589041</v>
      </c>
    </row>
    <row r="174" spans="1:5" s="16" customFormat="1" x14ac:dyDescent="0.2">
      <c r="A174" s="46" t="s">
        <v>246</v>
      </c>
      <c r="B174" s="47"/>
      <c r="C174" s="48"/>
      <c r="D174" s="48"/>
      <c r="E174" s="49"/>
    </row>
    <row r="175" spans="1:5" s="16" customFormat="1" x14ac:dyDescent="0.2">
      <c r="A175" s="66" t="s">
        <v>268</v>
      </c>
      <c r="B175" s="67"/>
      <c r="C175" s="68"/>
      <c r="D175" s="68"/>
      <c r="E175" s="69"/>
    </row>
    <row r="176" spans="1:5" ht="27.6" customHeight="1" x14ac:dyDescent="0.2">
      <c r="A176" s="21" t="s">
        <v>272</v>
      </c>
      <c r="B176" s="70"/>
      <c r="C176" s="70"/>
      <c r="D176" s="70"/>
      <c r="E176" s="71"/>
    </row>
    <row r="177" spans="1:5" ht="24.95" customHeight="1" thickBot="1" x14ac:dyDescent="0.25">
      <c r="A177" s="24" t="s">
        <v>280</v>
      </c>
      <c r="B177" s="25"/>
      <c r="C177" s="25"/>
      <c r="D177" s="25"/>
      <c r="E177" s="26" t="s">
        <v>229</v>
      </c>
    </row>
    <row r="178" spans="1:5" ht="49.5" customHeight="1" thickTop="1" x14ac:dyDescent="0.2">
      <c r="A178" s="27"/>
      <c r="B178" s="28" t="s">
        <v>47</v>
      </c>
      <c r="C178" s="28" t="s">
        <v>48</v>
      </c>
      <c r="D178" s="28" t="s">
        <v>49</v>
      </c>
      <c r="E178" s="29" t="s">
        <v>50</v>
      </c>
    </row>
    <row r="179" spans="1:5" ht="25.5" customHeight="1" x14ac:dyDescent="0.2">
      <c r="A179" s="40" t="s">
        <v>164</v>
      </c>
      <c r="B179" s="41">
        <f>SUM(C179:D179)</f>
        <v>584820</v>
      </c>
      <c r="C179" s="42">
        <v>73508</v>
      </c>
      <c r="D179" s="42">
        <v>511312</v>
      </c>
      <c r="E179" s="43">
        <f t="shared" ref="E179:E190" si="11">B179/365</f>
        <v>1602.2465753424658</v>
      </c>
    </row>
    <row r="180" spans="1:5" ht="25.5" customHeight="1" x14ac:dyDescent="0.2">
      <c r="A180" s="40" t="s">
        <v>165</v>
      </c>
      <c r="B180" s="41">
        <f t="shared" si="10"/>
        <v>181397</v>
      </c>
      <c r="C180" s="42">
        <v>48347</v>
      </c>
      <c r="D180" s="42">
        <v>133050</v>
      </c>
      <c r="E180" s="43">
        <f t="shared" si="11"/>
        <v>496.9780821917808</v>
      </c>
    </row>
    <row r="181" spans="1:5" ht="25.5" customHeight="1" x14ac:dyDescent="0.2">
      <c r="A181" s="40" t="s">
        <v>166</v>
      </c>
      <c r="B181" s="41">
        <f t="shared" si="10"/>
        <v>223035</v>
      </c>
      <c r="C181" s="42">
        <v>38869</v>
      </c>
      <c r="D181" s="42">
        <v>184166</v>
      </c>
      <c r="E181" s="43">
        <f t="shared" si="11"/>
        <v>611.05479452054794</v>
      </c>
    </row>
    <row r="182" spans="1:5" ht="25.5" customHeight="1" x14ac:dyDescent="0.2">
      <c r="A182" s="40" t="s">
        <v>25</v>
      </c>
      <c r="B182" s="41">
        <f t="shared" si="10"/>
        <v>127307</v>
      </c>
      <c r="C182" s="42">
        <v>43589</v>
      </c>
      <c r="D182" s="42">
        <v>83718</v>
      </c>
      <c r="E182" s="43">
        <f t="shared" si="11"/>
        <v>348.786301369863</v>
      </c>
    </row>
    <row r="183" spans="1:5" ht="25.5" customHeight="1" x14ac:dyDescent="0.2">
      <c r="A183" s="40" t="s">
        <v>167</v>
      </c>
      <c r="B183" s="41">
        <f t="shared" si="10"/>
        <v>54547</v>
      </c>
      <c r="C183" s="42">
        <v>15509</v>
      </c>
      <c r="D183" s="42">
        <v>39038</v>
      </c>
      <c r="E183" s="43">
        <f t="shared" si="11"/>
        <v>149.44383561643835</v>
      </c>
    </row>
    <row r="184" spans="1:5" ht="25.5" customHeight="1" x14ac:dyDescent="0.2">
      <c r="A184" s="40" t="s">
        <v>168</v>
      </c>
      <c r="B184" s="41">
        <f t="shared" si="10"/>
        <v>162650</v>
      </c>
      <c r="C184" s="42">
        <v>63084</v>
      </c>
      <c r="D184" s="42">
        <v>99566</v>
      </c>
      <c r="E184" s="43">
        <f t="shared" si="11"/>
        <v>445.61643835616439</v>
      </c>
    </row>
    <row r="185" spans="1:5" ht="25.5" customHeight="1" x14ac:dyDescent="0.2">
      <c r="A185" s="40" t="s">
        <v>169</v>
      </c>
      <c r="B185" s="41">
        <f t="shared" si="10"/>
        <v>123535</v>
      </c>
      <c r="C185" s="42">
        <v>22863</v>
      </c>
      <c r="D185" s="42">
        <v>100672</v>
      </c>
      <c r="E185" s="43">
        <f t="shared" si="11"/>
        <v>338.45205479452056</v>
      </c>
    </row>
    <row r="186" spans="1:5" ht="25.5" customHeight="1" x14ac:dyDescent="0.2">
      <c r="A186" s="40" t="s">
        <v>170</v>
      </c>
      <c r="B186" s="41">
        <f t="shared" si="10"/>
        <v>46657</v>
      </c>
      <c r="C186" s="42">
        <v>9567</v>
      </c>
      <c r="D186" s="42">
        <v>37090</v>
      </c>
      <c r="E186" s="43">
        <f t="shared" si="11"/>
        <v>127.82739726027397</v>
      </c>
    </row>
    <row r="187" spans="1:5" ht="25.5" customHeight="1" x14ac:dyDescent="0.2">
      <c r="A187" s="40" t="s">
        <v>171</v>
      </c>
      <c r="B187" s="41">
        <f t="shared" si="10"/>
        <v>69146</v>
      </c>
      <c r="C187" s="42">
        <v>14824</v>
      </c>
      <c r="D187" s="42">
        <v>54322</v>
      </c>
      <c r="E187" s="43">
        <f t="shared" si="11"/>
        <v>189.44109589041096</v>
      </c>
    </row>
    <row r="188" spans="1:5" ht="25.5" customHeight="1" x14ac:dyDescent="0.2">
      <c r="A188" s="40" t="s">
        <v>172</v>
      </c>
      <c r="B188" s="41">
        <f t="shared" si="10"/>
        <v>16794</v>
      </c>
      <c r="C188" s="42">
        <v>5290</v>
      </c>
      <c r="D188" s="42">
        <v>11504</v>
      </c>
      <c r="E188" s="43">
        <f t="shared" si="11"/>
        <v>46.010958904109586</v>
      </c>
    </row>
    <row r="189" spans="1:5" ht="25.5" customHeight="1" x14ac:dyDescent="0.2">
      <c r="A189" s="40" t="s">
        <v>173</v>
      </c>
      <c r="B189" s="41">
        <f t="shared" si="10"/>
        <v>7012</v>
      </c>
      <c r="C189" s="42">
        <v>708</v>
      </c>
      <c r="D189" s="42">
        <v>6304</v>
      </c>
      <c r="E189" s="43">
        <f t="shared" si="11"/>
        <v>19.210958904109589</v>
      </c>
    </row>
    <row r="190" spans="1:5" ht="25.5" customHeight="1" x14ac:dyDescent="0.2">
      <c r="A190" s="54" t="s">
        <v>174</v>
      </c>
      <c r="B190" s="41">
        <f t="shared" si="10"/>
        <v>34987</v>
      </c>
      <c r="C190" s="52">
        <v>14691</v>
      </c>
      <c r="D190" s="52">
        <v>20296</v>
      </c>
      <c r="E190" s="43">
        <f t="shared" si="11"/>
        <v>95.854794520547941</v>
      </c>
    </row>
    <row r="191" spans="1:5" ht="18.75" customHeight="1" x14ac:dyDescent="0.2">
      <c r="A191" s="54"/>
      <c r="B191" s="41"/>
      <c r="C191" s="52"/>
      <c r="D191" s="52"/>
      <c r="E191" s="43"/>
    </row>
    <row r="192" spans="1:5" ht="25.5" customHeight="1" x14ac:dyDescent="0.2">
      <c r="A192" s="37" t="s">
        <v>119</v>
      </c>
      <c r="B192" s="31">
        <f>SUM(B194:B206)</f>
        <v>2558830</v>
      </c>
      <c r="C192" s="72">
        <f>SUM(C194:C206)</f>
        <v>818106</v>
      </c>
      <c r="D192" s="72">
        <f>SUM(D194:D206)</f>
        <v>1740724</v>
      </c>
      <c r="E192" s="38">
        <f>SUM(E194:E206)</f>
        <v>7010.4931506849316</v>
      </c>
    </row>
    <row r="193" spans="1:5" ht="12.75" customHeight="1" x14ac:dyDescent="0.2">
      <c r="A193" s="34"/>
      <c r="B193" s="39"/>
      <c r="C193" s="35"/>
      <c r="D193" s="35"/>
      <c r="E193" s="43"/>
    </row>
    <row r="194" spans="1:5" ht="25.5" customHeight="1" x14ac:dyDescent="0.2">
      <c r="A194" s="40" t="s">
        <v>120</v>
      </c>
      <c r="B194" s="41">
        <f t="shared" ref="B194:B206" si="12">SUM(C194:D194)</f>
        <v>993936</v>
      </c>
      <c r="C194" s="42">
        <v>316788</v>
      </c>
      <c r="D194" s="42">
        <v>677148</v>
      </c>
      <c r="E194" s="43">
        <f t="shared" ref="E194:E206" si="13">B194/365</f>
        <v>2723.1123287671235</v>
      </c>
    </row>
    <row r="195" spans="1:5" ht="25.5" customHeight="1" x14ac:dyDescent="0.2">
      <c r="A195" s="40" t="s">
        <v>121</v>
      </c>
      <c r="B195" s="41">
        <f t="shared" si="12"/>
        <v>84946</v>
      </c>
      <c r="C195" s="42">
        <v>22964</v>
      </c>
      <c r="D195" s="42">
        <v>61982</v>
      </c>
      <c r="E195" s="43">
        <f t="shared" si="13"/>
        <v>232.72876712328767</v>
      </c>
    </row>
    <row r="196" spans="1:5" ht="25.5" customHeight="1" x14ac:dyDescent="0.2">
      <c r="A196" s="40" t="s">
        <v>122</v>
      </c>
      <c r="B196" s="41">
        <f t="shared" si="12"/>
        <v>61559</v>
      </c>
      <c r="C196" s="42">
        <v>22959</v>
      </c>
      <c r="D196" s="42">
        <v>38600</v>
      </c>
      <c r="E196" s="43">
        <f t="shared" si="13"/>
        <v>168.65479452054794</v>
      </c>
    </row>
    <row r="197" spans="1:5" ht="25.5" customHeight="1" x14ac:dyDescent="0.2">
      <c r="A197" s="40" t="s">
        <v>123</v>
      </c>
      <c r="B197" s="41">
        <f t="shared" si="12"/>
        <v>143798</v>
      </c>
      <c r="C197" s="42">
        <v>47750</v>
      </c>
      <c r="D197" s="42">
        <v>96048</v>
      </c>
      <c r="E197" s="43">
        <f t="shared" si="13"/>
        <v>393.96712328767126</v>
      </c>
    </row>
    <row r="198" spans="1:5" ht="25.5" customHeight="1" x14ac:dyDescent="0.2">
      <c r="A198" s="40" t="s">
        <v>124</v>
      </c>
      <c r="B198" s="41">
        <f t="shared" si="12"/>
        <v>62757</v>
      </c>
      <c r="C198" s="42">
        <v>22837</v>
      </c>
      <c r="D198" s="42">
        <v>39920</v>
      </c>
      <c r="E198" s="43">
        <f t="shared" si="13"/>
        <v>171.93698630136987</v>
      </c>
    </row>
    <row r="199" spans="1:5" ht="25.5" customHeight="1" x14ac:dyDescent="0.2">
      <c r="A199" s="40" t="s">
        <v>217</v>
      </c>
      <c r="B199" s="41">
        <f t="shared" si="12"/>
        <v>288869</v>
      </c>
      <c r="C199" s="42">
        <v>99167</v>
      </c>
      <c r="D199" s="42">
        <v>189702</v>
      </c>
      <c r="E199" s="43">
        <f t="shared" si="13"/>
        <v>791.42191780821918</v>
      </c>
    </row>
    <row r="200" spans="1:5" ht="25.5" customHeight="1" x14ac:dyDescent="0.2">
      <c r="A200" s="40" t="s">
        <v>125</v>
      </c>
      <c r="B200" s="41">
        <f t="shared" si="12"/>
        <v>119697</v>
      </c>
      <c r="C200" s="42">
        <v>31087</v>
      </c>
      <c r="D200" s="42">
        <v>88610</v>
      </c>
      <c r="E200" s="43">
        <f t="shared" si="13"/>
        <v>327.93698630136987</v>
      </c>
    </row>
    <row r="201" spans="1:5" ht="25.5" customHeight="1" x14ac:dyDescent="0.2">
      <c r="A201" s="40" t="s">
        <v>126</v>
      </c>
      <c r="B201" s="41">
        <f t="shared" si="12"/>
        <v>126080</v>
      </c>
      <c r="C201" s="42">
        <v>41540</v>
      </c>
      <c r="D201" s="42">
        <v>84540</v>
      </c>
      <c r="E201" s="43">
        <f t="shared" si="13"/>
        <v>345.42465753424659</v>
      </c>
    </row>
    <row r="202" spans="1:5" ht="25.5" customHeight="1" x14ac:dyDescent="0.2">
      <c r="A202" s="40" t="s">
        <v>218</v>
      </c>
      <c r="B202" s="41">
        <f t="shared" si="12"/>
        <v>180960</v>
      </c>
      <c r="C202" s="42">
        <v>75752</v>
      </c>
      <c r="D202" s="42">
        <v>105208</v>
      </c>
      <c r="E202" s="43">
        <f t="shared" si="13"/>
        <v>495.78082191780823</v>
      </c>
    </row>
    <row r="203" spans="1:5" ht="25.5" customHeight="1" x14ac:dyDescent="0.2">
      <c r="A203" s="40" t="s">
        <v>204</v>
      </c>
      <c r="B203" s="41">
        <f t="shared" si="12"/>
        <v>102860</v>
      </c>
      <c r="C203" s="42">
        <v>31822</v>
      </c>
      <c r="D203" s="42">
        <v>71038</v>
      </c>
      <c r="E203" s="43">
        <f t="shared" si="13"/>
        <v>281.8082191780822</v>
      </c>
    </row>
    <row r="204" spans="1:5" ht="25.5" customHeight="1" x14ac:dyDescent="0.2">
      <c r="A204" s="40" t="s">
        <v>127</v>
      </c>
      <c r="B204" s="41">
        <f t="shared" si="12"/>
        <v>218187</v>
      </c>
      <c r="C204" s="42">
        <v>45877</v>
      </c>
      <c r="D204" s="42">
        <v>172310</v>
      </c>
      <c r="E204" s="43">
        <f t="shared" si="13"/>
        <v>597.77260273972604</v>
      </c>
    </row>
    <row r="205" spans="1:5" ht="25.5" customHeight="1" x14ac:dyDescent="0.2">
      <c r="A205" s="40" t="s">
        <v>128</v>
      </c>
      <c r="B205" s="41">
        <f t="shared" si="12"/>
        <v>54981</v>
      </c>
      <c r="C205" s="42">
        <v>16357</v>
      </c>
      <c r="D205" s="42">
        <v>38624</v>
      </c>
      <c r="E205" s="43">
        <f t="shared" si="13"/>
        <v>150.63287671232877</v>
      </c>
    </row>
    <row r="206" spans="1:5" ht="25.5" customHeight="1" x14ac:dyDescent="0.2">
      <c r="A206" s="40" t="s">
        <v>129</v>
      </c>
      <c r="B206" s="41">
        <f t="shared" si="12"/>
        <v>120200</v>
      </c>
      <c r="C206" s="42">
        <v>43206</v>
      </c>
      <c r="D206" s="42">
        <v>76994</v>
      </c>
      <c r="E206" s="43">
        <f t="shared" si="13"/>
        <v>329.3150684931507</v>
      </c>
    </row>
    <row r="207" spans="1:5" ht="25.5" customHeight="1" x14ac:dyDescent="0.2">
      <c r="A207" s="40"/>
      <c r="B207" s="41"/>
      <c r="C207" s="42"/>
      <c r="D207" s="42"/>
      <c r="E207" s="43"/>
    </row>
    <row r="208" spans="1:5" ht="25.5" customHeight="1" x14ac:dyDescent="0.2">
      <c r="A208" s="65" t="s">
        <v>227</v>
      </c>
      <c r="B208" s="31">
        <f>SUM(B210:B224)</f>
        <v>1413015</v>
      </c>
      <c r="C208" s="32">
        <f>SUM(C210:C224)</f>
        <v>395415</v>
      </c>
      <c r="D208" s="32">
        <f>SUM(D210:D224)</f>
        <v>1017600</v>
      </c>
      <c r="E208" s="38">
        <f>SUM(E210:E224)</f>
        <v>3907.7123287671234</v>
      </c>
    </row>
    <row r="209" spans="1:6" ht="12.75" customHeight="1" x14ac:dyDescent="0.2">
      <c r="A209" s="34"/>
      <c r="B209" s="39"/>
      <c r="C209" s="35"/>
      <c r="D209" s="35"/>
      <c r="E209" s="36"/>
    </row>
    <row r="210" spans="1:6" ht="25.5" customHeight="1" x14ac:dyDescent="0.2">
      <c r="A210" s="40" t="s">
        <v>238</v>
      </c>
      <c r="B210" s="41">
        <f t="shared" ref="B210:B224" si="14">SUM(C210:D210)</f>
        <v>552899</v>
      </c>
      <c r="C210" s="42">
        <v>140699</v>
      </c>
      <c r="D210" s="42">
        <v>412200</v>
      </c>
      <c r="E210" s="43">
        <f t="shared" ref="E210:E224" si="15">B210/365</f>
        <v>1514.7917808219179</v>
      </c>
    </row>
    <row r="211" spans="1:6" ht="25.5" customHeight="1" x14ac:dyDescent="0.2">
      <c r="A211" s="40" t="s">
        <v>130</v>
      </c>
      <c r="B211" s="41">
        <f t="shared" si="14"/>
        <v>3435</v>
      </c>
      <c r="C211" s="42">
        <v>2205</v>
      </c>
      <c r="D211" s="42">
        <v>1230</v>
      </c>
      <c r="E211" s="43">
        <f t="shared" si="15"/>
        <v>9.4109589041095898</v>
      </c>
    </row>
    <row r="212" spans="1:6" ht="25.5" customHeight="1" x14ac:dyDescent="0.2">
      <c r="A212" s="40" t="s">
        <v>131</v>
      </c>
      <c r="B212" s="41">
        <f t="shared" si="14"/>
        <v>5647</v>
      </c>
      <c r="C212" s="42">
        <v>3067</v>
      </c>
      <c r="D212" s="42">
        <v>2580</v>
      </c>
      <c r="E212" s="43">
        <f t="shared" si="15"/>
        <v>15.471232876712328</v>
      </c>
    </row>
    <row r="213" spans="1:6" ht="25.5" customHeight="1" x14ac:dyDescent="0.2">
      <c r="A213" s="54" t="s">
        <v>132</v>
      </c>
      <c r="B213" s="41">
        <f t="shared" si="14"/>
        <v>9783</v>
      </c>
      <c r="C213" s="42">
        <v>4263</v>
      </c>
      <c r="D213" s="42">
        <v>5520</v>
      </c>
      <c r="E213" s="43">
        <f t="shared" si="15"/>
        <v>26.802739726027397</v>
      </c>
    </row>
    <row r="214" spans="1:6" ht="25.5" customHeight="1" x14ac:dyDescent="0.2">
      <c r="A214" s="40" t="s">
        <v>133</v>
      </c>
      <c r="B214" s="41">
        <f t="shared" si="14"/>
        <v>21122</v>
      </c>
      <c r="C214" s="42">
        <v>8942</v>
      </c>
      <c r="D214" s="42">
        <v>12180</v>
      </c>
      <c r="E214" s="43">
        <f t="shared" si="15"/>
        <v>57.868493150684934</v>
      </c>
    </row>
    <row r="215" spans="1:6" ht="25.5" customHeight="1" x14ac:dyDescent="0.2">
      <c r="A215" s="40" t="s">
        <v>134</v>
      </c>
      <c r="B215" s="41">
        <f t="shared" si="14"/>
        <v>44991</v>
      </c>
      <c r="C215" s="42">
        <v>10311</v>
      </c>
      <c r="D215" s="42">
        <v>34680</v>
      </c>
      <c r="E215" s="43">
        <f t="shared" si="15"/>
        <v>123.26301369863013</v>
      </c>
    </row>
    <row r="216" spans="1:6" ht="25.5" customHeight="1" x14ac:dyDescent="0.2">
      <c r="A216" s="40" t="s">
        <v>135</v>
      </c>
      <c r="B216" s="41">
        <f t="shared" si="14"/>
        <v>14558</v>
      </c>
      <c r="C216" s="42">
        <v>7058</v>
      </c>
      <c r="D216" s="42">
        <v>7500</v>
      </c>
      <c r="E216" s="43">
        <f t="shared" si="15"/>
        <v>39.884931506849313</v>
      </c>
    </row>
    <row r="217" spans="1:6" ht="25.5" customHeight="1" x14ac:dyDescent="0.2">
      <c r="A217" s="40" t="s">
        <v>282</v>
      </c>
      <c r="B217" s="41">
        <f t="shared" si="14"/>
        <v>570</v>
      </c>
      <c r="C217" s="42">
        <v>420</v>
      </c>
      <c r="D217" s="42">
        <v>150</v>
      </c>
      <c r="E217" s="43">
        <f>B217/15</f>
        <v>38</v>
      </c>
      <c r="F217" s="18" t="s">
        <v>283</v>
      </c>
    </row>
    <row r="218" spans="1:6" ht="25.5" customHeight="1" x14ac:dyDescent="0.2">
      <c r="A218" s="40" t="s">
        <v>136</v>
      </c>
      <c r="B218" s="41">
        <f t="shared" si="14"/>
        <v>51399</v>
      </c>
      <c r="C218" s="42">
        <v>26709</v>
      </c>
      <c r="D218" s="42">
        <v>24690</v>
      </c>
      <c r="E218" s="43">
        <f t="shared" si="15"/>
        <v>140.81917808219177</v>
      </c>
    </row>
    <row r="219" spans="1:6" ht="25.5" customHeight="1" x14ac:dyDescent="0.2">
      <c r="A219" s="40" t="s">
        <v>137</v>
      </c>
      <c r="B219" s="41">
        <f t="shared" si="14"/>
        <v>156400</v>
      </c>
      <c r="C219" s="42">
        <v>37210</v>
      </c>
      <c r="D219" s="42">
        <v>119190</v>
      </c>
      <c r="E219" s="43">
        <f t="shared" si="15"/>
        <v>428.49315068493149</v>
      </c>
    </row>
    <row r="220" spans="1:6" ht="25.5" customHeight="1" x14ac:dyDescent="0.2">
      <c r="A220" s="40" t="s">
        <v>138</v>
      </c>
      <c r="B220" s="41">
        <f t="shared" si="14"/>
        <v>15694</v>
      </c>
      <c r="C220" s="42">
        <v>10504</v>
      </c>
      <c r="D220" s="42">
        <v>5190</v>
      </c>
      <c r="E220" s="43">
        <f t="shared" si="15"/>
        <v>42.9972602739726</v>
      </c>
    </row>
    <row r="221" spans="1:6" ht="25.5" customHeight="1" x14ac:dyDescent="0.2">
      <c r="A221" s="40" t="s">
        <v>13</v>
      </c>
      <c r="B221" s="41">
        <f t="shared" si="14"/>
        <v>351069</v>
      </c>
      <c r="C221" s="42">
        <v>90699</v>
      </c>
      <c r="D221" s="42">
        <v>260370</v>
      </c>
      <c r="E221" s="43">
        <f t="shared" si="15"/>
        <v>961.83287671232881</v>
      </c>
    </row>
    <row r="222" spans="1:6" ht="25.5" customHeight="1" x14ac:dyDescent="0.2">
      <c r="A222" s="40" t="s">
        <v>139</v>
      </c>
      <c r="B222" s="41">
        <f t="shared" si="14"/>
        <v>38410</v>
      </c>
      <c r="C222" s="42">
        <v>6820</v>
      </c>
      <c r="D222" s="42">
        <v>31590</v>
      </c>
      <c r="E222" s="43">
        <f t="shared" si="15"/>
        <v>105.23287671232876</v>
      </c>
    </row>
    <row r="223" spans="1:6" ht="25.5" customHeight="1" x14ac:dyDescent="0.2">
      <c r="A223" s="40" t="s">
        <v>140</v>
      </c>
      <c r="B223" s="41">
        <f t="shared" si="14"/>
        <v>21790</v>
      </c>
      <c r="C223" s="42">
        <v>3490</v>
      </c>
      <c r="D223" s="42">
        <v>18300</v>
      </c>
      <c r="E223" s="43">
        <f t="shared" si="15"/>
        <v>59.698630136986303</v>
      </c>
    </row>
    <row r="224" spans="1:6" ht="25.5" customHeight="1" x14ac:dyDescent="0.2">
      <c r="A224" s="40" t="s">
        <v>237</v>
      </c>
      <c r="B224" s="41">
        <f t="shared" si="14"/>
        <v>125248</v>
      </c>
      <c r="C224" s="42">
        <v>43018</v>
      </c>
      <c r="D224" s="42">
        <v>82230</v>
      </c>
      <c r="E224" s="43">
        <f t="shared" si="15"/>
        <v>343.14520547945204</v>
      </c>
    </row>
    <row r="225" spans="1:5" ht="25.5" customHeight="1" x14ac:dyDescent="0.2">
      <c r="A225" s="54"/>
      <c r="B225" s="41"/>
      <c r="C225" s="52"/>
      <c r="D225" s="52"/>
      <c r="E225" s="63"/>
    </row>
    <row r="226" spans="1:5" ht="25.5" customHeight="1" x14ac:dyDescent="0.2">
      <c r="A226" s="65" t="s">
        <v>221</v>
      </c>
      <c r="B226" s="31">
        <f>SUM(B228:B232)</f>
        <v>1480100</v>
      </c>
      <c r="C226" s="32">
        <f>SUM(C228:C232)</f>
        <v>384200</v>
      </c>
      <c r="D226" s="32">
        <f>SUM(D228:D232)</f>
        <v>1095900</v>
      </c>
      <c r="E226" s="38">
        <f>SUM(E228:E232)</f>
        <v>4055.0684931506853</v>
      </c>
    </row>
    <row r="227" spans="1:5" ht="12.75" customHeight="1" x14ac:dyDescent="0.2">
      <c r="A227" s="65"/>
      <c r="B227" s="61"/>
      <c r="C227" s="61"/>
      <c r="D227" s="61"/>
      <c r="E227" s="38"/>
    </row>
    <row r="228" spans="1:5" ht="25.5" customHeight="1" x14ac:dyDescent="0.2">
      <c r="A228" s="40" t="s">
        <v>240</v>
      </c>
      <c r="B228" s="41">
        <f>SUM(C228:D228)</f>
        <v>834317</v>
      </c>
      <c r="C228" s="52">
        <v>213917</v>
      </c>
      <c r="D228" s="52">
        <v>620400</v>
      </c>
      <c r="E228" s="43">
        <f>B228/365</f>
        <v>2285.8000000000002</v>
      </c>
    </row>
    <row r="229" spans="1:5" ht="25.5" customHeight="1" x14ac:dyDescent="0.2">
      <c r="A229" s="40" t="s">
        <v>146</v>
      </c>
      <c r="B229" s="41">
        <f>SUM(C229:D229)</f>
        <v>93904</v>
      </c>
      <c r="C229" s="52">
        <v>44434</v>
      </c>
      <c r="D229" s="52">
        <v>49470</v>
      </c>
      <c r="E229" s="43">
        <f>B229/365</f>
        <v>257.2712328767123</v>
      </c>
    </row>
    <row r="230" spans="1:5" ht="25.5" customHeight="1" x14ac:dyDescent="0.2">
      <c r="A230" s="40" t="s">
        <v>235</v>
      </c>
      <c r="B230" s="41">
        <f>SUM(C230:D230)</f>
        <v>219775</v>
      </c>
      <c r="C230" s="52">
        <v>37495</v>
      </c>
      <c r="D230" s="52">
        <v>182280</v>
      </c>
      <c r="E230" s="43">
        <f>B230/365</f>
        <v>602.1232876712329</v>
      </c>
    </row>
    <row r="231" spans="1:5" ht="25.5" customHeight="1" x14ac:dyDescent="0.2">
      <c r="A231" s="40" t="s">
        <v>145</v>
      </c>
      <c r="B231" s="41">
        <f>SUM(C231:D231)</f>
        <v>61471</v>
      </c>
      <c r="C231" s="52">
        <v>18451</v>
      </c>
      <c r="D231" s="52">
        <v>43020</v>
      </c>
      <c r="E231" s="43">
        <f>B231/365</f>
        <v>168.41369863013699</v>
      </c>
    </row>
    <row r="232" spans="1:5" ht="25.5" customHeight="1" x14ac:dyDescent="0.2">
      <c r="A232" s="40" t="s">
        <v>144</v>
      </c>
      <c r="B232" s="41">
        <f>SUM(C232:D232)</f>
        <v>270633</v>
      </c>
      <c r="C232" s="52">
        <v>69903</v>
      </c>
      <c r="D232" s="52">
        <v>200730</v>
      </c>
      <c r="E232" s="43">
        <f>B232/365</f>
        <v>741.46027397260275</v>
      </c>
    </row>
    <row r="233" spans="1:5" s="16" customFormat="1" x14ac:dyDescent="0.2">
      <c r="A233" s="46"/>
      <c r="B233" s="47"/>
      <c r="C233" s="48"/>
      <c r="D233" s="48"/>
      <c r="E233" s="49" t="s">
        <v>270</v>
      </c>
    </row>
    <row r="234" spans="1:5" s="16" customFormat="1" x14ac:dyDescent="0.2">
      <c r="A234" s="56"/>
      <c r="B234" s="57"/>
      <c r="C234" s="57"/>
      <c r="D234" s="57"/>
      <c r="E234" s="58" t="s">
        <v>269</v>
      </c>
    </row>
    <row r="235" spans="1:5" x14ac:dyDescent="0.2">
      <c r="A235" s="73"/>
      <c r="B235" s="64"/>
      <c r="C235" s="64"/>
      <c r="D235" s="64"/>
      <c r="E235" s="74"/>
    </row>
  </sheetData>
  <phoneticPr fontId="10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103自動車保有台数－市町－ </vt:lpstr>
      <vt:lpstr>113私鉄各駅別乗車人員【検算用】</vt:lpstr>
      <vt:lpstr>'103自動車保有台数－市町－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