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210078\e財政第２班\22_公営企業決算\R04公営企業決算統計\11_経営比較\経営比較分析表\03_市町から\下水道\26南伊勢町●\"/>
    </mc:Choice>
  </mc:AlternateContent>
  <workbookProtection workbookAlgorithmName="SHA-512" workbookHashValue="OQYJvEqZv8VIs1F7jY0fPvt7MEchTNmaCcjtteUPKe9aO4ErCWrZHkPVzAaTVG4jQR2c31nk6k8jutK95GylEQ==" workbookSaltValue="pscVLB+j+9L3tA9PQC7C0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BB8" i="4" s="1"/>
  <c r="T6" i="5"/>
  <c r="AT8" i="4" s="1"/>
  <c r="S6" i="5"/>
  <c r="AL8" i="4" s="1"/>
  <c r="R6" i="5"/>
  <c r="Q6" i="5"/>
  <c r="P6" i="5"/>
  <c r="P10" i="4" s="1"/>
  <c r="O6" i="5"/>
  <c r="I10" i="4" s="1"/>
  <c r="N6" i="5"/>
  <c r="B10" i="4" s="1"/>
  <c r="M6" i="5"/>
  <c r="AD8" i="4" s="1"/>
  <c r="L6" i="5"/>
  <c r="W8" i="4" s="1"/>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BB10" i="4"/>
  <c r="AD10" i="4"/>
  <c r="W10" i="4"/>
  <c r="B8" i="4"/>
  <c r="B6" i="4"/>
</calcChain>
</file>

<file path=xl/sharedStrings.xml><?xml version="1.0" encoding="utf-8"?>
<sst xmlns="http://schemas.openxmlformats.org/spreadsheetml/2006/main" count="247" uniqueCount="120">
  <si>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</si>
  <si>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</si>
  <si>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</si>
  <si>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</si>
  <si>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</si>
  <si>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</si>
  <si>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</si>
  <si>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</si>
  <si>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</si>
  <si>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</si>
  <si>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</si>
  <si>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</si>
  <si>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</si>
  <si>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</si>
  <si>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</si>
  <si>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</si>
  <si>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</si>
  <si>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</si>
  <si>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</si>
  <si>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</si>
  <si>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</si>
  <si>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</si>
  <si>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</si>
  <si>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</si>
  <si>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</si>
  <si>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</si>
  <si>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</si>
  <si>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</si>
  <si>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</si>
  <si>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</si>
  <si>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</si>
  <si>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</si>
  <si>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</si>
  <si>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</si>
  <si>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</si>
  <si>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</si>
  <si>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</si>
  <si>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</si>
  <si>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</si>
  <si>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</si>
  <si>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</si>
  <si>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</si>
  <si>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</si>
  <si>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</si>
  <si>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</si>
  <si>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</si>
  <si>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</si>
  <si>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</si>
  <si>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</si>
  <si>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</si>
  <si>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</si>
  <si>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</si>
  <si>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</si>
  <si>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</si>
  <si>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</si>
  <si>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</si>
  <si>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</si>
  <si>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</si>
  <si>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</si>
  <si>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</si>
  <si>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</si>
  <si>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</si>
  <si>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</si>
  <si>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</si>
  <si>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</si>
  <si>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</si>
  <si>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</si>
  <si>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</si>
  <si>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</si>
  <si>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</si>
  <si>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</si>
  <si>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</si>
  <si>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</si>
  <si>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</si>
  <si>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</si>
  <si>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</si>
  <si>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</si>
  <si>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</si>
  <si>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</si>
  <si>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</si>
  <si>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</si>
  <si>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</si>
  <si>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</si>
  <si>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</si>
  <si>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</si>
  <si>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</si>
  <si>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</si>
  <si>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</si>
  <si>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</si>
  <si>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</si>
  <si>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</si>
  <si>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</si>
  <si>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</si>
  <si>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</si>
  <si>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</si>
  <si>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</si>
  <si>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</si>
  <si>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</si>
  <si>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南伊勢町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</si>
  <si>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</si>
  <si>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</si>
  <si>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</si>
  <si>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</si>
  <si>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</si>
  <si>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</si>
  <si>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</si>
  <si>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</si>
  <si>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</si>
  <si>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</si>
  <si>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</si>
  <si>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</si>
  <si>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</si>
  <si>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</si>
  <si>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</si>
  <si>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</si>
  <si>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</si>
  <si>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</si>
  <si>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今後も市町整備型浄化槽の設置を進めていく中で、人口減少に伴い有収率も減少することが予測されるため、長寿命化計画による維持管理コストの削減、水洗化率の向上が課題となってくる。</t>
    <rPh sb="0" eb="2">
      <t>コンゴ</t>
    </rPh>
    <rPh sb="3" eb="4">
      <t>シ</t>
    </rPh>
    <rPh sb="4" eb="5">
      <t>マチ</t>
    </rPh>
    <rPh sb="5" eb="7">
      <t>セイビ</t>
    </rPh>
    <rPh sb="7" eb="8">
      <t>カタ</t>
    </rPh>
    <rPh sb="8" eb="11">
      <t>ジョウカソウ</t>
    </rPh>
    <rPh sb="12" eb="14">
      <t>セッチ</t>
    </rPh>
    <rPh sb="15" eb="16">
      <t>スス</t>
    </rPh>
    <rPh sb="20" eb="21">
      <t>ナカ</t>
    </rPh>
    <rPh sb="23" eb="25">
      <t>ジンコウ</t>
    </rPh>
    <rPh sb="25" eb="27">
      <t>ゲンショウ</t>
    </rPh>
    <rPh sb="28" eb="29">
      <t>トモナ</t>
    </rPh>
    <rPh sb="30" eb="33">
      <t>ユウシュウリツ</t>
    </rPh>
    <rPh sb="34" eb="36">
      <t>ゲンショウ</t>
    </rPh>
    <rPh sb="41" eb="43">
      <t>ヨソク</t>
    </rPh>
    <rPh sb="49" eb="55">
      <t>チョウジュミョウカケイカク</t>
    </rPh>
    <rPh sb="58" eb="60">
      <t>イジ</t>
    </rPh>
    <rPh sb="60" eb="62">
      <t>カンリ</t>
    </rPh>
    <rPh sb="66" eb="68">
      <t>サクゲン</t>
    </rPh>
    <rPh sb="69" eb="72">
      <t>スイセンカ</t>
    </rPh>
    <rPh sb="72" eb="73">
      <t>リツ</t>
    </rPh>
    <rPh sb="74" eb="76">
      <t>コウジョウ</t>
    </rPh>
    <rPh sb="77" eb="79">
      <t>カダイ</t>
    </rPh>
    <phoneticPr fontId="4"/>
  </si>
  <si>
    <t>収益的収支比率については回復傾向にあるものの、R１から年々減少をしている。経費回収率についても同様である。水洗化率については、年々微増を続けているが汚水処理原価が類似団体平均値より高く経費回収率及び施設利用率が低い事から整備した施設が現状において適切な水準の料金収入に結びついていないので、更なる加入促進や将来的には料金改定も検討することが必要と思われる。</t>
    <rPh sb="0" eb="2">
      <t>シュウエキ</t>
    </rPh>
    <rPh sb="2" eb="3">
      <t>テキ</t>
    </rPh>
    <rPh sb="3" eb="5">
      <t>シュウシ</t>
    </rPh>
    <rPh sb="5" eb="7">
      <t>ヒリツ</t>
    </rPh>
    <rPh sb="12" eb="14">
      <t>カイフク</t>
    </rPh>
    <rPh sb="14" eb="16">
      <t>ケイコウ</t>
    </rPh>
    <rPh sb="27" eb="29">
      <t>ネンネン</t>
    </rPh>
    <rPh sb="29" eb="31">
      <t>ゲンショウ</t>
    </rPh>
    <rPh sb="37" eb="39">
      <t>ケイヒ</t>
    </rPh>
    <rPh sb="39" eb="41">
      <t>カイシュウ</t>
    </rPh>
    <rPh sb="41" eb="42">
      <t>リツ</t>
    </rPh>
    <rPh sb="47" eb="49">
      <t>ドウヨウ</t>
    </rPh>
    <rPh sb="53" eb="56">
      <t>スイセンカ</t>
    </rPh>
    <rPh sb="56" eb="57">
      <t>リツ</t>
    </rPh>
    <rPh sb="63" eb="65">
      <t>ネンネン</t>
    </rPh>
    <rPh sb="65" eb="67">
      <t>ビゾウ</t>
    </rPh>
    <rPh sb="68" eb="69">
      <t>ツヅ</t>
    </rPh>
    <rPh sb="74" eb="76">
      <t>オスイ</t>
    </rPh>
    <rPh sb="76" eb="78">
      <t>ショリ</t>
    </rPh>
    <rPh sb="78" eb="80">
      <t>ゲンカ</t>
    </rPh>
    <rPh sb="81" eb="83">
      <t>ルイジ</t>
    </rPh>
    <rPh sb="83" eb="85">
      <t>ダンタイ</t>
    </rPh>
    <rPh sb="85" eb="88">
      <t>ヘイキンチ</t>
    </rPh>
    <rPh sb="90" eb="91">
      <t>タカ</t>
    </rPh>
    <rPh sb="92" eb="94">
      <t>ケイヒ</t>
    </rPh>
    <rPh sb="94" eb="96">
      <t>カイシュウ</t>
    </rPh>
    <rPh sb="96" eb="97">
      <t>リツ</t>
    </rPh>
    <rPh sb="97" eb="98">
      <t>オヨ</t>
    </rPh>
    <rPh sb="99" eb="101">
      <t>シセツ</t>
    </rPh>
    <rPh sb="101" eb="104">
      <t>リヨウリツ</t>
    </rPh>
    <rPh sb="105" eb="106">
      <t>ヒク</t>
    </rPh>
    <rPh sb="107" eb="108">
      <t>コト</t>
    </rPh>
    <rPh sb="110" eb="112">
      <t>セイビ</t>
    </rPh>
    <rPh sb="114" eb="116">
      <t>シセツ</t>
    </rPh>
    <rPh sb="117" eb="119">
      <t>ゲンジョウ</t>
    </rPh>
    <rPh sb="123" eb="125">
      <t>テキセツ</t>
    </rPh>
    <rPh sb="126" eb="128">
      <t>スイジュン</t>
    </rPh>
    <rPh sb="129" eb="133">
      <t>リョウキンシュウニュウ</t>
    </rPh>
    <rPh sb="134" eb="135">
      <t>ムス</t>
    </rPh>
    <rPh sb="145" eb="146">
      <t>サラ</t>
    </rPh>
    <rPh sb="148" eb="150">
      <t>カニュウ</t>
    </rPh>
    <rPh sb="150" eb="152">
      <t>ソクシン</t>
    </rPh>
    <rPh sb="153" eb="156">
      <t>ショウライテキ</t>
    </rPh>
    <rPh sb="158" eb="160">
      <t>リョウキン</t>
    </rPh>
    <rPh sb="160" eb="162">
      <t>カイテイ</t>
    </rPh>
    <rPh sb="163" eb="165">
      <t>ケントウ</t>
    </rPh>
    <rPh sb="170" eb="172">
      <t>ヒツヨウ</t>
    </rPh>
    <rPh sb="173" eb="174">
      <t>オモ</t>
    </rPh>
    <phoneticPr fontId="4"/>
  </si>
  <si>
    <t>現時点では、特に問題はないが、今後は既設の浄化槽の老朽化に伴う修繕等が発生することが予測される。そのため、計画的な修繕計画が必要となってくることから、浄化槽長寿命化計画策定を令和４年度より行なっている。（令和５年度中に策定予定。）</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</si>
</sst>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65-4472-B84C-5EE5A481756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B65-4472-B84C-5EE5A481756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49.9</c:v>
                </c:pt>
                <c:pt idx="1">
                  <c:v>549.22</c:v>
                </c:pt>
                <c:pt idx="2">
                  <c:v>48.41</c:v>
                </c:pt>
                <c:pt idx="3" formatCode="#,##0.00;&quot;△&quot;#,##0.00">
                  <c:v>0</c:v>
                </c:pt>
                <c:pt idx="4">
                  <c:v>32.17</c:v>
                </c:pt>
              </c:numCache>
            </c:numRef>
          </c:val>
          <c:extLst>
            <c:ext xmlns:c16="http://schemas.microsoft.com/office/drawing/2014/chart" uri="{C3380CC4-5D6E-409C-BE32-E72D297353CC}">
              <c16:uniqueId val="{00000000-678A-4C0F-A232-34D12D61623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59.94</c:v>
                </c:pt>
                <c:pt idx="1">
                  <c:v>59.64</c:v>
                </c:pt>
                <c:pt idx="2">
                  <c:v>58.19</c:v>
                </c:pt>
                <c:pt idx="3">
                  <c:v>56.52</c:v>
                </c:pt>
                <c:pt idx="4">
                  <c:v>88.45</c:v>
                </c:pt>
              </c:numCache>
            </c:numRef>
          </c:val>
          <c:smooth val="0"/>
          <c:extLst>
            <c:ext xmlns:c16="http://schemas.microsoft.com/office/drawing/2014/chart" uri="{C3380CC4-5D6E-409C-BE32-E72D297353CC}">
              <c16:uniqueId val="{00000001-678A-4C0F-A232-34D12D61623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46.02</c:v>
                </c:pt>
                <c:pt idx="1">
                  <c:v>48.15</c:v>
                </c:pt>
                <c:pt idx="2">
                  <c:v>50.99</c:v>
                </c:pt>
                <c:pt idx="3">
                  <c:v>51.72</c:v>
                </c:pt>
                <c:pt idx="4">
                  <c:v>65.989999999999995</c:v>
                </c:pt>
              </c:numCache>
            </c:numRef>
          </c:val>
          <c:extLst>
            <c:ext xmlns:c16="http://schemas.microsoft.com/office/drawing/2014/chart" uri="{C3380CC4-5D6E-409C-BE32-E72D297353CC}">
              <c16:uniqueId val="{00000000-063B-41EC-AF91-0EF65412A2E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89.66</c:v>
                </c:pt>
                <c:pt idx="1">
                  <c:v>90.63</c:v>
                </c:pt>
                <c:pt idx="2">
                  <c:v>87.8</c:v>
                </c:pt>
                <c:pt idx="3">
                  <c:v>88.43</c:v>
                </c:pt>
                <c:pt idx="4">
                  <c:v>90.34</c:v>
                </c:pt>
              </c:numCache>
            </c:numRef>
          </c:val>
          <c:smooth val="0"/>
          <c:extLst>
            <c:ext xmlns:c16="http://schemas.microsoft.com/office/drawing/2014/chart" uri="{C3380CC4-5D6E-409C-BE32-E72D297353CC}">
              <c16:uniqueId val="{00000001-063B-41EC-AF91-0EF65412A2E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73.77</c:v>
                </c:pt>
                <c:pt idx="1">
                  <c:v>76.12</c:v>
                </c:pt>
                <c:pt idx="2">
                  <c:v>75.97</c:v>
                </c:pt>
                <c:pt idx="3">
                  <c:v>63.15</c:v>
                </c:pt>
                <c:pt idx="4">
                  <c:v>68.92</c:v>
                </c:pt>
              </c:numCache>
            </c:numRef>
          </c:val>
          <c:extLst>
            <c:ext xmlns:c16="http://schemas.microsoft.com/office/drawing/2014/chart" uri="{C3380CC4-5D6E-409C-BE32-E72D297353CC}">
              <c16:uniqueId val="{00000000-AA08-4E8B-A388-7AC0BBD1C35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08-4E8B-A388-7AC0BBD1C35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CA-46B8-A1C0-A5514162B2B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CA-46B8-A1C0-A5514162B2B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FA-460E-A0B4-F8AD601A84B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FA-460E-A0B4-F8AD601A84B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DB-4D6A-904B-5984CBF23D7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DB-4D6A-904B-5984CBF23D7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2F-446F-97A5-A968DF9861F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2F-446F-97A5-A968DF9861F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596.44000000000005</c:v>
                </c:pt>
                <c:pt idx="1">
                  <c:v>573.86</c:v>
                </c:pt>
                <c:pt idx="2">
                  <c:v>398.4</c:v>
                </c:pt>
                <c:pt idx="3" formatCode="#,##0.00;&quot;△&quot;#,##0.00">
                  <c:v>0</c:v>
                </c:pt>
                <c:pt idx="4">
                  <c:v>1341.72</c:v>
                </c:pt>
              </c:numCache>
            </c:numRef>
          </c:val>
          <c:extLst>
            <c:ext xmlns:c16="http://schemas.microsoft.com/office/drawing/2014/chart" uri="{C3380CC4-5D6E-409C-BE32-E72D297353CC}">
              <c16:uniqueId val="{00000000-501E-4046-9257-52B56778445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296.89</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501E-4046-9257-52B56778445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49</c:v>
                </c:pt>
                <c:pt idx="1">
                  <c:v>50.17</c:v>
                </c:pt>
                <c:pt idx="2">
                  <c:v>51.83</c:v>
                </c:pt>
                <c:pt idx="3">
                  <c:v>43.86</c:v>
                </c:pt>
                <c:pt idx="4">
                  <c:v>44.55</c:v>
                </c:pt>
              </c:numCache>
            </c:numRef>
          </c:val>
          <c:extLst>
            <c:ext xmlns:c16="http://schemas.microsoft.com/office/drawing/2014/chart" uri="{C3380CC4-5D6E-409C-BE32-E72D297353CC}">
              <c16:uniqueId val="{00000000-07D4-4E7D-83FA-4FE66EB6E3A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63.06</c:v>
                </c:pt>
                <c:pt idx="1">
                  <c:v>62.5</c:v>
                </c:pt>
                <c:pt idx="2">
                  <c:v>60.59</c:v>
                </c:pt>
                <c:pt idx="3">
                  <c:v>60</c:v>
                </c:pt>
                <c:pt idx="4">
                  <c:v>59.01</c:v>
                </c:pt>
              </c:numCache>
            </c:numRef>
          </c:val>
          <c:smooth val="0"/>
          <c:extLst>
            <c:ext xmlns:c16="http://schemas.microsoft.com/office/drawing/2014/chart" uri="{C3380CC4-5D6E-409C-BE32-E72D297353CC}">
              <c16:uniqueId val="{00000001-07D4-4E7D-83FA-4FE66EB6E3A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280.02999999999997</c:v>
                </c:pt>
                <c:pt idx="1">
                  <c:v>278.02</c:v>
                </c:pt>
                <c:pt idx="2">
                  <c:v>282.32</c:v>
                </c:pt>
                <c:pt idx="3">
                  <c:v>328.95</c:v>
                </c:pt>
                <c:pt idx="4">
                  <c:v>311.05</c:v>
                </c:pt>
              </c:numCache>
            </c:numRef>
          </c:val>
          <c:extLst>
            <c:ext xmlns:c16="http://schemas.microsoft.com/office/drawing/2014/chart" uri="{C3380CC4-5D6E-409C-BE32-E72D297353CC}">
              <c16:uniqueId val="{00000000-7B5D-408C-BD60-994A1CE7974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264.77</c:v>
                </c:pt>
                <c:pt idx="1">
                  <c:v>269.33</c:v>
                </c:pt>
                <c:pt idx="2">
                  <c:v>280.23</c:v>
                </c:pt>
                <c:pt idx="3">
                  <c:v>282.70999999999998</c:v>
                </c:pt>
                <c:pt idx="4">
                  <c:v>291.82</c:v>
                </c:pt>
              </c:numCache>
            </c:numRef>
          </c:val>
          <c:smooth val="0"/>
          <c:extLst>
            <c:ext xmlns:c16="http://schemas.microsoft.com/office/drawing/2014/chart" uri="{C3380CC4-5D6E-409C-BE32-E72D297353CC}">
              <c16:uniqueId val="{00000001-7B5D-408C-BD60-994A1CE7974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N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南伊勢町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下水道事業</v>
      </c>
      <c r="J8" s="35"/>
      <c r="K8" s="35"/>
      <c r="L8" s="35"/>
      <c r="M8" s="35"/>
      <c r="N8" s="35"/>
      <c r="O8" s="35"/>
      <c r="P8" s="35" t="str">
        <f>データ!K6</f>
        <v>特定地域生活排水処理</v>
      </c>
      <c r="Q8" s="35"/>
      <c r="R8" s="35"/>
      <c r="S8" s="35"/>
      <c r="T8" s="35"/>
      <c r="U8" s="35"/>
      <c r="V8" s="35"/>
      <c r="W8" s="35" t="str">
        <f>データ!L6</f>
        <v>K2</v>
      </c>
      <c r="X8" s="35"/>
      <c r="Y8" s="35"/>
      <c r="Z8" s="35"/>
      <c r="AA8" s="35"/>
      <c r="AB8" s="35"/>
      <c r="AC8" s="35"/>
      <c r="AD8" s="36" t="str">
        <f>データ!$M$6</f>
        <v>非設置</v>
      </c>
      <c r="AE8" s="36"/>
      <c r="AF8" s="36"/>
      <c r="AG8" s="36"/>
      <c r="AH8" s="36"/>
      <c r="AI8" s="36"/>
      <c r="AJ8" s="36"/>
      <c r="AK8" s="3"/>
      <c r="AL8" s="37">
        <f>データ!S6</f>
        <v>11221</v>
      </c>
      <c r="AM8" s="37"/>
      <c r="AN8" s="37"/>
      <c r="AO8" s="37"/>
      <c r="AP8" s="37"/>
      <c r="AQ8" s="37"/>
      <c r="AR8" s="37"/>
      <c r="AS8" s="37"/>
      <c r="AT8" s="38">
        <f>データ!T6</f>
        <v>241.89</v>
      </c>
      <c r="AU8" s="38"/>
      <c r="AV8" s="38"/>
      <c r="AW8" s="38"/>
      <c r="AX8" s="38"/>
      <c r="AY8" s="38"/>
      <c r="AZ8" s="38"/>
      <c r="BA8" s="38"/>
      <c r="BB8" s="38">
        <f>データ!U6</f>
        <v>46.39</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35.04</v>
      </c>
      <c r="Q10" s="38"/>
      <c r="R10" s="38"/>
      <c r="S10" s="38"/>
      <c r="T10" s="38"/>
      <c r="U10" s="38"/>
      <c r="V10" s="38"/>
      <c r="W10" s="38">
        <f>データ!Q6</f>
        <v>100</v>
      </c>
      <c r="X10" s="38"/>
      <c r="Y10" s="38"/>
      <c r="Z10" s="38"/>
      <c r="AA10" s="38"/>
      <c r="AB10" s="38"/>
      <c r="AC10" s="38"/>
      <c r="AD10" s="37">
        <f>データ!R6</f>
        <v>3410</v>
      </c>
      <c r="AE10" s="37"/>
      <c r="AF10" s="37"/>
      <c r="AG10" s="37"/>
      <c r="AH10" s="37"/>
      <c r="AI10" s="37"/>
      <c r="AJ10" s="37"/>
      <c r="AK10" s="2"/>
      <c r="AL10" s="37">
        <f>データ!V6</f>
        <v>3896</v>
      </c>
      <c r="AM10" s="37"/>
      <c r="AN10" s="37"/>
      <c r="AO10" s="37"/>
      <c r="AP10" s="37"/>
      <c r="AQ10" s="37"/>
      <c r="AR10" s="37"/>
      <c r="AS10" s="37"/>
      <c r="AT10" s="38">
        <f>データ!W6</f>
        <v>46.38</v>
      </c>
      <c r="AU10" s="38"/>
      <c r="AV10" s="38"/>
      <c r="AW10" s="38"/>
      <c r="AX10" s="38"/>
      <c r="AY10" s="38"/>
      <c r="AZ10" s="38"/>
      <c r="BA10" s="38"/>
      <c r="BB10" s="38">
        <f>データ!X6</f>
        <v>84</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44</v>
      </c>
      <c r="N86" s="12" t="s">
        <v>44</v>
      </c>
      <c r="O86" s="12" t="str">
        <f>データ!EO6</f>
        <v>【-】</v>
      </c>
    </row>
  </sheetData>
  <sheetProtection algorithmName="SHA-512" hashValue="Zov6J6mslJoSbR7qvKLdcgl6VAhBATB3GHDg/ysW9AP80NC6+2SnfNPCkUTzuQBVfJd6Wx7ODEIcNFs/Wk0FPA==" saltValue="5m2Ds4f4B83m6qAyivrWO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244724</v>
      </c>
      <c r="D6" s="19">
        <f t="shared" si="3"/>
        <v>47</v>
      </c>
      <c r="E6" s="19">
        <f t="shared" si="3"/>
        <v>18</v>
      </c>
      <c r="F6" s="19">
        <f t="shared" si="3"/>
        <v>0</v>
      </c>
      <c r="G6" s="19">
        <f t="shared" si="3"/>
        <v>0</v>
      </c>
      <c r="H6" s="19" t="str">
        <f t="shared" si="3"/>
        <v>三重県　南伊勢町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35.04</v>
      </c>
      <c r="Q6" s="20">
        <f t="shared" si="3"/>
        <v>100</v>
      </c>
      <c r="R6" s="20">
        <f t="shared" si="3"/>
        <v>3410</v>
      </c>
      <c r="S6" s="20">
        <f t="shared" si="3"/>
        <v>11221</v>
      </c>
      <c r="T6" s="20">
        <f t="shared" si="3"/>
        <v>241.89</v>
      </c>
      <c r="U6" s="20">
        <f t="shared" si="3"/>
        <v>46.39</v>
      </c>
      <c r="V6" s="20">
        <f t="shared" si="3"/>
        <v>3896</v>
      </c>
      <c r="W6" s="20">
        <f t="shared" si="3"/>
        <v>46.38</v>
      </c>
      <c r="X6" s="20">
        <f t="shared" si="3"/>
        <v>84</v>
      </c>
      <c r="Y6" s="21">
        <f>IF(Y7="",NA(),Y7)</f>
        <v>73.77</v>
      </c>
      <c r="Z6" s="21">
        <f t="shared" ref="Z6:AH6" si="4">IF(Z7="",NA(),Z7)</f>
        <v>76.12</v>
      </c>
      <c r="AA6" s="21">
        <f t="shared" si="4"/>
        <v>75.97</v>
      </c>
      <c r="AB6" s="21">
        <f t="shared" si="4"/>
        <v>63.15</v>
      </c>
      <c r="AC6" s="21">
        <f t="shared" si="4"/>
        <v>68.92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596.44000000000005</v>
      </c>
      <c r="BG6" s="21">
        <f t="shared" ref="BG6:BO6" si="7">IF(BG7="",NA(),BG7)</f>
        <v>573.86</v>
      </c>
      <c r="BH6" s="21">
        <f t="shared" si="7"/>
        <v>398.4</v>
      </c>
      <c r="BI6" s="20">
        <f t="shared" si="7"/>
        <v>0</v>
      </c>
      <c r="BJ6" s="21">
        <f t="shared" si="7"/>
        <v>1341.72</v>
      </c>
      <c r="BK6" s="21">
        <f t="shared" si="7"/>
        <v>296.89</v>
      </c>
      <c r="BL6" s="21">
        <f t="shared" si="7"/>
        <v>270.57</v>
      </c>
      <c r="BM6" s="21">
        <f t="shared" si="7"/>
        <v>294.27</v>
      </c>
      <c r="BN6" s="21">
        <f t="shared" si="7"/>
        <v>294.08999999999997</v>
      </c>
      <c r="BO6" s="21">
        <f t="shared" si="7"/>
        <v>294.08999999999997</v>
      </c>
      <c r="BP6" s="20" t="str">
        <f>IF(BP7="","",IF(BP7="-","【-】","【"&amp;SUBSTITUTE(TEXT(BP7,"#,##0.00"),"-","△")&amp;"】"))</f>
        <v>【307.39】</v>
      </c>
      <c r="BQ6" s="21">
        <f>IF(BQ7="",NA(),BQ7)</f>
        <v>49</v>
      </c>
      <c r="BR6" s="21">
        <f t="shared" ref="BR6:BZ6" si="8">IF(BR7="",NA(),BR7)</f>
        <v>50.17</v>
      </c>
      <c r="BS6" s="21">
        <f t="shared" si="8"/>
        <v>51.83</v>
      </c>
      <c r="BT6" s="21">
        <f t="shared" si="8"/>
        <v>43.86</v>
      </c>
      <c r="BU6" s="21">
        <f t="shared" si="8"/>
        <v>44.55</v>
      </c>
      <c r="BV6" s="21">
        <f t="shared" si="8"/>
        <v>63.06</v>
      </c>
      <c r="BW6" s="21">
        <f t="shared" si="8"/>
        <v>62.5</v>
      </c>
      <c r="BX6" s="21">
        <f t="shared" si="8"/>
        <v>60.59</v>
      </c>
      <c r="BY6" s="21">
        <f t="shared" si="8"/>
        <v>60</v>
      </c>
      <c r="BZ6" s="21">
        <f t="shared" si="8"/>
        <v>59.01</v>
      </c>
      <c r="CA6" s="20" t="str">
        <f>IF(CA7="","",IF(CA7="-","【-】","【"&amp;SUBSTITUTE(TEXT(CA7,"#,##0.00"),"-","△")&amp;"】"))</f>
        <v>【57.03】</v>
      </c>
      <c r="CB6" s="21">
        <f>IF(CB7="",NA(),CB7)</f>
        <v>280.02999999999997</v>
      </c>
      <c r="CC6" s="21">
        <f t="shared" ref="CC6:CK6" si="9">IF(CC7="",NA(),CC7)</f>
        <v>278.02</v>
      </c>
      <c r="CD6" s="21">
        <f t="shared" si="9"/>
        <v>282.32</v>
      </c>
      <c r="CE6" s="21">
        <f t="shared" si="9"/>
        <v>328.95</v>
      </c>
      <c r="CF6" s="21">
        <f t="shared" si="9"/>
        <v>311.05</v>
      </c>
      <c r="CG6" s="21">
        <f t="shared" si="9"/>
        <v>264.77</v>
      </c>
      <c r="CH6" s="21">
        <f t="shared" si="9"/>
        <v>269.33</v>
      </c>
      <c r="CI6" s="21">
        <f t="shared" si="9"/>
        <v>280.23</v>
      </c>
      <c r="CJ6" s="21">
        <f t="shared" si="9"/>
        <v>282.70999999999998</v>
      </c>
      <c r="CK6" s="21">
        <f t="shared" si="9"/>
        <v>291.82</v>
      </c>
      <c r="CL6" s="20" t="str">
        <f>IF(CL7="","",IF(CL7="-","【-】","【"&amp;SUBSTITUTE(TEXT(CL7,"#,##0.00"),"-","△")&amp;"】"))</f>
        <v>【294.83】</v>
      </c>
      <c r="CM6" s="21">
        <f>IF(CM7="",NA(),CM7)</f>
        <v>49.9</v>
      </c>
      <c r="CN6" s="21">
        <f t="shared" ref="CN6:CV6" si="10">IF(CN7="",NA(),CN7)</f>
        <v>549.22</v>
      </c>
      <c r="CO6" s="21">
        <f t="shared" si="10"/>
        <v>48.41</v>
      </c>
      <c r="CP6" s="20">
        <f t="shared" si="10"/>
        <v>0</v>
      </c>
      <c r="CQ6" s="21">
        <f t="shared" si="10"/>
        <v>32.17</v>
      </c>
      <c r="CR6" s="21">
        <f t="shared" si="10"/>
        <v>59.94</v>
      </c>
      <c r="CS6" s="21">
        <f t="shared" si="10"/>
        <v>59.64</v>
      </c>
      <c r="CT6" s="21">
        <f t="shared" si="10"/>
        <v>58.19</v>
      </c>
      <c r="CU6" s="21">
        <f t="shared" si="10"/>
        <v>56.52</v>
      </c>
      <c r="CV6" s="21">
        <f t="shared" si="10"/>
        <v>88.45</v>
      </c>
      <c r="CW6" s="20" t="str">
        <f>IF(CW7="","",IF(CW7="-","【-】","【"&amp;SUBSTITUTE(TEXT(CW7,"#,##0.00"),"-","△")&amp;"】"))</f>
        <v>【84.27】</v>
      </c>
      <c r="CX6" s="21">
        <f>IF(CX7="",NA(),CX7)</f>
        <v>46.02</v>
      </c>
      <c r="CY6" s="21">
        <f t="shared" ref="CY6:DG6" si="11">IF(CY7="",NA(),CY7)</f>
        <v>48.15</v>
      </c>
      <c r="CZ6" s="21">
        <f t="shared" si="11"/>
        <v>50.99</v>
      </c>
      <c r="DA6" s="21">
        <f t="shared" si="11"/>
        <v>51.72</v>
      </c>
      <c r="DB6" s="21">
        <f t="shared" si="11"/>
        <v>65.989999999999995</v>
      </c>
      <c r="DC6" s="21">
        <f t="shared" si="11"/>
        <v>89.66</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244724</v>
      </c>
      <c r="D7" s="23">
        <v>47</v>
      </c>
      <c r="E7" s="23">
        <v>18</v>
      </c>
      <c r="F7" s="23">
        <v>0</v>
      </c>
      <c r="G7" s="23">
        <v>0</v>
      </c>
      <c r="H7" s="23" t="s">
        <v>98</v>
      </c>
      <c r="I7" s="23" t="s">
        <v>99</v>
      </c>
      <c r="J7" s="23" t="s">
        <v>100</v>
      </c>
      <c r="K7" s="23" t="s">
        <v>101</v>
      </c>
      <c r="L7" s="23" t="s">
        <v>102</v>
      </c>
      <c r="M7" s="23" t="s">
        <v>103</v>
      </c>
      <c r="N7" s="24" t="s">
        <v>104</v>
      </c>
      <c r="O7" s="24" t="s">
        <v>105</v>
      </c>
      <c r="P7" s="24">
        <v>35.04</v>
      </c>
      <c r="Q7" s="24">
        <v>100</v>
      </c>
      <c r="R7" s="24">
        <v>3410</v>
      </c>
      <c r="S7" s="24">
        <v>11221</v>
      </c>
      <c r="T7" s="24">
        <v>241.89</v>
      </c>
      <c r="U7" s="24">
        <v>46.39</v>
      </c>
      <c r="V7" s="24">
        <v>3896</v>
      </c>
      <c r="W7" s="24">
        <v>46.38</v>
      </c>
      <c r="X7" s="24">
        <v>84</v>
      </c>
      <c r="Y7" s="24">
        <v>73.77</v>
      </c>
      <c r="Z7" s="24">
        <v>76.12</v>
      </c>
      <c r="AA7" s="24">
        <v>75.97</v>
      </c>
      <c r="AB7" s="24">
        <v>63.15</v>
      </c>
      <c r="AC7" s="24">
        <v>68.92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596.44000000000005</v>
      </c>
      <c r="BG7" s="24">
        <v>573.86</v>
      </c>
      <c r="BH7" s="24">
        <v>398.4</v>
      </c>
      <c r="BI7" s="24">
        <v>0</v>
      </c>
      <c r="BJ7" s="24">
        <v>1341.72</v>
      </c>
      <c r="BK7" s="24">
        <v>296.89</v>
      </c>
      <c r="BL7" s="24">
        <v>270.57</v>
      </c>
      <c r="BM7" s="24">
        <v>294.27</v>
      </c>
      <c r="BN7" s="24">
        <v>294.08999999999997</v>
      </c>
      <c r="BO7" s="24">
        <v>294.08999999999997</v>
      </c>
      <c r="BP7" s="24">
        <v>307.39</v>
      </c>
      <c r="BQ7" s="24">
        <v>49</v>
      </c>
      <c r="BR7" s="24">
        <v>50.17</v>
      </c>
      <c r="BS7" s="24">
        <v>51.83</v>
      </c>
      <c r="BT7" s="24">
        <v>43.86</v>
      </c>
      <c r="BU7" s="24">
        <v>44.55</v>
      </c>
      <c r="BV7" s="24">
        <v>63.06</v>
      </c>
      <c r="BW7" s="24">
        <v>62.5</v>
      </c>
      <c r="BX7" s="24">
        <v>60.59</v>
      </c>
      <c r="BY7" s="24">
        <v>60</v>
      </c>
      <c r="BZ7" s="24">
        <v>59.01</v>
      </c>
      <c r="CA7" s="24">
        <v>57.03</v>
      </c>
      <c r="CB7" s="24">
        <v>280.02999999999997</v>
      </c>
      <c r="CC7" s="24">
        <v>278.02</v>
      </c>
      <c r="CD7" s="24">
        <v>282.32</v>
      </c>
      <c r="CE7" s="24">
        <v>328.95</v>
      </c>
      <c r="CF7" s="24">
        <v>311.05</v>
      </c>
      <c r="CG7" s="24">
        <v>264.77</v>
      </c>
      <c r="CH7" s="24">
        <v>269.33</v>
      </c>
      <c r="CI7" s="24">
        <v>280.23</v>
      </c>
      <c r="CJ7" s="24">
        <v>282.70999999999998</v>
      </c>
      <c r="CK7" s="24">
        <v>291.82</v>
      </c>
      <c r="CL7" s="24">
        <v>294.83</v>
      </c>
      <c r="CM7" s="24">
        <v>49.9</v>
      </c>
      <c r="CN7" s="24">
        <v>549.22</v>
      </c>
      <c r="CO7" s="24">
        <v>48.41</v>
      </c>
      <c r="CP7" s="24">
        <v>0</v>
      </c>
      <c r="CQ7" s="24">
        <v>32.17</v>
      </c>
      <c r="CR7" s="24">
        <v>59.94</v>
      </c>
      <c r="CS7" s="24">
        <v>59.64</v>
      </c>
      <c r="CT7" s="24">
        <v>58.19</v>
      </c>
      <c r="CU7" s="24">
        <v>56.52</v>
      </c>
      <c r="CV7" s="24">
        <v>88.45</v>
      </c>
      <c r="CW7" s="24">
        <v>84.27</v>
      </c>
      <c r="CX7" s="24">
        <v>46.02</v>
      </c>
      <c r="CY7" s="24">
        <v>48.15</v>
      </c>
      <c r="CZ7" s="24">
        <v>50.99</v>
      </c>
      <c r="DA7" s="24">
        <v>51.72</v>
      </c>
      <c r="DB7" s="24">
        <v>65.989999999999995</v>
      </c>
      <c r="DC7" s="24">
        <v>89.66</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