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下水道\26南伊勢町●\"/>
    </mc:Choice>
  </mc:AlternateContent>
  <workbookProtection workbookAlgorithmName="SHA-512" workbookHashValue="V0vu28i8p1a4GC/Cj5RoEwjc4mAJ2hJtmbbFr+ZAdKgwXpEoUlZP/PuGm1UOEezpChnPVdbnGhN32PDoO4VFJQ==" workbookSaltValue="t+1Fmu07C2q0rpj92OUyv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AL8" i="4" s="1"/>
  <c r="R6" i="5"/>
  <c r="AD10" i="4" s="1"/>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BB10" i="4"/>
  <c r="AL10" i="4"/>
  <c r="W10" i="4"/>
  <c r="P10" i="4"/>
  <c r="B10" i="4"/>
  <c r="BB8" i="4"/>
  <c r="AT8" i="4"/>
  <c r="AD8" i="4"/>
  <c r="W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<sst xmlns="http://schemas.openxmlformats.org/spreadsheetml/2006/main" count="236" uniqueCount="120">
  <si>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</si>
  <si>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</si>
  <si>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</si>
  <si>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</si>
  <si>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</si>
  <si>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</si>
  <si>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</si>
  <si>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</si>
  <si>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</si>
  <si>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</si>
  <si>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</si>
  <si>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</si>
  <si>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</si>
  <si>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</si>
  <si>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</si>
  <si>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</si>
  <si>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</si>
  <si>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</si>
  <si>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</si>
  <si>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</si>
  <si>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</si>
  <si>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</si>
  <si>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</si>
  <si>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</si>
  <si>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</si>
  <si>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</si>
  <si>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</si>
  <si>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</si>
  <si>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</si>
  <si>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</si>
  <si>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</si>
  <si>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</si>
  <si>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</si>
  <si>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</si>
  <si>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</si>
  <si>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</si>
  <si>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</si>
  <si>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</si>
  <si>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</si>
  <si>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</si>
  <si>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</si>
  <si>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</si>
  <si>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</si>
  <si>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</si>
  <si>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</si>
  <si>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</si>
  <si>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</si>
  <si>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</si>
  <si>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</si>
  <si>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</si>
  <si>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</si>
  <si>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</si>
  <si>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</si>
  <si>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</si>
  <si>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</si>
  <si>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</si>
  <si>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</si>
  <si>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</si>
  <si>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</si>
  <si>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</si>
  <si>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</si>
  <si>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</si>
  <si>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</si>
  <si>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</si>
  <si>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</si>
  <si>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</si>
  <si>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</si>
  <si>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</si>
  <si>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</si>
  <si>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</si>
  <si>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</si>
  <si>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</si>
  <si>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</si>
  <si>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</si>
  <si>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</si>
  <si>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</si>
  <si>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</si>
  <si>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</si>
  <si>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</si>
  <si>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</si>
  <si>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</si>
  <si>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</si>
  <si>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</si>
  <si>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</si>
  <si>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</si>
  <si>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</si>
  <si>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</si>
  <si>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</si>
  <si>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</si>
  <si>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</si>
  <si>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</si>
  <si>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</si>
  <si>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</si>
  <si>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</si>
  <si>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</si>
  <si>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</si>
  <si>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</si>
  <si>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</si>
  <si>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</si>
  <si>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</si>
  <si>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</si>
  <si>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</si>
  <si>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</si>
  <si>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</si>
  <si>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</si>
  <si>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</si>
  <si>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</si>
  <si>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</si>
  <si>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</si>
  <si>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</si>
  <si>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</si>
  <si>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</si>
  <si>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</si>
  <si>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</si>
  <si>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</si>
  <si>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</si>
  <si>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</si>
  <si>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経費回収率は類似団体平均値に比べやや上回っているが、汚水処理原価は類似団体平均値に比べて下回っていることから、さらなるコスト縮減を図らなければならない。また、料金収入による経営が賄えておらず一般会計からの繰入れにより運営していることから、将来的には料金改定も視野に入れ検討することが必要と思われる。</t>
    <phoneticPr fontId="4"/>
  </si>
  <si>
    <t>現時点では耐用年数に達している管渠がないため、更新等は考えていないが、適切な維持管理を行うことで修繕等の経費を抑えていく。</t>
    <phoneticPr fontId="4"/>
  </si>
  <si>
    <t>人口減少による有収水量の減少及び更新コストの増加を考慮すると、今後は、経費回収率は現状よりも低下することが見込まれるため、より一層の加入促進を行うと共に維持管理コストの縮減が必要となってく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</si>
</sst>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FA-4569-A54D-A23843FD5A1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D0FA-4569-A54D-A23843FD5A1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40.28</c:v>
                </c:pt>
                <c:pt idx="1">
                  <c:v>38.630000000000003</c:v>
                </c:pt>
                <c:pt idx="2">
                  <c:v>42.89</c:v>
                </c:pt>
                <c:pt idx="3">
                  <c:v>40.520000000000003</c:v>
                </c:pt>
                <c:pt idx="4">
                  <c:v>36.49</c:v>
                </c:pt>
              </c:numCache>
            </c:numRef>
          </c:val>
          <c:extLst>
            <c:ext xmlns:c16="http://schemas.microsoft.com/office/drawing/2014/chart" uri="{C3380CC4-5D6E-409C-BE32-E72D297353CC}">
              <c16:uniqueId val="{00000000-67C3-4B41-A3C6-3A455A5A5F7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67C3-4B41-A3C6-3A455A5A5F7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95.34</c:v>
                </c:pt>
                <c:pt idx="1">
                  <c:v>97.86</c:v>
                </c:pt>
                <c:pt idx="2">
                  <c:v>86.22</c:v>
                </c:pt>
                <c:pt idx="3">
                  <c:v>78.95</c:v>
                </c:pt>
                <c:pt idx="4">
                  <c:v>83.25</c:v>
                </c:pt>
              </c:numCache>
            </c:numRef>
          </c:val>
          <c:extLst>
            <c:ext xmlns:c16="http://schemas.microsoft.com/office/drawing/2014/chart" uri="{C3380CC4-5D6E-409C-BE32-E72D297353CC}">
              <c16:uniqueId val="{00000000-1CA9-425E-ACF6-A06E7E6A008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1CA9-425E-ACF6-A06E7E6A008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83.13</c:v>
                </c:pt>
                <c:pt idx="1">
                  <c:v>86.15</c:v>
                </c:pt>
                <c:pt idx="2">
                  <c:v>90.58</c:v>
                </c:pt>
                <c:pt idx="3">
                  <c:v>81.98</c:v>
                </c:pt>
                <c:pt idx="4">
                  <c:v>55.06</c:v>
                </c:pt>
              </c:numCache>
            </c:numRef>
          </c:val>
          <c:extLst>
            <c:ext xmlns:c16="http://schemas.microsoft.com/office/drawing/2014/chart" uri="{C3380CC4-5D6E-409C-BE32-E72D297353CC}">
              <c16:uniqueId val="{00000000-5601-4AB1-8AC9-E8D839F59D2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01-4AB1-8AC9-E8D839F59D2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C3-402F-A8E8-31FE06BD82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C3-402F-A8E8-31FE06BD82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73-4B4B-A163-0E4D70040A2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73-4B4B-A163-0E4D70040A2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85-453C-A27C-B6A4DFCA419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85-453C-A27C-B6A4DFCA419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00-44F6-BA09-4B0D54C1735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00-44F6-BA09-4B0D54C1735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12.68</c:v>
                </c:pt>
                <c:pt idx="1">
                  <c:v>11.33</c:v>
                </c:pt>
                <c:pt idx="2">
                  <c:v>275.99</c:v>
                </c:pt>
                <c:pt idx="3" formatCode="#,##0.00;&quot;△&quot;#,##0.00">
                  <c:v>0</c:v>
                </c:pt>
                <c:pt idx="4">
                  <c:v>756.8</c:v>
                </c:pt>
              </c:numCache>
            </c:numRef>
          </c:val>
          <c:extLst>
            <c:ext xmlns:c16="http://schemas.microsoft.com/office/drawing/2014/chart" uri="{C3380CC4-5D6E-409C-BE32-E72D297353CC}">
              <c16:uniqueId val="{00000000-E3A5-4676-8536-B24235982A8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E3A5-4676-8536-B24235982A8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66.11</c:v>
                </c:pt>
                <c:pt idx="1">
                  <c:v>71.260000000000005</c:v>
                </c:pt>
                <c:pt idx="2">
                  <c:v>79.81</c:v>
                </c:pt>
                <c:pt idx="3">
                  <c:v>63.71</c:v>
                </c:pt>
                <c:pt idx="4">
                  <c:v>63.08</c:v>
                </c:pt>
              </c:numCache>
            </c:numRef>
          </c:val>
          <c:extLst>
            <c:ext xmlns:c16="http://schemas.microsoft.com/office/drawing/2014/chart" uri="{C3380CC4-5D6E-409C-BE32-E72D297353CC}">
              <c16:uniqueId val="{00000000-5ACD-47E5-BAFF-C37CE7FF53E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5ACD-47E5-BAFF-C37CE7FF53E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283.61</c:v>
                </c:pt>
                <c:pt idx="1">
                  <c:v>263.45999999999998</c:v>
                </c:pt>
                <c:pt idx="2">
                  <c:v>253.15</c:v>
                </c:pt>
                <c:pt idx="3">
                  <c:v>318.25</c:v>
                </c:pt>
                <c:pt idx="4">
                  <c:v>303.54000000000002</c:v>
                </c:pt>
              </c:numCache>
            </c:numRef>
          </c:val>
          <c:extLst>
            <c:ext xmlns:c16="http://schemas.microsoft.com/office/drawing/2014/chart" uri="{C3380CC4-5D6E-409C-BE32-E72D297353CC}">
              <c16:uniqueId val="{00000000-475E-47F1-933C-94228DB05FC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75E-47F1-933C-94228DB05FC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南伊勢町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11221</v>
      </c>
      <c r="AM8" s="37"/>
      <c r="AN8" s="37"/>
      <c r="AO8" s="37"/>
      <c r="AP8" s="37"/>
      <c r="AQ8" s="37"/>
      <c r="AR8" s="37"/>
      <c r="AS8" s="37"/>
      <c r="AT8" s="38">
        <f>データ!T6</f>
        <v>241.89</v>
      </c>
      <c r="AU8" s="38"/>
      <c r="AV8" s="38"/>
      <c r="AW8" s="38"/>
      <c r="AX8" s="38"/>
      <c r="AY8" s="38"/>
      <c r="AZ8" s="38"/>
      <c r="BA8" s="38"/>
      <c r="BB8" s="38">
        <f>データ!U6</f>
        <v>46.39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6.98</v>
      </c>
      <c r="Q10" s="38"/>
      <c r="R10" s="38"/>
      <c r="S10" s="38"/>
      <c r="T10" s="38"/>
      <c r="U10" s="38"/>
      <c r="V10" s="38"/>
      <c r="W10" s="38">
        <f>データ!Q6</f>
        <v>100</v>
      </c>
      <c r="X10" s="38"/>
      <c r="Y10" s="38"/>
      <c r="Z10" s="38"/>
      <c r="AA10" s="38"/>
      <c r="AB10" s="38"/>
      <c r="AC10" s="38"/>
      <c r="AD10" s="37">
        <f>データ!R6</f>
        <v>3410</v>
      </c>
      <c r="AE10" s="37"/>
      <c r="AF10" s="37"/>
      <c r="AG10" s="37"/>
      <c r="AH10" s="37"/>
      <c r="AI10" s="37"/>
      <c r="AJ10" s="37"/>
      <c r="AK10" s="2"/>
      <c r="AL10" s="37">
        <f>データ!V6</f>
        <v>776</v>
      </c>
      <c r="AM10" s="37"/>
      <c r="AN10" s="37"/>
      <c r="AO10" s="37"/>
      <c r="AP10" s="37"/>
      <c r="AQ10" s="37"/>
      <c r="AR10" s="37"/>
      <c r="AS10" s="37"/>
      <c r="AT10" s="38">
        <f>データ!W6</f>
        <v>0.66</v>
      </c>
      <c r="AU10" s="38"/>
      <c r="AV10" s="38"/>
      <c r="AW10" s="38"/>
      <c r="AX10" s="38"/>
      <c r="AY10" s="38"/>
      <c r="AZ10" s="38"/>
      <c r="BA10" s="38"/>
      <c r="BB10" s="38">
        <f>データ!X6</f>
        <v>1175.76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BOQVNdRByDdrZI9O0XtQr2xnNsOLhbZdjsb57oDna0f4nJo58Glf/0kfGLfARWVxrV2P03Pu64zBvZo2lOWfDg==" saltValue="L6hC1GP2owye8i8gwodUP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244724</v>
      </c>
      <c r="D6" s="19">
        <f t="shared" si="3"/>
        <v>47</v>
      </c>
      <c r="E6" s="19">
        <f t="shared" si="3"/>
        <v>17</v>
      </c>
      <c r="F6" s="19">
        <f t="shared" si="3"/>
        <v>5</v>
      </c>
      <c r="G6" s="19">
        <f t="shared" si="3"/>
        <v>0</v>
      </c>
      <c r="H6" s="19" t="str">
        <f t="shared" si="3"/>
        <v>三重県　南伊勢町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6.98</v>
      </c>
      <c r="Q6" s="20">
        <f t="shared" si="3"/>
        <v>100</v>
      </c>
      <c r="R6" s="20">
        <f t="shared" si="3"/>
        <v>3410</v>
      </c>
      <c r="S6" s="20">
        <f t="shared" si="3"/>
        <v>11221</v>
      </c>
      <c r="T6" s="20">
        <f t="shared" si="3"/>
        <v>241.89</v>
      </c>
      <c r="U6" s="20">
        <f t="shared" si="3"/>
        <v>46.39</v>
      </c>
      <c r="V6" s="20">
        <f t="shared" si="3"/>
        <v>776</v>
      </c>
      <c r="W6" s="20">
        <f t="shared" si="3"/>
        <v>0.66</v>
      </c>
      <c r="X6" s="20">
        <f t="shared" si="3"/>
        <v>1175.76</v>
      </c>
      <c r="Y6" s="21">
        <f>IF(Y7="",NA(),Y7)</f>
        <v>83.13</v>
      </c>
      <c r="Z6" s="21">
        <f t="shared" ref="Z6:AH6" si="4">IF(Z7="",NA(),Z7)</f>
        <v>86.15</v>
      </c>
      <c r="AA6" s="21">
        <f t="shared" si="4"/>
        <v>90.58</v>
      </c>
      <c r="AB6" s="21">
        <f t="shared" si="4"/>
        <v>81.98</v>
      </c>
      <c r="AC6" s="21">
        <f t="shared" si="4"/>
        <v>55.06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12.68</v>
      </c>
      <c r="BG6" s="21">
        <f t="shared" ref="BG6:BO6" si="7">IF(BG7="",NA(),BG7)</f>
        <v>11.33</v>
      </c>
      <c r="BH6" s="21">
        <f t="shared" si="7"/>
        <v>275.99</v>
      </c>
      <c r="BI6" s="20">
        <f t="shared" si="7"/>
        <v>0</v>
      </c>
      <c r="BJ6" s="21">
        <f t="shared" si="7"/>
        <v>756.8</v>
      </c>
      <c r="BK6" s="21">
        <f t="shared" si="7"/>
        <v>789.46</v>
      </c>
      <c r="BL6" s="21">
        <f t="shared" si="7"/>
        <v>826.83</v>
      </c>
      <c r="BM6" s="21">
        <f t="shared" si="7"/>
        <v>867.83</v>
      </c>
      <c r="BN6" s="21">
        <f t="shared" si="7"/>
        <v>791.76</v>
      </c>
      <c r="BO6" s="21">
        <f t="shared" si="7"/>
        <v>900.82</v>
      </c>
      <c r="BP6" s="20" t="str">
        <f>IF(BP7="","",IF(BP7="-","【-】","【"&amp;SUBSTITUTE(TEXT(BP7,"#,##0.00"),"-","△")&amp;"】"))</f>
        <v>【809.19】</v>
      </c>
      <c r="BQ6" s="21">
        <f>IF(BQ7="",NA(),BQ7)</f>
        <v>66.11</v>
      </c>
      <c r="BR6" s="21">
        <f t="shared" ref="BR6:BZ6" si="8">IF(BR7="",NA(),BR7)</f>
        <v>71.260000000000005</v>
      </c>
      <c r="BS6" s="21">
        <f t="shared" si="8"/>
        <v>79.81</v>
      </c>
      <c r="BT6" s="21">
        <f t="shared" si="8"/>
        <v>63.71</v>
      </c>
      <c r="BU6" s="21">
        <f t="shared" si="8"/>
        <v>63.08</v>
      </c>
      <c r="BV6" s="21">
        <f t="shared" si="8"/>
        <v>57.77</v>
      </c>
      <c r="BW6" s="21">
        <f t="shared" si="8"/>
        <v>57.31</v>
      </c>
      <c r="BX6" s="21">
        <f t="shared" si="8"/>
        <v>57.08</v>
      </c>
      <c r="BY6" s="21">
        <f t="shared" si="8"/>
        <v>56.26</v>
      </c>
      <c r="BZ6" s="21">
        <f t="shared" si="8"/>
        <v>52.94</v>
      </c>
      <c r="CA6" s="20" t="str">
        <f>IF(CA7="","",IF(CA7="-","【-】","【"&amp;SUBSTITUTE(TEXT(CA7,"#,##0.00"),"-","△")&amp;"】"))</f>
        <v>【57.02】</v>
      </c>
      <c r="CB6" s="21">
        <f>IF(CB7="",NA(),CB7)</f>
        <v>283.61</v>
      </c>
      <c r="CC6" s="21">
        <f t="shared" ref="CC6:CK6" si="9">IF(CC7="",NA(),CC7)</f>
        <v>263.45999999999998</v>
      </c>
      <c r="CD6" s="21">
        <f t="shared" si="9"/>
        <v>253.15</v>
      </c>
      <c r="CE6" s="21">
        <f t="shared" si="9"/>
        <v>318.25</v>
      </c>
      <c r="CF6" s="21">
        <f t="shared" si="9"/>
        <v>303.54000000000002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40.28</v>
      </c>
      <c r="CN6" s="21">
        <f t="shared" ref="CN6:CV6" si="10">IF(CN7="",NA(),CN7)</f>
        <v>38.630000000000003</v>
      </c>
      <c r="CO6" s="21">
        <f t="shared" si="10"/>
        <v>42.89</v>
      </c>
      <c r="CP6" s="21">
        <f t="shared" si="10"/>
        <v>40.520000000000003</v>
      </c>
      <c r="CQ6" s="21">
        <f t="shared" si="10"/>
        <v>36.49</v>
      </c>
      <c r="CR6" s="21">
        <f t="shared" si="10"/>
        <v>50.68</v>
      </c>
      <c r="CS6" s="21">
        <f t="shared" si="10"/>
        <v>50.14</v>
      </c>
      <c r="CT6" s="21">
        <f t="shared" si="10"/>
        <v>54.83</v>
      </c>
      <c r="CU6" s="21">
        <f t="shared" si="10"/>
        <v>66.53</v>
      </c>
      <c r="CV6" s="21">
        <f t="shared" si="10"/>
        <v>52.35</v>
      </c>
      <c r="CW6" s="20" t="str">
        <f>IF(CW7="","",IF(CW7="-","【-】","【"&amp;SUBSTITUTE(TEXT(CW7,"#,##0.00"),"-","△")&amp;"】"))</f>
        <v>【52.55】</v>
      </c>
      <c r="CX6" s="21">
        <f>IF(CX7="",NA(),CX7)</f>
        <v>95.34</v>
      </c>
      <c r="CY6" s="21">
        <f t="shared" ref="CY6:DG6" si="11">IF(CY7="",NA(),CY7)</f>
        <v>97.86</v>
      </c>
      <c r="CZ6" s="21">
        <f t="shared" si="11"/>
        <v>86.22</v>
      </c>
      <c r="DA6" s="21">
        <f t="shared" si="11"/>
        <v>78.95</v>
      </c>
      <c r="DB6" s="21">
        <f t="shared" si="11"/>
        <v>83.25</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244724</v>
      </c>
      <c r="D7" s="23">
        <v>47</v>
      </c>
      <c r="E7" s="23">
        <v>17</v>
      </c>
      <c r="F7" s="23">
        <v>5</v>
      </c>
      <c r="G7" s="23">
        <v>0</v>
      </c>
      <c r="H7" s="23" t="s">
        <v>97</v>
      </c>
      <c r="I7" s="23" t="s">
        <v>98</v>
      </c>
      <c r="J7" s="23" t="s">
        <v>99</v>
      </c>
      <c r="K7" s="23" t="s">
        <v>100</v>
      </c>
      <c r="L7" s="23" t="s">
        <v>101</v>
      </c>
      <c r="M7" s="23" t="s">
        <v>102</v>
      </c>
      <c r="N7" s="24" t="s">
        <v>103</v>
      </c>
      <c r="O7" s="24" t="s">
        <v>104</v>
      </c>
      <c r="P7" s="24">
        <v>6.98</v>
      </c>
      <c r="Q7" s="24">
        <v>100</v>
      </c>
      <c r="R7" s="24">
        <v>3410</v>
      </c>
      <c r="S7" s="24">
        <v>11221</v>
      </c>
      <c r="T7" s="24">
        <v>241.89</v>
      </c>
      <c r="U7" s="24">
        <v>46.39</v>
      </c>
      <c r="V7" s="24">
        <v>776</v>
      </c>
      <c r="W7" s="24">
        <v>0.66</v>
      </c>
      <c r="X7" s="24">
        <v>1175.76</v>
      </c>
      <c r="Y7" s="24">
        <v>83.13</v>
      </c>
      <c r="Z7" s="24">
        <v>86.15</v>
      </c>
      <c r="AA7" s="24">
        <v>90.58</v>
      </c>
      <c r="AB7" s="24">
        <v>81.98</v>
      </c>
      <c r="AC7" s="24">
        <v>55.06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12.68</v>
      </c>
      <c r="BG7" s="24">
        <v>11.33</v>
      </c>
      <c r="BH7" s="24">
        <v>275.99</v>
      </c>
      <c r="BI7" s="24">
        <v>0</v>
      </c>
      <c r="BJ7" s="24">
        <v>756.8</v>
      </c>
      <c r="BK7" s="24">
        <v>789.46</v>
      </c>
      <c r="BL7" s="24">
        <v>826.83</v>
      </c>
      <c r="BM7" s="24">
        <v>867.83</v>
      </c>
      <c r="BN7" s="24">
        <v>791.76</v>
      </c>
      <c r="BO7" s="24">
        <v>900.82</v>
      </c>
      <c r="BP7" s="24">
        <v>809.19</v>
      </c>
      <c r="BQ7" s="24">
        <v>66.11</v>
      </c>
      <c r="BR7" s="24">
        <v>71.260000000000005</v>
      </c>
      <c r="BS7" s="24">
        <v>79.81</v>
      </c>
      <c r="BT7" s="24">
        <v>63.71</v>
      </c>
      <c r="BU7" s="24">
        <v>63.08</v>
      </c>
      <c r="BV7" s="24">
        <v>57.77</v>
      </c>
      <c r="BW7" s="24">
        <v>57.31</v>
      </c>
      <c r="BX7" s="24">
        <v>57.08</v>
      </c>
      <c r="BY7" s="24">
        <v>56.26</v>
      </c>
      <c r="BZ7" s="24">
        <v>52.94</v>
      </c>
      <c r="CA7" s="24">
        <v>57.02</v>
      </c>
      <c r="CB7" s="24">
        <v>283.61</v>
      </c>
      <c r="CC7" s="24">
        <v>263.45999999999998</v>
      </c>
      <c r="CD7" s="24">
        <v>253.15</v>
      </c>
      <c r="CE7" s="24">
        <v>318.25</v>
      </c>
      <c r="CF7" s="24">
        <v>303.54000000000002</v>
      </c>
      <c r="CG7" s="24">
        <v>274.35000000000002</v>
      </c>
      <c r="CH7" s="24">
        <v>273.52</v>
      </c>
      <c r="CI7" s="24">
        <v>274.99</v>
      </c>
      <c r="CJ7" s="24">
        <v>282.08999999999997</v>
      </c>
      <c r="CK7" s="24">
        <v>303.27999999999997</v>
      </c>
      <c r="CL7" s="24">
        <v>273.68</v>
      </c>
      <c r="CM7" s="24">
        <v>40.28</v>
      </c>
      <c r="CN7" s="24">
        <v>38.630000000000003</v>
      </c>
      <c r="CO7" s="24">
        <v>42.89</v>
      </c>
      <c r="CP7" s="24">
        <v>40.520000000000003</v>
      </c>
      <c r="CQ7" s="24">
        <v>36.49</v>
      </c>
      <c r="CR7" s="24">
        <v>50.68</v>
      </c>
      <c r="CS7" s="24">
        <v>50.14</v>
      </c>
      <c r="CT7" s="24">
        <v>54.83</v>
      </c>
      <c r="CU7" s="24">
        <v>66.53</v>
      </c>
      <c r="CV7" s="24">
        <v>52.35</v>
      </c>
      <c r="CW7" s="24">
        <v>52.55</v>
      </c>
      <c r="CX7" s="24">
        <v>95.34</v>
      </c>
      <c r="CY7" s="24">
        <v>97.86</v>
      </c>
      <c r="CZ7" s="24">
        <v>86.22</v>
      </c>
      <c r="DA7" s="24">
        <v>78.95</v>
      </c>
      <c r="DB7" s="24">
        <v>83.25</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