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03_市町から\下水道\26南伊勢町●\"/>
    </mc:Choice>
  </mc:AlternateContent>
  <workbookProtection workbookAlgorithmName="SHA-512" workbookHashValue="faWUFZxXUQBzTw4/d26D8E8V6c51XnGDnTzdAY+IUz4h6tVEi05mr3gJqHAEQk9m6F4cqM01uw8SSHNo8MKbqQ==" workbookSaltValue="BECscMRgrTx9g/PLCZYWy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<sst xmlns="http://schemas.openxmlformats.org/spreadsheetml/2006/main" count="236" uniqueCount="119">
  <si>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</si>
  <si>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</si>
  <si>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</si>
  <si>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</si>
  <si>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</si>
  <si>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</si>
  <si>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</si>
  <si>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</si>
  <si>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</si>
  <si>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</si>
  <si>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</si>
  <si>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</si>
  <si>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</si>
  <si>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</si>
  <si>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</si>
  <si>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</si>
  <si>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</si>
  <si>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</si>
  <si>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</si>
  <si>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</si>
  <si>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</si>
  <si>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</si>
  <si>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</si>
  <si>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</si>
  <si>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</si>
  <si>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</si>
  <si>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</si>
  <si>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</si>
  <si>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</si>
  <si>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</si>
  <si>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</si>
  <si>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</si>
  <si>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</si>
  <si>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</si>
  <si>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</si>
  <si>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</si>
  <si>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</si>
  <si>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</si>
  <si>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</si>
  <si>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</si>
  <si>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</si>
  <si>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</si>
  <si>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</si>
  <si>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</si>
  <si>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</si>
  <si>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</si>
  <si>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</si>
  <si>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</si>
  <si>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</si>
  <si>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</si>
  <si>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</si>
  <si>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</si>
  <si>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</si>
  <si>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</si>
  <si>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</si>
  <si>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</si>
  <si>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</si>
  <si>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</si>
  <si>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</si>
  <si>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</si>
  <si>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</si>
  <si>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</si>
  <si>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</si>
  <si>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</si>
  <si>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</si>
  <si>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</si>
  <si>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</si>
  <si>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</si>
  <si>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</si>
  <si>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</si>
  <si>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</si>
  <si>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</si>
  <si>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</si>
  <si>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</si>
  <si>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</si>
  <si>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</si>
  <si>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</si>
  <si>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</si>
  <si>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</si>
  <si>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</si>
  <si>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</si>
  <si>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</si>
  <si>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</si>
  <si>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</si>
  <si>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</si>
  <si>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</si>
  <si>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</si>
  <si>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</si>
  <si>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</si>
  <si>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</si>
  <si>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</si>
  <si>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</si>
  <si>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</si>
  <si>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</si>
  <si>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</si>
  <si>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</si>
  <si>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</si>
  <si>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</si>
  <si>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</si>
  <si>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</si>
  <si>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</si>
  <si>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</si>
  <si>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</si>
  <si>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</si>
  <si>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</si>
  <si>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</si>
  <si>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</si>
  <si>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</si>
  <si>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</si>
  <si>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</si>
  <si>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</si>
  <si>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</si>
  <si>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</si>
  <si>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</si>
  <si>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</si>
  <si>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</si>
  <si>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人口減少による有収水量の減少及び更新コストの増加を考慮すると、今後は経費回収率は現状よりも低下することが見込まれるため、より一層の加入促進を行うと共に維持管理コストの縮減が必要である。</t>
    <phoneticPr fontId="4"/>
  </si>
  <si>
    <t>現時点では耐用年数に達している管渠がないため、更新等は考えていないが、適切な維持管理を行うことで修繕等の経費を抑えていく他、将来的には長寿命化計画等の策定による更新等によるコスト縮減も考えていかなくてはならない。</t>
    <phoneticPr fontId="4"/>
  </si>
  <si>
    <t>収益的収支比率はR１から年々減少している。経費回収率についても同様に減少傾向である。汚水処理原価が類似団体平均値より高く経費回収率及び施設利用率が低いことから、整備した施設が現状において適切な水準の料金収入に結びついていないので、更なる加入促進や将来的には料金改定も検討することが必要と思われ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</si>
</sst>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29-447D-95C4-54A3205B877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E529-447D-95C4-54A3205B877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25.92</c:v>
                </c:pt>
                <c:pt idx="1">
                  <c:v>23.38</c:v>
                </c:pt>
                <c:pt idx="2">
                  <c:v>26.75</c:v>
                </c:pt>
                <c:pt idx="3" formatCode="#,##0.00;&quot;△&quot;#,##0.00">
                  <c:v>0</c:v>
                </c:pt>
                <c:pt idx="4" formatCode="#,##0.00;&quot;△&quot;#,##0.00">
                  <c:v>0</c:v>
                </c:pt>
              </c:numCache>
            </c:numRef>
          </c:val>
          <c:extLst>
            <c:ext xmlns:c16="http://schemas.microsoft.com/office/drawing/2014/chart" uri="{C3380CC4-5D6E-409C-BE32-E72D297353CC}">
              <c16:uniqueId val="{00000000-E0F8-4EA5-857D-2BCAE35623A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E0F8-4EA5-857D-2BCAE35623A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87.82</c:v>
                </c:pt>
                <c:pt idx="1">
                  <c:v>90.87</c:v>
                </c:pt>
                <c:pt idx="2">
                  <c:v>93.46</c:v>
                </c:pt>
                <c:pt idx="3">
                  <c:v>93.95</c:v>
                </c:pt>
                <c:pt idx="4">
                  <c:v>78.38</c:v>
                </c:pt>
              </c:numCache>
            </c:numRef>
          </c:val>
          <c:extLst>
            <c:ext xmlns:c16="http://schemas.microsoft.com/office/drawing/2014/chart" uri="{C3380CC4-5D6E-409C-BE32-E72D297353CC}">
              <c16:uniqueId val="{00000000-DF78-48D3-8F19-4CA8354AEE4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DF78-48D3-8F19-4CA8354AEE4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85.37</c:v>
                </c:pt>
                <c:pt idx="1">
                  <c:v>91.01</c:v>
                </c:pt>
                <c:pt idx="2">
                  <c:v>88.74</c:v>
                </c:pt>
                <c:pt idx="3">
                  <c:v>76.62</c:v>
                </c:pt>
                <c:pt idx="4">
                  <c:v>45.66</c:v>
                </c:pt>
              </c:numCache>
            </c:numRef>
          </c:val>
          <c:extLst>
            <c:ext xmlns:c16="http://schemas.microsoft.com/office/drawing/2014/chart" uri="{C3380CC4-5D6E-409C-BE32-E72D297353CC}">
              <c16:uniqueId val="{00000000-296D-4428-B172-EE567733FD5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6D-4428-B172-EE567733FD5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30-41E8-840D-11F902A143B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30-41E8-840D-11F902A143B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5F-4ABC-95BC-078E8B782BB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5F-4ABC-95BC-078E8B782BB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41-4543-A3FB-78846187523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41-4543-A3FB-78846187523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10-4F84-8B9C-118AEC7A8FF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10-4F84-8B9C-118AEC7A8FF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1051.03</c:v>
                </c:pt>
                <c:pt idx="1">
                  <c:v>687.6</c:v>
                </c:pt>
                <c:pt idx="2">
                  <c:v>856.03</c:v>
                </c:pt>
                <c:pt idx="3" formatCode="#,##0.00;&quot;△&quot;#,##0.00">
                  <c:v>0</c:v>
                </c:pt>
                <c:pt idx="4">
                  <c:v>2890.76</c:v>
                </c:pt>
              </c:numCache>
            </c:numRef>
          </c:val>
          <c:extLst>
            <c:ext xmlns:c16="http://schemas.microsoft.com/office/drawing/2014/chart" uri="{C3380CC4-5D6E-409C-BE32-E72D297353CC}">
              <c16:uniqueId val="{00000000-F7E0-4B90-9013-68B4CCCBBD4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F7E0-4B90-9013-68B4CCCBBD4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54.05</c:v>
                </c:pt>
                <c:pt idx="1">
                  <c:v>69.38</c:v>
                </c:pt>
                <c:pt idx="2">
                  <c:v>62.39</c:v>
                </c:pt>
                <c:pt idx="3">
                  <c:v>34.380000000000003</c:v>
                </c:pt>
                <c:pt idx="4">
                  <c:v>57.08</c:v>
                </c:pt>
              </c:numCache>
            </c:numRef>
          </c:val>
          <c:extLst>
            <c:ext xmlns:c16="http://schemas.microsoft.com/office/drawing/2014/chart" uri="{C3380CC4-5D6E-409C-BE32-E72D297353CC}">
              <c16:uniqueId val="{00000000-2CBA-4822-A58A-6FCE944294A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2CBA-4822-A58A-6FCE944294A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331.96</c:v>
                </c:pt>
                <c:pt idx="1">
                  <c:v>262.2</c:v>
                </c:pt>
                <c:pt idx="2">
                  <c:v>295.44</c:v>
                </c:pt>
                <c:pt idx="3">
                  <c:v>548.47</c:v>
                </c:pt>
                <c:pt idx="4">
                  <c:v>328.21</c:v>
                </c:pt>
              </c:numCache>
            </c:numRef>
          </c:val>
          <c:extLst>
            <c:ext xmlns:c16="http://schemas.microsoft.com/office/drawing/2014/chart" uri="{C3380CC4-5D6E-409C-BE32-E72D297353CC}">
              <c16:uniqueId val="{00000000-29AD-4E8B-BC58-1FC16F65410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29AD-4E8B-BC58-1FC16F65410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 zoomScaleNormal="100" workbookViewId="0">
      <selection activeCell="BG59" sqref="BG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南伊勢町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11221</v>
      </c>
      <c r="AM8" s="42"/>
      <c r="AN8" s="42"/>
      <c r="AO8" s="42"/>
      <c r="AP8" s="42"/>
      <c r="AQ8" s="42"/>
      <c r="AR8" s="42"/>
      <c r="AS8" s="42"/>
      <c r="AT8" s="35">
        <f>データ!T6</f>
        <v>241.89</v>
      </c>
      <c r="AU8" s="35"/>
      <c r="AV8" s="35"/>
      <c r="AW8" s="35"/>
      <c r="AX8" s="35"/>
      <c r="AY8" s="35"/>
      <c r="AZ8" s="35"/>
      <c r="BA8" s="35"/>
      <c r="BB8" s="35">
        <f>データ!U6</f>
        <v>46.39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22.14</v>
      </c>
      <c r="Q10" s="35"/>
      <c r="R10" s="35"/>
      <c r="S10" s="35"/>
      <c r="T10" s="35"/>
      <c r="U10" s="35"/>
      <c r="V10" s="35"/>
      <c r="W10" s="35">
        <f>データ!Q6</f>
        <v>100</v>
      </c>
      <c r="X10" s="35"/>
      <c r="Y10" s="35"/>
      <c r="Z10" s="35"/>
      <c r="AA10" s="35"/>
      <c r="AB10" s="35"/>
      <c r="AC10" s="35"/>
      <c r="AD10" s="42">
        <f>データ!R6</f>
        <v>3410</v>
      </c>
      <c r="AE10" s="42"/>
      <c r="AF10" s="42"/>
      <c r="AG10" s="42"/>
      <c r="AH10" s="42"/>
      <c r="AI10" s="42"/>
      <c r="AJ10" s="42"/>
      <c r="AK10" s="2"/>
      <c r="AL10" s="42">
        <f>データ!V6</f>
        <v>2461</v>
      </c>
      <c r="AM10" s="42"/>
      <c r="AN10" s="42"/>
      <c r="AO10" s="42"/>
      <c r="AP10" s="42"/>
      <c r="AQ10" s="42"/>
      <c r="AR10" s="42"/>
      <c r="AS10" s="42"/>
      <c r="AT10" s="35">
        <f>データ!W6</f>
        <v>1.0900000000000001</v>
      </c>
      <c r="AU10" s="35"/>
      <c r="AV10" s="35"/>
      <c r="AW10" s="35"/>
      <c r="AX10" s="35"/>
      <c r="AY10" s="35"/>
      <c r="AZ10" s="35"/>
      <c r="BA10" s="35"/>
      <c r="BB10" s="35">
        <f>データ!X6</f>
        <v>2257.8000000000002</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44</v>
      </c>
      <c r="N86" s="12" t="s">
        <v>44</v>
      </c>
      <c r="O86" s="12" t="str">
        <f>データ!EO6</f>
        <v>【0.13】</v>
      </c>
    </row>
  </sheetData>
  <sheetProtection algorithmName="SHA-512" hashValue="3Sd+RjGSO7OcZIhnKFjuF00yw+EyUouARNza1U8vZsoeOeYu9kmjZwmWFtrOyKsgXR4uILc1KrJM2A2Po4E1lw==" saltValue="NnQrzZSrwhCAZTHUF8vWp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244724</v>
      </c>
      <c r="D6" s="19">
        <f t="shared" si="3"/>
        <v>47</v>
      </c>
      <c r="E6" s="19">
        <f t="shared" si="3"/>
        <v>17</v>
      </c>
      <c r="F6" s="19">
        <f t="shared" si="3"/>
        <v>4</v>
      </c>
      <c r="G6" s="19">
        <f t="shared" si="3"/>
        <v>0</v>
      </c>
      <c r="H6" s="19" t="str">
        <f t="shared" si="3"/>
        <v>三重県　南伊勢町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22.14</v>
      </c>
      <c r="Q6" s="20">
        <f t="shared" si="3"/>
        <v>100</v>
      </c>
      <c r="R6" s="20">
        <f t="shared" si="3"/>
        <v>3410</v>
      </c>
      <c r="S6" s="20">
        <f t="shared" si="3"/>
        <v>11221</v>
      </c>
      <c r="T6" s="20">
        <f t="shared" si="3"/>
        <v>241.89</v>
      </c>
      <c r="U6" s="20">
        <f t="shared" si="3"/>
        <v>46.39</v>
      </c>
      <c r="V6" s="20">
        <f t="shared" si="3"/>
        <v>2461</v>
      </c>
      <c r="W6" s="20">
        <f t="shared" si="3"/>
        <v>1.0900000000000001</v>
      </c>
      <c r="X6" s="20">
        <f t="shared" si="3"/>
        <v>2257.8000000000002</v>
      </c>
      <c r="Y6" s="21">
        <f>IF(Y7="",NA(),Y7)</f>
        <v>85.37</v>
      </c>
      <c r="Z6" s="21">
        <f t="shared" ref="Z6:AH6" si="4">IF(Z7="",NA(),Z7)</f>
        <v>91.01</v>
      </c>
      <c r="AA6" s="21">
        <f t="shared" si="4"/>
        <v>88.74</v>
      </c>
      <c r="AB6" s="21">
        <f t="shared" si="4"/>
        <v>76.62</v>
      </c>
      <c r="AC6" s="21">
        <f t="shared" si="4"/>
        <v>45.66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1051.03</v>
      </c>
      <c r="BG6" s="21">
        <f t="shared" ref="BG6:BO6" si="7">IF(BG7="",NA(),BG7)</f>
        <v>687.6</v>
      </c>
      <c r="BH6" s="21">
        <f t="shared" si="7"/>
        <v>856.03</v>
      </c>
      <c r="BI6" s="20">
        <f t="shared" si="7"/>
        <v>0</v>
      </c>
      <c r="BJ6" s="21">
        <f t="shared" si="7"/>
        <v>2890.76</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54.05</v>
      </c>
      <c r="BR6" s="21">
        <f t="shared" ref="BR6:BZ6" si="8">IF(BR7="",NA(),BR7)</f>
        <v>69.38</v>
      </c>
      <c r="BS6" s="21">
        <f t="shared" si="8"/>
        <v>62.39</v>
      </c>
      <c r="BT6" s="21">
        <f t="shared" si="8"/>
        <v>34.380000000000003</v>
      </c>
      <c r="BU6" s="21">
        <f t="shared" si="8"/>
        <v>57.08</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331.96</v>
      </c>
      <c r="CC6" s="21">
        <f t="shared" ref="CC6:CK6" si="9">IF(CC7="",NA(),CC7)</f>
        <v>262.2</v>
      </c>
      <c r="CD6" s="21">
        <f t="shared" si="9"/>
        <v>295.44</v>
      </c>
      <c r="CE6" s="21">
        <f t="shared" si="9"/>
        <v>548.47</v>
      </c>
      <c r="CF6" s="21">
        <f t="shared" si="9"/>
        <v>328.21</v>
      </c>
      <c r="CG6" s="21">
        <f t="shared" si="9"/>
        <v>230.02</v>
      </c>
      <c r="CH6" s="21">
        <f t="shared" si="9"/>
        <v>228.47</v>
      </c>
      <c r="CI6" s="21">
        <f t="shared" si="9"/>
        <v>224.88</v>
      </c>
      <c r="CJ6" s="21">
        <f t="shared" si="9"/>
        <v>228.64</v>
      </c>
      <c r="CK6" s="21">
        <f t="shared" si="9"/>
        <v>239.46</v>
      </c>
      <c r="CL6" s="20" t="str">
        <f>IF(CL7="","",IF(CL7="-","【-】","【"&amp;SUBSTITUTE(TEXT(CL7,"#,##0.00"),"-","△")&amp;"】"))</f>
        <v>【220.62】</v>
      </c>
      <c r="CM6" s="21">
        <f>IF(CM7="",NA(),CM7)</f>
        <v>25.92</v>
      </c>
      <c r="CN6" s="21">
        <f t="shared" ref="CN6:CV6" si="10">IF(CN7="",NA(),CN7)</f>
        <v>23.38</v>
      </c>
      <c r="CO6" s="21">
        <f t="shared" si="10"/>
        <v>26.75</v>
      </c>
      <c r="CP6" s="20">
        <f t="shared" si="10"/>
        <v>0</v>
      </c>
      <c r="CQ6" s="20">
        <f t="shared" si="10"/>
        <v>0</v>
      </c>
      <c r="CR6" s="21">
        <f t="shared" si="10"/>
        <v>42.56</v>
      </c>
      <c r="CS6" s="21">
        <f t="shared" si="10"/>
        <v>42.47</v>
      </c>
      <c r="CT6" s="21">
        <f t="shared" si="10"/>
        <v>42.4</v>
      </c>
      <c r="CU6" s="21">
        <f t="shared" si="10"/>
        <v>42.28</v>
      </c>
      <c r="CV6" s="21">
        <f t="shared" si="10"/>
        <v>41.06</v>
      </c>
      <c r="CW6" s="20" t="str">
        <f>IF(CW7="","",IF(CW7="-","【-】","【"&amp;SUBSTITUTE(TEXT(CW7,"#,##0.00"),"-","△")&amp;"】"))</f>
        <v>【42.22】</v>
      </c>
      <c r="CX6" s="21">
        <f>IF(CX7="",NA(),CX7)</f>
        <v>87.82</v>
      </c>
      <c r="CY6" s="21">
        <f t="shared" ref="CY6:DG6" si="11">IF(CY7="",NA(),CY7)</f>
        <v>90.87</v>
      </c>
      <c r="CZ6" s="21">
        <f t="shared" si="11"/>
        <v>93.46</v>
      </c>
      <c r="DA6" s="21">
        <f t="shared" si="11"/>
        <v>93.95</v>
      </c>
      <c r="DB6" s="21">
        <f t="shared" si="11"/>
        <v>78.38</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15">
      <c r="A7" s="14"/>
      <c r="B7" s="23">
        <v>2022</v>
      </c>
      <c r="C7" s="23">
        <v>244724</v>
      </c>
      <c r="D7" s="23">
        <v>47</v>
      </c>
      <c r="E7" s="23">
        <v>17</v>
      </c>
      <c r="F7" s="23">
        <v>4</v>
      </c>
      <c r="G7" s="23">
        <v>0</v>
      </c>
      <c r="H7" s="23" t="s">
        <v>98</v>
      </c>
      <c r="I7" s="23" t="s">
        <v>99</v>
      </c>
      <c r="J7" s="23" t="s">
        <v>100</v>
      </c>
      <c r="K7" s="23" t="s">
        <v>101</v>
      </c>
      <c r="L7" s="23" t="s">
        <v>102</v>
      </c>
      <c r="M7" s="23" t="s">
        <v>103</v>
      </c>
      <c r="N7" s="24" t="s">
        <v>104</v>
      </c>
      <c r="O7" s="24" t="s">
        <v>105</v>
      </c>
      <c r="P7" s="24">
        <v>22.14</v>
      </c>
      <c r="Q7" s="24">
        <v>100</v>
      </c>
      <c r="R7" s="24">
        <v>3410</v>
      </c>
      <c r="S7" s="24">
        <v>11221</v>
      </c>
      <c r="T7" s="24">
        <v>241.89</v>
      </c>
      <c r="U7" s="24">
        <v>46.39</v>
      </c>
      <c r="V7" s="24">
        <v>2461</v>
      </c>
      <c r="W7" s="24">
        <v>1.0900000000000001</v>
      </c>
      <c r="X7" s="24">
        <v>2257.8000000000002</v>
      </c>
      <c r="Y7" s="24">
        <v>85.37</v>
      </c>
      <c r="Z7" s="24">
        <v>91.01</v>
      </c>
      <c r="AA7" s="24">
        <v>88.74</v>
      </c>
      <c r="AB7" s="24">
        <v>76.62</v>
      </c>
      <c r="AC7" s="24">
        <v>45.66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1051.03</v>
      </c>
      <c r="BG7" s="24">
        <v>687.6</v>
      </c>
      <c r="BH7" s="24">
        <v>856.03</v>
      </c>
      <c r="BI7" s="24">
        <v>0</v>
      </c>
      <c r="BJ7" s="24">
        <v>2890.76</v>
      </c>
      <c r="BK7" s="24">
        <v>1194.1500000000001</v>
      </c>
      <c r="BL7" s="24">
        <v>1206.79</v>
      </c>
      <c r="BM7" s="24">
        <v>1258.43</v>
      </c>
      <c r="BN7" s="24">
        <v>1163.75</v>
      </c>
      <c r="BO7" s="24">
        <v>1195.47</v>
      </c>
      <c r="BP7" s="24">
        <v>1182.1099999999999</v>
      </c>
      <c r="BQ7" s="24">
        <v>54.05</v>
      </c>
      <c r="BR7" s="24">
        <v>69.38</v>
      </c>
      <c r="BS7" s="24">
        <v>62.39</v>
      </c>
      <c r="BT7" s="24">
        <v>34.380000000000003</v>
      </c>
      <c r="BU7" s="24">
        <v>57.08</v>
      </c>
      <c r="BV7" s="24">
        <v>72.260000000000005</v>
      </c>
      <c r="BW7" s="24">
        <v>71.84</v>
      </c>
      <c r="BX7" s="24">
        <v>73.36</v>
      </c>
      <c r="BY7" s="24">
        <v>72.599999999999994</v>
      </c>
      <c r="BZ7" s="24">
        <v>69.430000000000007</v>
      </c>
      <c r="CA7" s="24">
        <v>73.78</v>
      </c>
      <c r="CB7" s="24">
        <v>331.96</v>
      </c>
      <c r="CC7" s="24">
        <v>262.2</v>
      </c>
      <c r="CD7" s="24">
        <v>295.44</v>
      </c>
      <c r="CE7" s="24">
        <v>548.47</v>
      </c>
      <c r="CF7" s="24">
        <v>328.21</v>
      </c>
      <c r="CG7" s="24">
        <v>230.02</v>
      </c>
      <c r="CH7" s="24">
        <v>228.47</v>
      </c>
      <c r="CI7" s="24">
        <v>224.88</v>
      </c>
      <c r="CJ7" s="24">
        <v>228.64</v>
      </c>
      <c r="CK7" s="24">
        <v>239.46</v>
      </c>
      <c r="CL7" s="24">
        <v>220.62</v>
      </c>
      <c r="CM7" s="24">
        <v>25.92</v>
      </c>
      <c r="CN7" s="24">
        <v>23.38</v>
      </c>
      <c r="CO7" s="24">
        <v>26.75</v>
      </c>
      <c r="CP7" s="24">
        <v>0</v>
      </c>
      <c r="CQ7" s="24">
        <v>0</v>
      </c>
      <c r="CR7" s="24">
        <v>42.56</v>
      </c>
      <c r="CS7" s="24">
        <v>42.47</v>
      </c>
      <c r="CT7" s="24">
        <v>42.4</v>
      </c>
      <c r="CU7" s="24">
        <v>42.28</v>
      </c>
      <c r="CV7" s="24">
        <v>41.06</v>
      </c>
      <c r="CW7" s="24">
        <v>42.22</v>
      </c>
      <c r="CX7" s="24">
        <v>87.82</v>
      </c>
      <c r="CY7" s="24">
        <v>90.87</v>
      </c>
      <c r="CZ7" s="24">
        <v>93.46</v>
      </c>
      <c r="DA7" s="24">
        <v>93.95</v>
      </c>
      <c r="DB7" s="24">
        <v>78.38</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0.36</v>
      </c>
      <c r="EL7" s="24">
        <v>0.39</v>
      </c>
      <c r="EM7" s="24">
        <v>0.1</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