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03_市町から\下水道\22大台町●\"/>
    </mc:Choice>
  </mc:AlternateContent>
  <workbookProtection workbookAlgorithmName="SHA-512" workbookHashValue="LnX8DHv3Fj9Br4QU5XP6hOj3F259c1Cb6WlK4lX1FdNjZs1gwXtELCx/6MCxOTXYjfqbeL0MAHGDR3R+VjKyGw==" workbookSaltValue="t5xX5OAkUcfbdo5RA08bsA==" workbookSpinCount="100000" lockStructure="1"/>
  <bookViews>
    <workbookView xWindow="20370" yWindow="-4695" windowWidth="29040" windowHeight="164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S6" i="5"/>
  <c r="R6" i="5"/>
  <c r="AD10" i="4" s="1"/>
  <c r="Q6" i="5"/>
  <c r="P6" i="5"/>
  <c r="O6" i="5"/>
  <c r="I10" i="4" s="1"/>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E86" i="4"/>
  <c r="AL10" i="4"/>
  <c r="W10" i="4"/>
  <c r="P10" i="4"/>
  <c r="BB8" i="4"/>
  <c r="AT8" i="4"/>
  <c r="AL8" i="4"/>
  <c r="W8" i="4"/>
  <c r="P8" i="4"/>
  <c r="I8" i="4"/>
  <c r="B6"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<sst xmlns="http://schemas.openxmlformats.org/spreadsheetml/2006/main" count="236" uniqueCount="120">
  <si>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</si>
  <si>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</si>
  <si>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</si>
  <si>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</si>
  <si>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</si>
  <si>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</si>
  <si>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</si>
  <si>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</si>
  <si>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</si>
  <si>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</si>
  <si>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</si>
  <si>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</si>
  <si>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</si>
  <si>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</si>
  <si>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</si>
  <si>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</si>
  <si>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</si>
  <si>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</si>
  <si>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</si>
  <si>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</si>
  <si>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</si>
  <si>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</si>
  <si>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</si>
  <si>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</si>
  <si>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</si>
  <si>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</si>
  <si>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</si>
  <si>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</si>
  <si>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</si>
  <si>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</si>
  <si>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</si>
  <si>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</si>
  <si>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</si>
  <si>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</si>
  <si>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</si>
  <si>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</si>
  <si>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</si>
  <si>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</si>
  <si>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</si>
  <si>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</si>
  <si>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</si>
  <si>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</si>
  <si>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</si>
  <si>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</si>
  <si>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</si>
  <si>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</si>
  <si>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</si>
  <si>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</si>
  <si>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</si>
  <si>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</si>
  <si>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</si>
  <si>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</si>
  <si>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</si>
  <si>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</si>
  <si>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</si>
  <si>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</si>
  <si>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</si>
  <si>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</si>
  <si>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</si>
  <si>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</si>
  <si>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</si>
  <si>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</si>
  <si>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</si>
  <si>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</si>
  <si>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</si>
  <si>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</si>
  <si>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</si>
  <si>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</si>
  <si>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</si>
  <si>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</si>
  <si>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</si>
  <si>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</si>
  <si>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</si>
  <si>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</si>
  <si>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</si>
  <si>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</si>
  <si>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</si>
  <si>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</si>
  <si>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</si>
  <si>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</si>
  <si>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</si>
  <si>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</si>
  <si>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</si>
  <si>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</si>
  <si>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</si>
  <si>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</si>
  <si>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</si>
  <si>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</si>
  <si>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</si>
  <si>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</si>
  <si>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</si>
  <si>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</si>
  <si>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</si>
  <si>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</si>
  <si>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</si>
  <si>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</si>
  <si>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</si>
  <si>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</si>
  <si>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大台町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</si>
  <si>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</si>
  <si>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</si>
  <si>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</si>
  <si>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</si>
  <si>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</si>
  <si>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</si>
  <si>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</si>
  <si>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</si>
  <si>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</si>
  <si>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</si>
  <si>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</si>
  <si>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</si>
  <si>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</si>
  <si>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</si>
  <si>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</si>
  <si>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</si>
  <si>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</si>
  <si>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</si>
  <si>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平成16年度に供用開始した施設であり、管渠施設については耐用年数に達していないため更新の必要はないと考えています。
　しかし、機械設備や電気設備については、耐用年数に達しているものもあるため、ストックマネジメント計画に基づき更新を図っていきます。</t>
    <rPh sb="1" eb="3">
      <t>ヘイセイ</t>
    </rPh>
    <rPh sb="5" eb="7">
      <t>ネンド</t>
    </rPh>
    <rPh sb="8" eb="12">
      <t>キョウヨウカイシ</t>
    </rPh>
    <rPh sb="14" eb="16">
      <t>シセツ</t>
    </rPh>
    <rPh sb="20" eb="24">
      <t>カンキョシセツ</t>
    </rPh>
    <rPh sb="29" eb="33">
      <t>タイヨウネンスウ</t>
    </rPh>
    <rPh sb="34" eb="35">
      <t>タッ</t>
    </rPh>
    <rPh sb="42" eb="44">
      <t>コウシン</t>
    </rPh>
    <rPh sb="45" eb="47">
      <t>ヒツヨウ</t>
    </rPh>
    <rPh sb="51" eb="52">
      <t>カンガ</t>
    </rPh>
    <rPh sb="64" eb="68">
      <t>キカイセツビ</t>
    </rPh>
    <rPh sb="69" eb="73">
      <t>デンキセツビ</t>
    </rPh>
    <rPh sb="79" eb="83">
      <t>タイヨウネンスウ</t>
    </rPh>
    <rPh sb="84" eb="85">
      <t>タッ</t>
    </rPh>
    <rPh sb="107" eb="109">
      <t>ケイカク</t>
    </rPh>
    <rPh sb="110" eb="111">
      <t>モト</t>
    </rPh>
    <rPh sb="113" eb="115">
      <t>コウシン</t>
    </rPh>
    <rPh sb="116" eb="117">
      <t>ハカ</t>
    </rPh>
    <phoneticPr fontId="4"/>
  </si>
  <si>
    <t>　特定環境保全公共下水道事業は、本町の荻原地区を対象とした事業であります。
　今後は、高齢化、過疎化による人口減少が見込まれる地区であり、使用料収入の減少また、維持管理などの経費の増大が見込まれるため、維持管理費の節減に取り組みながら経営の健全性・効率性の向上を図っていきます。</t>
    <rPh sb="1" eb="5">
      <t>トクテイカンキョウ</t>
    </rPh>
    <rPh sb="5" eb="7">
      <t>ホゼン</t>
    </rPh>
    <rPh sb="7" eb="14">
      <t>コウキョウゲスイドウジギョウ</t>
    </rPh>
    <rPh sb="16" eb="18">
      <t>ホンチョウ</t>
    </rPh>
    <rPh sb="19" eb="23">
      <t>オギハラチク</t>
    </rPh>
    <rPh sb="24" eb="26">
      <t>タイショウ</t>
    </rPh>
    <rPh sb="29" eb="31">
      <t>ジギョウ</t>
    </rPh>
    <rPh sb="39" eb="41">
      <t>コンゴ</t>
    </rPh>
    <rPh sb="43" eb="46">
      <t>コウレイカ</t>
    </rPh>
    <rPh sb="47" eb="50">
      <t>カソカ</t>
    </rPh>
    <rPh sb="53" eb="57">
      <t>ジンコウゲンショウ</t>
    </rPh>
    <rPh sb="58" eb="60">
      <t>ミコ</t>
    </rPh>
    <rPh sb="63" eb="65">
      <t>チク</t>
    </rPh>
    <rPh sb="69" eb="74">
      <t>シヨウリョウシュウニュウ</t>
    </rPh>
    <rPh sb="75" eb="77">
      <t>ゲンショウ</t>
    </rPh>
    <rPh sb="87" eb="89">
      <t>ケイヒ</t>
    </rPh>
    <rPh sb="90" eb="92">
      <t>ゾウダイ</t>
    </rPh>
    <rPh sb="93" eb="95">
      <t>ミコ</t>
    </rPh>
    <rPh sb="101" eb="106">
      <t>イジカンリヒ</t>
    </rPh>
    <rPh sb="107" eb="109">
      <t>セツゲン</t>
    </rPh>
    <rPh sb="110" eb="111">
      <t>ト</t>
    </rPh>
    <rPh sb="112" eb="113">
      <t>ク</t>
    </rPh>
    <rPh sb="117" eb="119">
      <t>ケイエイ</t>
    </rPh>
    <rPh sb="120" eb="123">
      <t>ケンゼンセイ</t>
    </rPh>
    <rPh sb="124" eb="127">
      <t>コウリツセイ</t>
    </rPh>
    <rPh sb="128" eb="130">
      <t>コウジョウ</t>
    </rPh>
    <rPh sb="131" eb="132">
      <t>ハカ</t>
    </rPh>
    <phoneticPr fontId="4"/>
  </si>
  <si>
    <t>　令和5年度から法適用企業に移行するため、今年度の決算は打ち切り決算となっています。
　打ち切り決算の影響もあり、収益的収支比率が100％を下回り、経費回収率については、低い状況になっています。
　本来は料金収入で会計全体を賄う独立採算制の経営が基本となりますが、本町の地域実情等を勘案すると現状の料金収入のみで運営することは困難な状況であり、一般会計からの繰入金に頼らざるを得ない状況となっています。
　以上のことから経営状況の改善に向けた取り組みは重要な課題であり、一層の経営の健全性・効率性の向上を図る必要があります。</t>
    <rPh sb="1" eb="3">
      <t>レイワ</t>
    </rPh>
    <rPh sb="4" eb="6">
      <t>ネンド</t>
    </rPh>
    <rPh sb="8" eb="13">
      <t>ホウテキヨウキギョウ</t>
    </rPh>
    <rPh sb="14" eb="16">
      <t>イコウ</t>
    </rPh>
    <rPh sb="21" eb="24">
      <t>コンネンド</t>
    </rPh>
    <rPh sb="25" eb="27">
      <t>ケッサン</t>
    </rPh>
    <rPh sb="28" eb="29">
      <t>ウ</t>
    </rPh>
    <rPh sb="30" eb="31">
      <t>キ</t>
    </rPh>
    <rPh sb="32" eb="34">
      <t>ケッサン</t>
    </rPh>
    <rPh sb="57" eb="62">
      <t>シュウエキテキシュウシ</t>
    </rPh>
    <rPh sb="62" eb="64">
      <t>ヒリツ</t>
    </rPh>
    <rPh sb="70" eb="72">
      <t>シタマワ</t>
    </rPh>
    <rPh sb="74" eb="79">
      <t>ケイヒカイシュウリツ</t>
    </rPh>
    <rPh sb="85" eb="86">
      <t>ヒク</t>
    </rPh>
    <rPh sb="87" eb="89">
      <t>ジョウキョウ</t>
    </rPh>
    <rPh sb="99" eb="101">
      <t>ホンライ</t>
    </rPh>
    <rPh sb="102" eb="106">
      <t>リョウキンシュウニュウ</t>
    </rPh>
    <rPh sb="112" eb="113">
      <t>マカナ</t>
    </rPh>
    <rPh sb="114" eb="116">
      <t>ドクリツ</t>
    </rPh>
    <rPh sb="116" eb="118">
      <t>サイサン</t>
    </rPh>
    <rPh sb="118" eb="119">
      <t>セイ</t>
    </rPh>
    <rPh sb="120" eb="122">
      <t>ケイエイ</t>
    </rPh>
    <rPh sb="123" eb="125">
      <t>キホン</t>
    </rPh>
    <rPh sb="132" eb="134">
      <t>ホンチョウ</t>
    </rPh>
    <rPh sb="135" eb="140">
      <t>チイキジツジョウトウ</t>
    </rPh>
    <rPh sb="141" eb="143">
      <t>カンアン</t>
    </rPh>
    <rPh sb="146" eb="148">
      <t>ゲンジョウ</t>
    </rPh>
    <rPh sb="149" eb="153">
      <t>リョウキンシュウニュウ</t>
    </rPh>
    <rPh sb="156" eb="158">
      <t>ウンエイ</t>
    </rPh>
    <rPh sb="163" eb="165">
      <t>コンナン</t>
    </rPh>
    <rPh sb="166" eb="168">
      <t>ジョウキョウ</t>
    </rPh>
    <rPh sb="172" eb="176">
      <t>イッパンカイケイ</t>
    </rPh>
    <rPh sb="179" eb="182">
      <t>クリイレキン</t>
    </rPh>
    <rPh sb="183" eb="184">
      <t>タヨ</t>
    </rPh>
    <rPh sb="188" eb="189">
      <t>エ</t>
    </rPh>
    <rPh sb="191" eb="193">
      <t>ジョウキョウ</t>
    </rPh>
    <rPh sb="203" eb="205">
      <t>イジョウ</t>
    </rPh>
    <rPh sb="210" eb="214">
      <t>ケイエイジョウキョウ</t>
    </rPh>
    <rPh sb="215" eb="217">
      <t>カイゼン</t>
    </rPh>
    <rPh sb="218" eb="219">
      <t>ム</t>
    </rPh>
    <rPh sb="221" eb="222">
      <t>ト</t>
    </rPh>
    <rPh sb="223" eb="224">
      <t>ク</t>
    </rPh>
    <rPh sb="226" eb="228">
      <t>ジュウヨウ</t>
    </rPh>
    <rPh sb="229" eb="231">
      <t>カダイ</t>
    </rPh>
    <rPh sb="235" eb="237">
      <t>イッソウ</t>
    </rPh>
    <rPh sb="238" eb="240">
      <t>ケイエイ</t>
    </rPh>
    <rPh sb="241" eb="244">
      <t>ケンゼンセイ</t>
    </rPh>
    <rPh sb="245" eb="248">
      <t>コウリツセイ</t>
    </rPh>
    <rPh sb="249" eb="251">
      <t>コウジョウ</t>
    </rPh>
    <rPh sb="252" eb="253">
      <t>ハカ</t>
    </rPh>
    <rPh sb="254" eb="25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</si>
</sst>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8A-4F8D-AC35-51F4F0ACBD8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0.36</c:v>
                </c:pt>
                <c:pt idx="2">
                  <c:v>0.39</c:v>
                </c:pt>
                <c:pt idx="3">
                  <c:v>0.1</c:v>
                </c:pt>
                <c:pt idx="4">
                  <c:v>0.08</c:v>
                </c:pt>
              </c:numCache>
            </c:numRef>
          </c:val>
          <c:smooth val="0"/>
          <c:extLst>
            <c:ext xmlns:c16="http://schemas.microsoft.com/office/drawing/2014/chart" uri="{C3380CC4-5D6E-409C-BE32-E72D297353CC}">
              <c16:uniqueId val="{00000001-A38A-4F8D-AC35-51F4F0ACBD8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37.76</c:v>
                </c:pt>
                <c:pt idx="1">
                  <c:v>38.28</c:v>
                </c:pt>
                <c:pt idx="2">
                  <c:v>37.909999999999997</c:v>
                </c:pt>
                <c:pt idx="3">
                  <c:v>36.119999999999997</c:v>
                </c:pt>
                <c:pt idx="4">
                  <c:v>35.299999999999997</c:v>
                </c:pt>
              </c:numCache>
            </c:numRef>
          </c:val>
          <c:extLst>
            <c:ext xmlns:c16="http://schemas.microsoft.com/office/drawing/2014/chart" uri="{C3380CC4-5D6E-409C-BE32-E72D297353CC}">
              <c16:uniqueId val="{00000000-9A0A-4BDE-B455-33A8D08097C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37.46</c:v>
                </c:pt>
                <c:pt idx="1">
                  <c:v>42.47</c:v>
                </c:pt>
                <c:pt idx="2">
                  <c:v>42.4</c:v>
                </c:pt>
                <c:pt idx="3">
                  <c:v>42.28</c:v>
                </c:pt>
                <c:pt idx="4">
                  <c:v>41.06</c:v>
                </c:pt>
              </c:numCache>
            </c:numRef>
          </c:val>
          <c:smooth val="0"/>
          <c:extLst>
            <c:ext xmlns:c16="http://schemas.microsoft.com/office/drawing/2014/chart" uri="{C3380CC4-5D6E-409C-BE32-E72D297353CC}">
              <c16:uniqueId val="{00000001-9A0A-4BDE-B455-33A8D08097C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77.05</c:v>
                </c:pt>
                <c:pt idx="1">
                  <c:v>77.12</c:v>
                </c:pt>
                <c:pt idx="2">
                  <c:v>76.63</c:v>
                </c:pt>
                <c:pt idx="3">
                  <c:v>79.040000000000006</c:v>
                </c:pt>
                <c:pt idx="4">
                  <c:v>79.27</c:v>
                </c:pt>
              </c:numCache>
            </c:numRef>
          </c:val>
          <c:extLst>
            <c:ext xmlns:c16="http://schemas.microsoft.com/office/drawing/2014/chart" uri="{C3380CC4-5D6E-409C-BE32-E72D297353CC}">
              <c16:uniqueId val="{00000000-B620-4869-81A8-9B5486AC6E3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67.459999999999994</c:v>
                </c:pt>
                <c:pt idx="1">
                  <c:v>83.75</c:v>
                </c:pt>
                <c:pt idx="2">
                  <c:v>84.19</c:v>
                </c:pt>
                <c:pt idx="3">
                  <c:v>84.34</c:v>
                </c:pt>
                <c:pt idx="4">
                  <c:v>84.34</c:v>
                </c:pt>
              </c:numCache>
            </c:numRef>
          </c:val>
          <c:smooth val="0"/>
          <c:extLst>
            <c:ext xmlns:c16="http://schemas.microsoft.com/office/drawing/2014/chart" uri="{C3380CC4-5D6E-409C-BE32-E72D297353CC}">
              <c16:uniqueId val="{00000001-B620-4869-81A8-9B5486AC6E3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92.72</c:v>
                </c:pt>
                <c:pt idx="1">
                  <c:v>93.13</c:v>
                </c:pt>
                <c:pt idx="2">
                  <c:v>99.8</c:v>
                </c:pt>
                <c:pt idx="3">
                  <c:v>103.62</c:v>
                </c:pt>
                <c:pt idx="4">
                  <c:v>77.180000000000007</c:v>
                </c:pt>
              </c:numCache>
            </c:numRef>
          </c:val>
          <c:extLst>
            <c:ext xmlns:c16="http://schemas.microsoft.com/office/drawing/2014/chart" uri="{C3380CC4-5D6E-409C-BE32-E72D297353CC}">
              <c16:uniqueId val="{00000000-4B9C-481C-9218-D7E4D8D03FD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9C-481C-9218-D7E4D8D03FD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C8C-4BB9-9D0E-703C277763A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8C-4BB9-9D0E-703C277763A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3E-4719-8DEA-28FE274A1C4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3E-4719-8DEA-28FE274A1C4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01-431E-AD89-55623B34701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01-431E-AD89-55623B34701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11-4491-B0A9-2713710DD7D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11-4491-B0A9-2713710DD7D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D3-4858-96D7-5D9B2646368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1269.1500000000001</c:v>
                </c:pt>
                <c:pt idx="1">
                  <c:v>1206.79</c:v>
                </c:pt>
                <c:pt idx="2">
                  <c:v>1258.43</c:v>
                </c:pt>
                <c:pt idx="3">
                  <c:v>1163.75</c:v>
                </c:pt>
                <c:pt idx="4">
                  <c:v>1195.47</c:v>
                </c:pt>
              </c:numCache>
            </c:numRef>
          </c:val>
          <c:smooth val="0"/>
          <c:extLst>
            <c:ext xmlns:c16="http://schemas.microsoft.com/office/drawing/2014/chart" uri="{C3380CC4-5D6E-409C-BE32-E72D297353CC}">
              <c16:uniqueId val="{00000001-5ED3-4858-96D7-5D9B2646368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84.7</c:v>
                </c:pt>
                <c:pt idx="1">
                  <c:v>65.56</c:v>
                </c:pt>
                <c:pt idx="2">
                  <c:v>56.13</c:v>
                </c:pt>
                <c:pt idx="3">
                  <c:v>76.209999999999994</c:v>
                </c:pt>
                <c:pt idx="4">
                  <c:v>62.55</c:v>
                </c:pt>
              </c:numCache>
            </c:numRef>
          </c:val>
          <c:extLst>
            <c:ext xmlns:c16="http://schemas.microsoft.com/office/drawing/2014/chart" uri="{C3380CC4-5D6E-409C-BE32-E72D297353CC}">
              <c16:uniqueId val="{00000000-A8E4-486D-B93C-C2E82C24EB8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63.97</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A8E4-486D-B93C-C2E82C24EB8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275.70999999999998</c:v>
                </c:pt>
                <c:pt idx="1">
                  <c:v>366.7</c:v>
                </c:pt>
                <c:pt idx="2">
                  <c:v>499.23</c:v>
                </c:pt>
                <c:pt idx="3">
                  <c:v>393.94</c:v>
                </c:pt>
                <c:pt idx="4">
                  <c:v>445.42</c:v>
                </c:pt>
              </c:numCache>
            </c:numRef>
          </c:val>
          <c:extLst>
            <c:ext xmlns:c16="http://schemas.microsoft.com/office/drawing/2014/chart" uri="{C3380CC4-5D6E-409C-BE32-E72D297353CC}">
              <c16:uniqueId val="{00000000-E86D-4C87-AE42-E59E51EB1C8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256.82</c:v>
                </c:pt>
                <c:pt idx="1">
                  <c:v>228.47</c:v>
                </c:pt>
                <c:pt idx="2">
                  <c:v>224.88</c:v>
                </c:pt>
                <c:pt idx="3">
                  <c:v>228.64</c:v>
                </c:pt>
                <c:pt idx="4">
                  <c:v>239.46</c:v>
                </c:pt>
              </c:numCache>
            </c:numRef>
          </c:val>
          <c:smooth val="0"/>
          <c:extLst>
            <c:ext xmlns:c16="http://schemas.microsoft.com/office/drawing/2014/chart" uri="{C3380CC4-5D6E-409C-BE32-E72D297353CC}">
              <c16:uniqueId val="{00000001-E86D-4C87-AE42-E59E51EB1C8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1" zoomScaleNormal="100" workbookViewId="0">
      <selection activeCell="BG13" sqref="BG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三重県　大台町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5">
        <f>データ!S6</f>
        <v>8595</v>
      </c>
      <c r="AM8" s="45"/>
      <c r="AN8" s="45"/>
      <c r="AO8" s="45"/>
      <c r="AP8" s="45"/>
      <c r="AQ8" s="45"/>
      <c r="AR8" s="45"/>
      <c r="AS8" s="45"/>
      <c r="AT8" s="46">
        <f>データ!T6</f>
        <v>362.86</v>
      </c>
      <c r="AU8" s="46"/>
      <c r="AV8" s="46"/>
      <c r="AW8" s="46"/>
      <c r="AX8" s="46"/>
      <c r="AY8" s="46"/>
      <c r="AZ8" s="46"/>
      <c r="BA8" s="46"/>
      <c r="BB8" s="46">
        <f>データ!U6</f>
        <v>23.69</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18.940000000000001</v>
      </c>
      <c r="Q10" s="46"/>
      <c r="R10" s="46"/>
      <c r="S10" s="46"/>
      <c r="T10" s="46"/>
      <c r="U10" s="46"/>
      <c r="V10" s="46"/>
      <c r="W10" s="46">
        <f>データ!Q6</f>
        <v>82.77</v>
      </c>
      <c r="X10" s="46"/>
      <c r="Y10" s="46"/>
      <c r="Z10" s="46"/>
      <c r="AA10" s="46"/>
      <c r="AB10" s="46"/>
      <c r="AC10" s="46"/>
      <c r="AD10" s="45">
        <f>データ!R6</f>
        <v>4400</v>
      </c>
      <c r="AE10" s="45"/>
      <c r="AF10" s="45"/>
      <c r="AG10" s="45"/>
      <c r="AH10" s="45"/>
      <c r="AI10" s="45"/>
      <c r="AJ10" s="45"/>
      <c r="AK10" s="2"/>
      <c r="AL10" s="45">
        <f>データ!V6</f>
        <v>1616</v>
      </c>
      <c r="AM10" s="45"/>
      <c r="AN10" s="45"/>
      <c r="AO10" s="45"/>
      <c r="AP10" s="45"/>
      <c r="AQ10" s="45"/>
      <c r="AR10" s="45"/>
      <c r="AS10" s="45"/>
      <c r="AT10" s="46">
        <f>データ!W6</f>
        <v>0.78</v>
      </c>
      <c r="AU10" s="46"/>
      <c r="AV10" s="46"/>
      <c r="AW10" s="46"/>
      <c r="AX10" s="46"/>
      <c r="AY10" s="46"/>
      <c r="AZ10" s="46"/>
      <c r="BA10" s="46"/>
      <c r="BB10" s="46">
        <f>データ!X6</f>
        <v>2071.79</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【1,182.11】</v>
      </c>
      <c r="I86" s="12" t="str">
        <f>データ!CA6</f>
        <v>【73.78】</v>
      </c>
      <c r="J86" s="12" t="str">
        <f>データ!CL6</f>
        <v>【220.62】</v>
      </c>
      <c r="K86" s="12" t="str">
        <f>データ!CW6</f>
        <v>【42.22】</v>
      </c>
      <c r="L86" s="12" t="str">
        <f>データ!DH6</f>
        <v>【85.67】</v>
      </c>
      <c r="M86" s="12" t="s">
        <v>44</v>
      </c>
      <c r="N86" s="12" t="s">
        <v>44</v>
      </c>
      <c r="O86" s="12" t="str">
        <f>データ!EO6</f>
        <v>【0.13】</v>
      </c>
    </row>
  </sheetData>
  <sheetProtection algorithmName="SHA-512" hashValue="QLYX/6jEB7/TRyaroHXnrQx3aUUAdx09Z8dYPWNRGVc+ZhWCxL1RuVFrI6Bm0Spr3e+wzkC2JgDjqOpp6merWg==" saltValue="35FXFTDfUy//HlcCqRqwZ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244431</v>
      </c>
      <c r="D6" s="19">
        <f t="shared" si="3"/>
        <v>47</v>
      </c>
      <c r="E6" s="19">
        <f t="shared" si="3"/>
        <v>17</v>
      </c>
      <c r="F6" s="19">
        <f t="shared" si="3"/>
        <v>4</v>
      </c>
      <c r="G6" s="19">
        <f t="shared" si="3"/>
        <v>0</v>
      </c>
      <c r="H6" s="19" t="str">
        <f t="shared" si="3"/>
        <v>三重県　大台町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18.940000000000001</v>
      </c>
      <c r="Q6" s="20">
        <f t="shared" si="3"/>
        <v>82.77</v>
      </c>
      <c r="R6" s="20">
        <f t="shared" si="3"/>
        <v>4400</v>
      </c>
      <c r="S6" s="20">
        <f t="shared" si="3"/>
        <v>8595</v>
      </c>
      <c r="T6" s="20">
        <f t="shared" si="3"/>
        <v>362.86</v>
      </c>
      <c r="U6" s="20">
        <f t="shared" si="3"/>
        <v>23.69</v>
      </c>
      <c r="V6" s="20">
        <f t="shared" si="3"/>
        <v>1616</v>
      </c>
      <c r="W6" s="20">
        <f t="shared" si="3"/>
        <v>0.78</v>
      </c>
      <c r="X6" s="20">
        <f t="shared" si="3"/>
        <v>2071.79</v>
      </c>
      <c r="Y6" s="21">
        <f>IF(Y7="",NA(),Y7)</f>
        <v>92.72</v>
      </c>
      <c r="Z6" s="21">
        <f t="shared" ref="Z6:AH6" si="4">IF(Z7="",NA(),Z7)</f>
        <v>93.13</v>
      </c>
      <c r="AA6" s="21">
        <f t="shared" si="4"/>
        <v>99.8</v>
      </c>
      <c r="AB6" s="21">
        <f t="shared" si="4"/>
        <v>103.62</v>
      </c>
      <c r="AC6" s="21">
        <f t="shared" si="4"/>
        <v>77.180000000000007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1269.1500000000001</v>
      </c>
      <c r="BL6" s="21">
        <f t="shared" si="7"/>
        <v>1206.79</v>
      </c>
      <c r="BM6" s="21">
        <f t="shared" si="7"/>
        <v>1258.43</v>
      </c>
      <c r="BN6" s="21">
        <f t="shared" si="7"/>
        <v>1163.75</v>
      </c>
      <c r="BO6" s="21">
        <f t="shared" si="7"/>
        <v>1195.47</v>
      </c>
      <c r="BP6" s="20" t="str">
        <f>IF(BP7="","",IF(BP7="-","【-】","【"&amp;SUBSTITUTE(TEXT(BP7,"#,##0.00"),"-","△")&amp;"】"))</f>
        <v>【1,182.11】</v>
      </c>
      <c r="BQ6" s="21">
        <f>IF(BQ7="",NA(),BQ7)</f>
        <v>84.7</v>
      </c>
      <c r="BR6" s="21">
        <f t="shared" ref="BR6:BZ6" si="8">IF(BR7="",NA(),BR7)</f>
        <v>65.56</v>
      </c>
      <c r="BS6" s="21">
        <f t="shared" si="8"/>
        <v>56.13</v>
      </c>
      <c r="BT6" s="21">
        <f t="shared" si="8"/>
        <v>76.209999999999994</v>
      </c>
      <c r="BU6" s="21">
        <f t="shared" si="8"/>
        <v>62.55</v>
      </c>
      <c r="BV6" s="21">
        <f t="shared" si="8"/>
        <v>63.97</v>
      </c>
      <c r="BW6" s="21">
        <f t="shared" si="8"/>
        <v>71.84</v>
      </c>
      <c r="BX6" s="21">
        <f t="shared" si="8"/>
        <v>73.36</v>
      </c>
      <c r="BY6" s="21">
        <f t="shared" si="8"/>
        <v>72.599999999999994</v>
      </c>
      <c r="BZ6" s="21">
        <f t="shared" si="8"/>
        <v>69.430000000000007</v>
      </c>
      <c r="CA6" s="20" t="str">
        <f>IF(CA7="","",IF(CA7="-","【-】","【"&amp;SUBSTITUTE(TEXT(CA7,"#,##0.00"),"-","△")&amp;"】"))</f>
        <v>【73.78】</v>
      </c>
      <c r="CB6" s="21">
        <f>IF(CB7="",NA(),CB7)</f>
        <v>275.70999999999998</v>
      </c>
      <c r="CC6" s="21">
        <f t="shared" ref="CC6:CK6" si="9">IF(CC7="",NA(),CC7)</f>
        <v>366.7</v>
      </c>
      <c r="CD6" s="21">
        <f t="shared" si="9"/>
        <v>499.23</v>
      </c>
      <c r="CE6" s="21">
        <f t="shared" si="9"/>
        <v>393.94</v>
      </c>
      <c r="CF6" s="21">
        <f t="shared" si="9"/>
        <v>445.42</v>
      </c>
      <c r="CG6" s="21">
        <f t="shared" si="9"/>
        <v>256.82</v>
      </c>
      <c r="CH6" s="21">
        <f t="shared" si="9"/>
        <v>228.47</v>
      </c>
      <c r="CI6" s="21">
        <f t="shared" si="9"/>
        <v>224.88</v>
      </c>
      <c r="CJ6" s="21">
        <f t="shared" si="9"/>
        <v>228.64</v>
      </c>
      <c r="CK6" s="21">
        <f t="shared" si="9"/>
        <v>239.46</v>
      </c>
      <c r="CL6" s="20" t="str">
        <f>IF(CL7="","",IF(CL7="-","【-】","【"&amp;SUBSTITUTE(TEXT(CL7,"#,##0.00"),"-","△")&amp;"】"))</f>
        <v>【220.62】</v>
      </c>
      <c r="CM6" s="21">
        <f>IF(CM7="",NA(),CM7)</f>
        <v>37.76</v>
      </c>
      <c r="CN6" s="21">
        <f t="shared" ref="CN6:CV6" si="10">IF(CN7="",NA(),CN7)</f>
        <v>38.28</v>
      </c>
      <c r="CO6" s="21">
        <f t="shared" si="10"/>
        <v>37.909999999999997</v>
      </c>
      <c r="CP6" s="21">
        <f t="shared" si="10"/>
        <v>36.119999999999997</v>
      </c>
      <c r="CQ6" s="21">
        <f t="shared" si="10"/>
        <v>35.299999999999997</v>
      </c>
      <c r="CR6" s="21">
        <f t="shared" si="10"/>
        <v>37.46</v>
      </c>
      <c r="CS6" s="21">
        <f t="shared" si="10"/>
        <v>42.47</v>
      </c>
      <c r="CT6" s="21">
        <f t="shared" si="10"/>
        <v>42.4</v>
      </c>
      <c r="CU6" s="21">
        <f t="shared" si="10"/>
        <v>42.28</v>
      </c>
      <c r="CV6" s="21">
        <f t="shared" si="10"/>
        <v>41.06</v>
      </c>
      <c r="CW6" s="20" t="str">
        <f>IF(CW7="","",IF(CW7="-","【-】","【"&amp;SUBSTITUTE(TEXT(CW7,"#,##0.00"),"-","△")&amp;"】"))</f>
        <v>【42.22】</v>
      </c>
      <c r="CX6" s="21">
        <f>IF(CX7="",NA(),CX7)</f>
        <v>77.05</v>
      </c>
      <c r="CY6" s="21">
        <f t="shared" ref="CY6:DG6" si="11">IF(CY7="",NA(),CY7)</f>
        <v>77.12</v>
      </c>
      <c r="CZ6" s="21">
        <f t="shared" si="11"/>
        <v>76.63</v>
      </c>
      <c r="DA6" s="21">
        <f t="shared" si="11"/>
        <v>79.040000000000006</v>
      </c>
      <c r="DB6" s="21">
        <f t="shared" si="11"/>
        <v>79.27</v>
      </c>
      <c r="DC6" s="21">
        <f t="shared" si="11"/>
        <v>67.459999999999994</v>
      </c>
      <c r="DD6" s="21">
        <f t="shared" si="11"/>
        <v>83.75</v>
      </c>
      <c r="DE6" s="21">
        <f t="shared" si="11"/>
        <v>84.19</v>
      </c>
      <c r="DF6" s="21">
        <f t="shared" si="11"/>
        <v>84.34</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0.36</v>
      </c>
      <c r="EL6" s="21">
        <f t="shared" si="14"/>
        <v>0.39</v>
      </c>
      <c r="EM6" s="21">
        <f t="shared" si="14"/>
        <v>0.1</v>
      </c>
      <c r="EN6" s="21">
        <f t="shared" si="14"/>
        <v>0.08</v>
      </c>
      <c r="EO6" s="20" t="str">
        <f>IF(EO7="","",IF(EO7="-","【-】","【"&amp;SUBSTITUTE(TEXT(EO7,"#,##0.00"),"-","△")&amp;"】"))</f>
        <v>【0.13】</v>
      </c>
    </row>
    <row r="7" spans="1:145" s="22" customFormat="1" x14ac:dyDescent="0.15">
      <c r="A7" s="14"/>
      <c r="B7" s="23">
        <v>2022</v>
      </c>
      <c r="C7" s="23">
        <v>244431</v>
      </c>
      <c r="D7" s="23">
        <v>47</v>
      </c>
      <c r="E7" s="23">
        <v>17</v>
      </c>
      <c r="F7" s="23">
        <v>4</v>
      </c>
      <c r="G7" s="23">
        <v>0</v>
      </c>
      <c r="H7" s="23" t="s">
        <v>98</v>
      </c>
      <c r="I7" s="23" t="s">
        <v>99</v>
      </c>
      <c r="J7" s="23" t="s">
        <v>100</v>
      </c>
      <c r="K7" s="23" t="s">
        <v>101</v>
      </c>
      <c r="L7" s="23" t="s">
        <v>102</v>
      </c>
      <c r="M7" s="23" t="s">
        <v>103</v>
      </c>
      <c r="N7" s="24" t="s">
        <v>104</v>
      </c>
      <c r="O7" s="24" t="s">
        <v>105</v>
      </c>
      <c r="P7" s="24">
        <v>18.940000000000001</v>
      </c>
      <c r="Q7" s="24">
        <v>82.77</v>
      </c>
      <c r="R7" s="24">
        <v>4400</v>
      </c>
      <c r="S7" s="24">
        <v>8595</v>
      </c>
      <c r="T7" s="24">
        <v>362.86</v>
      </c>
      <c r="U7" s="24">
        <v>23.69</v>
      </c>
      <c r="V7" s="24">
        <v>1616</v>
      </c>
      <c r="W7" s="24">
        <v>0.78</v>
      </c>
      <c r="X7" s="24">
        <v>2071.79</v>
      </c>
      <c r="Y7" s="24">
        <v>92.72</v>
      </c>
      <c r="Z7" s="24">
        <v>93.13</v>
      </c>
      <c r="AA7" s="24">
        <v>99.8</v>
      </c>
      <c r="AB7" s="24">
        <v>103.62</v>
      </c>
      <c r="AC7" s="24">
        <v>77.180000000000007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1269.1500000000001</v>
      </c>
      <c r="BL7" s="24">
        <v>1206.79</v>
      </c>
      <c r="BM7" s="24">
        <v>1258.43</v>
      </c>
      <c r="BN7" s="24">
        <v>1163.75</v>
      </c>
      <c r="BO7" s="24">
        <v>1195.47</v>
      </c>
      <c r="BP7" s="24">
        <v>1182.1099999999999</v>
      </c>
      <c r="BQ7" s="24">
        <v>84.7</v>
      </c>
      <c r="BR7" s="24">
        <v>65.56</v>
      </c>
      <c r="BS7" s="24">
        <v>56.13</v>
      </c>
      <c r="BT7" s="24">
        <v>76.209999999999994</v>
      </c>
      <c r="BU7" s="24">
        <v>62.55</v>
      </c>
      <c r="BV7" s="24">
        <v>63.97</v>
      </c>
      <c r="BW7" s="24">
        <v>71.84</v>
      </c>
      <c r="BX7" s="24">
        <v>73.36</v>
      </c>
      <c r="BY7" s="24">
        <v>72.599999999999994</v>
      </c>
      <c r="BZ7" s="24">
        <v>69.430000000000007</v>
      </c>
      <c r="CA7" s="24">
        <v>73.78</v>
      </c>
      <c r="CB7" s="24">
        <v>275.70999999999998</v>
      </c>
      <c r="CC7" s="24">
        <v>366.7</v>
      </c>
      <c r="CD7" s="24">
        <v>499.23</v>
      </c>
      <c r="CE7" s="24">
        <v>393.94</v>
      </c>
      <c r="CF7" s="24">
        <v>445.42</v>
      </c>
      <c r="CG7" s="24">
        <v>256.82</v>
      </c>
      <c r="CH7" s="24">
        <v>228.47</v>
      </c>
      <c r="CI7" s="24">
        <v>224.88</v>
      </c>
      <c r="CJ7" s="24">
        <v>228.64</v>
      </c>
      <c r="CK7" s="24">
        <v>239.46</v>
      </c>
      <c r="CL7" s="24">
        <v>220.62</v>
      </c>
      <c r="CM7" s="24">
        <v>37.76</v>
      </c>
      <c r="CN7" s="24">
        <v>38.28</v>
      </c>
      <c r="CO7" s="24">
        <v>37.909999999999997</v>
      </c>
      <c r="CP7" s="24">
        <v>36.119999999999997</v>
      </c>
      <c r="CQ7" s="24">
        <v>35.299999999999997</v>
      </c>
      <c r="CR7" s="24">
        <v>37.46</v>
      </c>
      <c r="CS7" s="24">
        <v>42.47</v>
      </c>
      <c r="CT7" s="24">
        <v>42.4</v>
      </c>
      <c r="CU7" s="24">
        <v>42.28</v>
      </c>
      <c r="CV7" s="24">
        <v>41.06</v>
      </c>
      <c r="CW7" s="24">
        <v>42.22</v>
      </c>
      <c r="CX7" s="24">
        <v>77.05</v>
      </c>
      <c r="CY7" s="24">
        <v>77.12</v>
      </c>
      <c r="CZ7" s="24">
        <v>76.63</v>
      </c>
      <c r="DA7" s="24">
        <v>79.040000000000006</v>
      </c>
      <c r="DB7" s="24">
        <v>79.27</v>
      </c>
      <c r="DC7" s="24">
        <v>67.459999999999994</v>
      </c>
      <c r="DD7" s="24">
        <v>83.75</v>
      </c>
      <c r="DE7" s="24">
        <v>84.19</v>
      </c>
      <c r="DF7" s="24">
        <v>84.34</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0.36</v>
      </c>
      <c r="EL7" s="24">
        <v>0.39</v>
      </c>
      <c r="EM7" s="24">
        <v>0.1</v>
      </c>
      <c r="EN7" s="24">
        <v>0.08</v>
      </c>
      <c r="EO7" s="24">
        <v>0.13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114</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