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342\Desktop\2024.01.16経営比較分析表(R4決算)\新しいフォルダー\"/>
    </mc:Choice>
  </mc:AlternateContent>
  <xr:revisionPtr revIDLastSave="0" documentId="13_ncr:1_{137AFDE7-2FE0-497C-A6BD-3365CB641EFD}" xr6:coauthVersionLast="36" xr6:coauthVersionMax="36" xr10:uidLastSave="{00000000-0000-0000-0000-000000000000}"/>
  <workbookProtection workbookAlgorithmName="SHA-512" workbookHashValue="LyHe4NLMO3fHRJqUStxLz/ocBkYW4wc1+cSDPD04tBoo8dsuRYhlj0OfzNihDi1gAGepGqFr+/5zabvofhZdvg==" workbookSaltValue="z4fbmGf/g+OzIBGwHyzRSA==" workbookSpinCount="100000" lockStructure="1"/>
  <bookViews>
    <workbookView xWindow="0" yWindow="0" windowWidth="9585" windowHeight="68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BB10" i="4"/>
  <c r="AT10" i="4"/>
  <c r="P10" i="4"/>
  <c r="I10" i="4"/>
  <c r="AT8" i="4"/>
  <c r="AL8" i="4"/>
  <c r="W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<sst xmlns="http://schemas.openxmlformats.org/spreadsheetml/2006/main" count="236" uniqueCount="116">
  <si>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</si>
  <si>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</si>
  <si>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</si>
  <si>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</si>
  <si>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</si>
  <si>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</si>
  <si>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</si>
  <si>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</si>
  <si>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</si>
  <si>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</si>
  <si>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</si>
  <si>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</si>
  <si>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</si>
  <si>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</si>
  <si>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</si>
  <si>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</si>
  <si>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</si>
  <si>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</si>
  <si>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</si>
  <si>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</si>
  <si>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</si>
  <si>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</si>
  <si>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</si>
  <si>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</si>
  <si>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</si>
  <si>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</si>
  <si>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</si>
  <si>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</si>
  <si>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</si>
  <si>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</si>
  <si>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</si>
  <si>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</si>
  <si>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</si>
  <si>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</si>
  <si>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</si>
  <si>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</si>
  <si>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</si>
  <si>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</si>
  <si>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</si>
  <si>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</si>
  <si>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</si>
  <si>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</si>
  <si>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</si>
  <si>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</si>
  <si>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</si>
  <si>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</si>
  <si>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</si>
  <si>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</si>
  <si>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</si>
  <si>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</si>
  <si>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</si>
  <si>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</si>
  <si>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</si>
  <si>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</si>
  <si>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</si>
  <si>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</si>
  <si>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</si>
  <si>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</si>
  <si>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</si>
  <si>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</si>
  <si>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</si>
  <si>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</si>
  <si>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</si>
  <si>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</si>
  <si>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</si>
  <si>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</si>
  <si>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</si>
  <si>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</si>
  <si>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</si>
  <si>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</si>
  <si>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</si>
  <si>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</si>
  <si>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</si>
  <si>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</si>
  <si>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</si>
  <si>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</si>
  <si>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</si>
  <si>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</si>
  <si>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</si>
  <si>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</si>
  <si>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</si>
  <si>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</si>
  <si>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</si>
  <si>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</si>
  <si>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</si>
  <si>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</si>
  <si>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</si>
  <si>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</si>
  <si>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</si>
  <si>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</si>
  <si>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</si>
  <si>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</si>
  <si>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</si>
  <si>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</si>
  <si>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</si>
  <si>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</si>
  <si>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</si>
  <si>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</si>
  <si>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</si>
  <si>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</si>
  <si>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</si>
  <si>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</si>
  <si>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</si>
  <si>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</si>
  <si>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</si>
  <si>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</si>
  <si>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</si>
  <si>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</si>
  <si>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</si>
  <si>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</si>
  <si>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</si>
  <si>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</si>
  <si>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</si>
  <si>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経常収支比率が100％以上で単年度の収支が黒字であることを示していますが、収入における一般会計からの繰入金の割合が高くなっています。
企業債残高対事業規模比率は類似団体や全国平均を下回っているものの年々上昇しており、今後も起債償還のピークが続くため注意が必要です。
1㎥当たりの汚水処理に要した費用である汚水処理原価は類似団体や全国平均を下回っていますが、経費回収率が100％を超えておらず、使用料で回収すべき経費を使用料で賄えていないことになります。今後も引き続き維持管理経費の削減に取り組んでいきます。</t>
    <phoneticPr fontId="4"/>
  </si>
  <si>
    <t>県流域下水へ接続しているため、施設としては管渠とマンホールポンプのみとなっています。
管渠は耐用年数を経過しているものはありませんが、有形固定資産の減価償却がどの程度進んでいるかを表す有形固定資産減価償却率は年々上昇しています。今後、老朽化するマンホールポンプ等の施設の適切な維持管理を行っていく必要があります。</t>
    <phoneticPr fontId="4"/>
  </si>
  <si>
    <t>下水道計画区域の整備はH24に完了しているため、現在は維持管理業務が主な業務となっていますが、今後は施設の老朽化に伴い修繕費等の維持管理費の増加が見込まれます。
策定中のストックマネジメント計画に基づき施設の長寿命化を図るとともに、将来の施設更新に備えて財源の確保に努めていく必要があります。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</si>
</sst>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5F-4D4E-B15A-887E6F80FA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0.36</c:v>
                </c:pt>
                <c:pt idx="2">
                  <c:v>0.39</c:v>
                </c:pt>
                <c:pt idx="3">
                  <c:v>0.1</c:v>
                </c:pt>
                <c:pt idx="4">
                  <c:v>0.08</c:v>
                </c:pt>
              </c:numCache>
            </c:numRef>
          </c:val>
          <c:smooth val="0"/>
          <c:extLst>
            <c:ext xmlns:c16="http://schemas.microsoft.com/office/drawing/2014/chart" uri="{C3380CC4-5D6E-409C-BE32-E72D297353CC}">
              <c16:uniqueId val="{00000001-515F-4D4E-B15A-887E6F80FA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B0-494F-996B-8E5D14ECF2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42.47</c:v>
                </c:pt>
                <c:pt idx="2">
                  <c:v>42.4</c:v>
                </c:pt>
                <c:pt idx="3">
                  <c:v>42.28</c:v>
                </c:pt>
                <c:pt idx="4">
                  <c:v>41.06</c:v>
                </c:pt>
              </c:numCache>
            </c:numRef>
          </c:val>
          <c:smooth val="0"/>
          <c:extLst>
            <c:ext xmlns:c16="http://schemas.microsoft.com/office/drawing/2014/chart" uri="{C3380CC4-5D6E-409C-BE32-E72D297353CC}">
              <c16:uniqueId val="{00000001-EAB0-494F-996B-8E5D14ECF2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84.96</c:v>
                </c:pt>
                <c:pt idx="1">
                  <c:v>87.11</c:v>
                </c:pt>
                <c:pt idx="2">
                  <c:v>87.42</c:v>
                </c:pt>
                <c:pt idx="3">
                  <c:v>89.83</c:v>
                </c:pt>
                <c:pt idx="4">
                  <c:v>90.46</c:v>
                </c:pt>
              </c:numCache>
            </c:numRef>
          </c:val>
          <c:extLst>
            <c:ext xmlns:c16="http://schemas.microsoft.com/office/drawing/2014/chart" uri="{C3380CC4-5D6E-409C-BE32-E72D297353CC}">
              <c16:uniqueId val="{00000000-A1D4-448B-A3B8-E99FC3003B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83.75</c:v>
                </c:pt>
                <c:pt idx="2">
                  <c:v>84.19</c:v>
                </c:pt>
                <c:pt idx="3">
                  <c:v>84.34</c:v>
                </c:pt>
                <c:pt idx="4">
                  <c:v>84.34</c:v>
                </c:pt>
              </c:numCache>
            </c:numRef>
          </c:val>
          <c:smooth val="0"/>
          <c:extLst>
            <c:ext xmlns:c16="http://schemas.microsoft.com/office/drawing/2014/chart" uri="{C3380CC4-5D6E-409C-BE32-E72D297353CC}">
              <c16:uniqueId val="{00000001-A1D4-448B-A3B8-E99FC3003B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103.78</c:v>
                </c:pt>
                <c:pt idx="1">
                  <c:v>104.15</c:v>
                </c:pt>
                <c:pt idx="2">
                  <c:v>106.05</c:v>
                </c:pt>
                <c:pt idx="3">
                  <c:v>106.85</c:v>
                </c:pt>
                <c:pt idx="4">
                  <c:v>109.73</c:v>
                </c:pt>
              </c:numCache>
            </c:numRef>
          </c:val>
          <c:extLst>
            <c:ext xmlns:c16="http://schemas.microsoft.com/office/drawing/2014/chart" uri="{C3380CC4-5D6E-409C-BE32-E72D297353CC}">
              <c16:uniqueId val="{00000000-7843-40D6-9C79-04E498D9B0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102.73</c:v>
                </c:pt>
                <c:pt idx="2">
                  <c:v>105.78</c:v>
                </c:pt>
                <c:pt idx="3">
                  <c:v>106.09</c:v>
                </c:pt>
                <c:pt idx="4">
                  <c:v>106.44</c:v>
                </c:pt>
              </c:numCache>
            </c:numRef>
          </c:val>
          <c:smooth val="0"/>
          <c:extLst>
            <c:ext xmlns:c16="http://schemas.microsoft.com/office/drawing/2014/chart" uri="{C3380CC4-5D6E-409C-BE32-E72D297353CC}">
              <c16:uniqueId val="{00000001-7843-40D6-9C79-04E498D9B0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16.649999999999999</c:v>
                </c:pt>
                <c:pt idx="1">
                  <c:v>18.489999999999998</c:v>
                </c:pt>
                <c:pt idx="2">
                  <c:v>20.36</c:v>
                </c:pt>
                <c:pt idx="3">
                  <c:v>22.23</c:v>
                </c:pt>
                <c:pt idx="4">
                  <c:v>24.05</c:v>
                </c:pt>
              </c:numCache>
            </c:numRef>
          </c:val>
          <c:extLst>
            <c:ext xmlns:c16="http://schemas.microsoft.com/office/drawing/2014/chart" uri="{C3380CC4-5D6E-409C-BE32-E72D297353CC}">
              <c16:uniqueId val="{00000000-4C44-4428-AF85-38315A11FC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15.02</c:v>
                </c:pt>
                <c:pt idx="1">
                  <c:v>24.68</c:v>
                </c:pt>
                <c:pt idx="2">
                  <c:v>21.36</c:v>
                </c:pt>
                <c:pt idx="3">
                  <c:v>22.79</c:v>
                </c:pt>
                <c:pt idx="4">
                  <c:v>24.8</c:v>
                </c:pt>
              </c:numCache>
            </c:numRef>
          </c:val>
          <c:smooth val="0"/>
          <c:extLst>
            <c:ext xmlns:c16="http://schemas.microsoft.com/office/drawing/2014/chart" uri="{C3380CC4-5D6E-409C-BE32-E72D297353CC}">
              <c16:uniqueId val="{00000001-4C44-4428-AF85-38315A11FC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8D-4BB1-AFA7-D572A8D83D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8.6199999999999992</c:v>
                </c:pt>
                <c:pt idx="2">
                  <c:v>0.01</c:v>
                </c:pt>
                <c:pt idx="3">
                  <c:v>0.01</c:v>
                </c:pt>
                <c:pt idx="4">
                  <c:v>0.02</c:v>
                </c:pt>
              </c:numCache>
            </c:numRef>
          </c:val>
          <c:smooth val="0"/>
          <c:extLst>
            <c:ext xmlns:c16="http://schemas.microsoft.com/office/drawing/2014/chart" uri="{C3380CC4-5D6E-409C-BE32-E72D297353CC}">
              <c16:uniqueId val="{00000001-608D-4BB1-AFA7-D572A8D83D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A2-4785-B5D2-E03D2CFC65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179.15</c:v>
                </c:pt>
                <c:pt idx="1">
                  <c:v>94.97</c:v>
                </c:pt>
                <c:pt idx="2">
                  <c:v>63.96</c:v>
                </c:pt>
                <c:pt idx="3">
                  <c:v>69.42</c:v>
                </c:pt>
                <c:pt idx="4">
                  <c:v>72.86</c:v>
                </c:pt>
              </c:numCache>
            </c:numRef>
          </c:val>
          <c:smooth val="0"/>
          <c:extLst>
            <c:ext xmlns:c16="http://schemas.microsoft.com/office/drawing/2014/chart" uri="{C3380CC4-5D6E-409C-BE32-E72D297353CC}">
              <c16:uniqueId val="{00000001-F4A2-4785-B5D2-E03D2CFC65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384.18</c:v>
                </c:pt>
                <c:pt idx="1">
                  <c:v>372.08</c:v>
                </c:pt>
                <c:pt idx="2">
                  <c:v>341.14</c:v>
                </c:pt>
                <c:pt idx="3">
                  <c:v>304.64999999999998</c:v>
                </c:pt>
                <c:pt idx="4">
                  <c:v>279.23</c:v>
                </c:pt>
              </c:numCache>
            </c:numRef>
          </c:val>
          <c:extLst>
            <c:ext xmlns:c16="http://schemas.microsoft.com/office/drawing/2014/chart" uri="{C3380CC4-5D6E-409C-BE32-E72D297353CC}">
              <c16:uniqueId val="{00000000-2872-4618-B5AC-9F281E844C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131.47999999999999</c:v>
                </c:pt>
                <c:pt idx="1">
                  <c:v>47.72</c:v>
                </c:pt>
                <c:pt idx="2">
                  <c:v>44.24</c:v>
                </c:pt>
                <c:pt idx="3">
                  <c:v>43.07</c:v>
                </c:pt>
                <c:pt idx="4">
                  <c:v>45.42</c:v>
                </c:pt>
              </c:numCache>
            </c:numRef>
          </c:val>
          <c:smooth val="0"/>
          <c:extLst>
            <c:ext xmlns:c16="http://schemas.microsoft.com/office/drawing/2014/chart" uri="{C3380CC4-5D6E-409C-BE32-E72D297353CC}">
              <c16:uniqueId val="{00000001-2872-4618-B5AC-9F281E844C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406.18</c:v>
                </c:pt>
                <c:pt idx="1">
                  <c:v>541.04</c:v>
                </c:pt>
                <c:pt idx="2">
                  <c:v>672.64</c:v>
                </c:pt>
                <c:pt idx="3">
                  <c:v>780.04</c:v>
                </c:pt>
                <c:pt idx="4">
                  <c:v>788.63</c:v>
                </c:pt>
              </c:numCache>
            </c:numRef>
          </c:val>
          <c:extLst>
            <c:ext xmlns:c16="http://schemas.microsoft.com/office/drawing/2014/chart" uri="{C3380CC4-5D6E-409C-BE32-E72D297353CC}">
              <c16:uniqueId val="{00000000-391C-4B0E-9B5D-7ED663BE45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1206.79</c:v>
                </c:pt>
                <c:pt idx="2">
                  <c:v>1258.43</c:v>
                </c:pt>
                <c:pt idx="3">
                  <c:v>1163.75</c:v>
                </c:pt>
                <c:pt idx="4">
                  <c:v>1195.47</c:v>
                </c:pt>
              </c:numCache>
            </c:numRef>
          </c:val>
          <c:smooth val="0"/>
          <c:extLst>
            <c:ext xmlns:c16="http://schemas.microsoft.com/office/drawing/2014/chart" uri="{C3380CC4-5D6E-409C-BE32-E72D297353CC}">
              <c16:uniqueId val="{00000001-391C-4B0E-9B5D-7ED663BE45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99.27</c:v>
                </c:pt>
                <c:pt idx="2">
                  <c:v>98.89</c:v>
                </c:pt>
                <c:pt idx="3">
                  <c:v>98.88</c:v>
                </c:pt>
                <c:pt idx="4">
                  <c:v>98.86</c:v>
                </c:pt>
              </c:numCache>
            </c:numRef>
          </c:val>
          <c:extLst>
            <c:ext xmlns:c16="http://schemas.microsoft.com/office/drawing/2014/chart" uri="{C3380CC4-5D6E-409C-BE32-E72D297353CC}">
              <c16:uniqueId val="{00000000-B0FF-4D72-9E48-9F37FBA54D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B0FF-4D72-9E48-9F37FBA54D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169.91</c:v>
                </c:pt>
                <c:pt idx="1">
                  <c:v>171.43</c:v>
                </c:pt>
                <c:pt idx="2">
                  <c:v>171.04</c:v>
                </c:pt>
                <c:pt idx="3">
                  <c:v>171.78</c:v>
                </c:pt>
                <c:pt idx="4">
                  <c:v>171.87</c:v>
                </c:pt>
              </c:numCache>
            </c:numRef>
          </c:val>
          <c:extLst>
            <c:ext xmlns:c16="http://schemas.microsoft.com/office/drawing/2014/chart" uri="{C3380CC4-5D6E-409C-BE32-E72D297353CC}">
              <c16:uniqueId val="{00000000-5B88-473C-97DA-82EB0AE212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228.47</c:v>
                </c:pt>
                <c:pt idx="2">
                  <c:v>224.88</c:v>
                </c:pt>
                <c:pt idx="3">
                  <c:v>228.64</c:v>
                </c:pt>
                <c:pt idx="4">
                  <c:v>239.46</c:v>
                </c:pt>
              </c:numCache>
            </c:numRef>
          </c:val>
          <c:smooth val="0"/>
          <c:extLst>
            <c:ext xmlns:c16="http://schemas.microsoft.com/office/drawing/2014/chart" uri="{C3380CC4-5D6E-409C-BE32-E72D297353CC}">
              <c16:uniqueId val="{00000001-5B88-473C-97DA-82EB0AE212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多気町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14000</v>
      </c>
      <c r="AM8" s="55"/>
      <c r="AN8" s="55"/>
      <c r="AO8" s="55"/>
      <c r="AP8" s="55"/>
      <c r="AQ8" s="55"/>
      <c r="AR8" s="55"/>
      <c r="AS8" s="55"/>
      <c r="AT8" s="54">
        <f>データ!T6</f>
        <v>103.06</v>
      </c>
      <c r="AU8" s="54"/>
      <c r="AV8" s="54"/>
      <c r="AW8" s="54"/>
      <c r="AX8" s="54"/>
      <c r="AY8" s="54"/>
      <c r="AZ8" s="54"/>
      <c r="BA8" s="54"/>
      <c r="BB8" s="54">
        <f>データ!U6</f>
        <v>135.84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64</v>
      </c>
      <c r="J10" s="54"/>
      <c r="K10" s="54"/>
      <c r="L10" s="54"/>
      <c r="M10" s="54"/>
      <c r="N10" s="54"/>
      <c r="O10" s="54"/>
      <c r="P10" s="54">
        <f>データ!P6</f>
        <v>44.97</v>
      </c>
      <c r="Q10" s="54"/>
      <c r="R10" s="54"/>
      <c r="S10" s="54"/>
      <c r="T10" s="54"/>
      <c r="U10" s="54"/>
      <c r="V10" s="54"/>
      <c r="W10" s="54">
        <f>データ!Q6</f>
        <v>102.79</v>
      </c>
      <c r="X10" s="54"/>
      <c r="Y10" s="54"/>
      <c r="Z10" s="54"/>
      <c r="AA10" s="54"/>
      <c r="AB10" s="54"/>
      <c r="AC10" s="54"/>
      <c r="AD10" s="55">
        <f>データ!R6</f>
        <v>2750</v>
      </c>
      <c r="AE10" s="55"/>
      <c r="AF10" s="55"/>
      <c r="AG10" s="55"/>
      <c r="AH10" s="55"/>
      <c r="AI10" s="55"/>
      <c r="AJ10" s="55"/>
      <c r="AK10" s="2"/>
      <c r="AL10" s="55">
        <f>データ!V6</f>
        <v>6260</v>
      </c>
      <c r="AM10" s="55"/>
      <c r="AN10" s="55"/>
      <c r="AO10" s="55"/>
      <c r="AP10" s="55"/>
      <c r="AQ10" s="55"/>
      <c r="AR10" s="55"/>
      <c r="AS10" s="55"/>
      <c r="AT10" s="54">
        <f>データ!W6</f>
        <v>5.16</v>
      </c>
      <c r="AU10" s="54"/>
      <c r="AV10" s="54"/>
      <c r="AW10" s="54"/>
      <c r="AX10" s="54"/>
      <c r="AY10" s="54"/>
      <c r="AZ10" s="54"/>
      <c r="BA10" s="54"/>
      <c r="BB10" s="54">
        <f>データ!X6</f>
        <v>1213.18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UQ+YCl6YVfdt350j5cKK8XYxYmYfE34CVGSfsBNDYajMdt3Fq+22Isx17alc7ho5yknOkGZHvUrxDnmY9y9qvw==" saltValue="MH2KxKfYAJ8YETwNYZLr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244414</v>
      </c>
      <c r="D6" s="19">
        <f t="shared" si="3"/>
        <v>46</v>
      </c>
      <c r="E6" s="19">
        <f t="shared" si="3"/>
        <v>17</v>
      </c>
      <c r="F6" s="19">
        <f t="shared" si="3"/>
        <v>4</v>
      </c>
      <c r="G6" s="19">
        <f t="shared" si="3"/>
        <v>0</v>
      </c>
      <c r="H6" s="19" t="str">
        <f t="shared" si="3"/>
        <v>三重県　多気町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v>
      </c>
      <c r="P6" s="20">
        <f t="shared" si="3"/>
        <v>44.97</v>
      </c>
      <c r="Q6" s="20">
        <f t="shared" si="3"/>
        <v>102.79</v>
      </c>
      <c r="R6" s="20">
        <f t="shared" si="3"/>
        <v>2750</v>
      </c>
      <c r="S6" s="20">
        <f t="shared" si="3"/>
        <v>14000</v>
      </c>
      <c r="T6" s="20">
        <f t="shared" si="3"/>
        <v>103.06</v>
      </c>
      <c r="U6" s="20">
        <f t="shared" si="3"/>
        <v>135.84</v>
      </c>
      <c r="V6" s="20">
        <f t="shared" si="3"/>
        <v>6260</v>
      </c>
      <c r="W6" s="20">
        <f t="shared" si="3"/>
        <v>5.16</v>
      </c>
      <c r="X6" s="20">
        <f t="shared" si="3"/>
        <v>1213.18</v>
      </c>
      <c r="Y6" s="21">
        <f>IF(Y7="",NA(),Y7)</f>
        <v>103.78</v>
      </c>
      <c r="Z6" s="21">
        <f t="shared" ref="Z6:AH6" si="4">IF(Z7="",NA(),Z7)</f>
        <v>104.15</v>
      </c>
      <c r="AA6" s="21">
        <f t="shared" si="4"/>
        <v>106.05</v>
      </c>
      <c r="AB6" s="21">
        <f t="shared" si="4"/>
        <v>106.85</v>
      </c>
      <c r="AC6" s="21">
        <f t="shared" si="4"/>
        <v>109.73</v>
      </c>
      <c r="AD6" s="21">
        <f t="shared" si="4"/>
        <v>98.03</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179.15</v>
      </c>
      <c r="AP6" s="21">
        <f t="shared" si="5"/>
        <v>94.97</v>
      </c>
      <c r="AQ6" s="21">
        <f t="shared" si="5"/>
        <v>63.96</v>
      </c>
      <c r="AR6" s="21">
        <f t="shared" si="5"/>
        <v>69.42</v>
      </c>
      <c r="AS6" s="21">
        <f t="shared" si="5"/>
        <v>72.86</v>
      </c>
      <c r="AT6" s="20" t="str">
        <f>IF(AT7="","",IF(AT7="-","【-】","【"&amp;SUBSTITUTE(TEXT(AT7,"#,##0.00"),"-","△")&amp;"】"))</f>
        <v>【65.93】</v>
      </c>
      <c r="AU6" s="21">
        <f>IF(AU7="",NA(),AU7)</f>
        <v>384.18</v>
      </c>
      <c r="AV6" s="21">
        <f t="shared" ref="AV6:BD6" si="6">IF(AV7="",NA(),AV7)</f>
        <v>372.08</v>
      </c>
      <c r="AW6" s="21">
        <f t="shared" si="6"/>
        <v>341.14</v>
      </c>
      <c r="AX6" s="21">
        <f t="shared" si="6"/>
        <v>304.64999999999998</v>
      </c>
      <c r="AY6" s="21">
        <f t="shared" si="6"/>
        <v>279.23</v>
      </c>
      <c r="AZ6" s="21">
        <f t="shared" si="6"/>
        <v>131.47999999999999</v>
      </c>
      <c r="BA6" s="21">
        <f t="shared" si="6"/>
        <v>47.72</v>
      </c>
      <c r="BB6" s="21">
        <f t="shared" si="6"/>
        <v>44.24</v>
      </c>
      <c r="BC6" s="21">
        <f t="shared" si="6"/>
        <v>43.07</v>
      </c>
      <c r="BD6" s="21">
        <f t="shared" si="6"/>
        <v>45.42</v>
      </c>
      <c r="BE6" s="20" t="str">
        <f>IF(BE7="","",IF(BE7="-","【-】","【"&amp;SUBSTITUTE(TEXT(BE7,"#,##0.00"),"-","△")&amp;"】"))</f>
        <v>【44.25】</v>
      </c>
      <c r="BF6" s="21">
        <f>IF(BF7="",NA(),BF7)</f>
        <v>406.18</v>
      </c>
      <c r="BG6" s="21">
        <f t="shared" ref="BG6:BO6" si="7">IF(BG7="",NA(),BG7)</f>
        <v>541.04</v>
      </c>
      <c r="BH6" s="21">
        <f t="shared" si="7"/>
        <v>672.64</v>
      </c>
      <c r="BI6" s="21">
        <f t="shared" si="7"/>
        <v>780.04</v>
      </c>
      <c r="BJ6" s="21">
        <f t="shared" si="7"/>
        <v>788.63</v>
      </c>
      <c r="BK6" s="21">
        <f t="shared" si="7"/>
        <v>1269.1500000000001</v>
      </c>
      <c r="BL6" s="21">
        <f t="shared" si="7"/>
        <v>1206.79</v>
      </c>
      <c r="BM6" s="21">
        <f t="shared" si="7"/>
        <v>1258.43</v>
      </c>
      <c r="BN6" s="21">
        <f t="shared" si="7"/>
        <v>1163.75</v>
      </c>
      <c r="BO6" s="21">
        <f t="shared" si="7"/>
        <v>1195.47</v>
      </c>
      <c r="BP6" s="20" t="str">
        <f>IF(BP7="","",IF(BP7="-","【-】","【"&amp;SUBSTITUTE(TEXT(BP7,"#,##0.00"),"-","△")&amp;"】"))</f>
        <v>【1,182.11】</v>
      </c>
      <c r="BQ6" s="21">
        <f>IF(BQ7="",NA(),BQ7)</f>
        <v>100</v>
      </c>
      <c r="BR6" s="21">
        <f t="shared" ref="BR6:BZ6" si="8">IF(BR7="",NA(),BR7)</f>
        <v>99.27</v>
      </c>
      <c r="BS6" s="21">
        <f t="shared" si="8"/>
        <v>98.89</v>
      </c>
      <c r="BT6" s="21">
        <f t="shared" si="8"/>
        <v>98.88</v>
      </c>
      <c r="BU6" s="21">
        <f t="shared" si="8"/>
        <v>98.86</v>
      </c>
      <c r="BV6" s="21">
        <f t="shared" si="8"/>
        <v>63.97</v>
      </c>
      <c r="BW6" s="21">
        <f t="shared" si="8"/>
        <v>71.84</v>
      </c>
      <c r="BX6" s="21">
        <f t="shared" si="8"/>
        <v>73.36</v>
      </c>
      <c r="BY6" s="21">
        <f t="shared" si="8"/>
        <v>72.599999999999994</v>
      </c>
      <c r="BZ6" s="21">
        <f t="shared" si="8"/>
        <v>69.430000000000007</v>
      </c>
      <c r="CA6" s="20" t="str">
        <f>IF(CA7="","",IF(CA7="-","【-】","【"&amp;SUBSTITUTE(TEXT(CA7,"#,##0.00"),"-","△")&amp;"】"))</f>
        <v>【73.78】</v>
      </c>
      <c r="CB6" s="21">
        <f>IF(CB7="",NA(),CB7)</f>
        <v>169.91</v>
      </c>
      <c r="CC6" s="21">
        <f t="shared" ref="CC6:CK6" si="9">IF(CC7="",NA(),CC7)</f>
        <v>171.43</v>
      </c>
      <c r="CD6" s="21">
        <f t="shared" si="9"/>
        <v>171.04</v>
      </c>
      <c r="CE6" s="21">
        <f t="shared" si="9"/>
        <v>171.78</v>
      </c>
      <c r="CF6" s="21">
        <f t="shared" si="9"/>
        <v>171.87</v>
      </c>
      <c r="CG6" s="21">
        <f t="shared" si="9"/>
        <v>256.82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37.46</v>
      </c>
      <c r="CS6" s="21">
        <f t="shared" si="10"/>
        <v>42.47</v>
      </c>
      <c r="CT6" s="21">
        <f t="shared" si="10"/>
        <v>42.4</v>
      </c>
      <c r="CU6" s="21">
        <f t="shared" si="10"/>
        <v>42.28</v>
      </c>
      <c r="CV6" s="21">
        <f t="shared" si="10"/>
        <v>41.06</v>
      </c>
      <c r="CW6" s="20" t="str">
        <f>IF(CW7="","",IF(CW7="-","【-】","【"&amp;SUBSTITUTE(TEXT(CW7,"#,##0.00"),"-","△")&amp;"】"))</f>
        <v>【42.22】</v>
      </c>
      <c r="CX6" s="21">
        <f>IF(CX7="",NA(),CX7)</f>
        <v>84.96</v>
      </c>
      <c r="CY6" s="21">
        <f t="shared" ref="CY6:DG6" si="11">IF(CY7="",NA(),CY7)</f>
        <v>87.11</v>
      </c>
      <c r="CZ6" s="21">
        <f t="shared" si="11"/>
        <v>87.42</v>
      </c>
      <c r="DA6" s="21">
        <f t="shared" si="11"/>
        <v>89.83</v>
      </c>
      <c r="DB6" s="21">
        <f t="shared" si="11"/>
        <v>90.46</v>
      </c>
      <c r="DC6" s="21">
        <f t="shared" si="11"/>
        <v>67.459999999999994</v>
      </c>
      <c r="DD6" s="21">
        <f t="shared" si="11"/>
        <v>83.75</v>
      </c>
      <c r="DE6" s="21">
        <f t="shared" si="11"/>
        <v>84.19</v>
      </c>
      <c r="DF6" s="21">
        <f t="shared" si="11"/>
        <v>84.34</v>
      </c>
      <c r="DG6" s="21">
        <f t="shared" si="11"/>
        <v>84.34</v>
      </c>
      <c r="DH6" s="20" t="str">
        <f>IF(DH7="","",IF(DH7="-","【-】","【"&amp;SUBSTITUTE(TEXT(DH7,"#,##0.00"),"-","△")&amp;"】"))</f>
        <v>【85.67】</v>
      </c>
      <c r="DI6" s="21">
        <f>IF(DI7="",NA(),DI7)</f>
        <v>16.649999999999999</v>
      </c>
      <c r="DJ6" s="21">
        <f t="shared" ref="DJ6:DR6" si="12">IF(DJ7="",NA(),DJ7)</f>
        <v>18.489999999999998</v>
      </c>
      <c r="DK6" s="21">
        <f t="shared" si="12"/>
        <v>20.36</v>
      </c>
      <c r="DL6" s="21">
        <f t="shared" si="12"/>
        <v>22.23</v>
      </c>
      <c r="DM6" s="21">
        <f t="shared" si="12"/>
        <v>24.05</v>
      </c>
      <c r="DN6" s="21">
        <f t="shared" si="12"/>
        <v>15.02</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0.09</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244414</v>
      </c>
      <c r="D7" s="23">
        <v>46</v>
      </c>
      <c r="E7" s="23">
        <v>17</v>
      </c>
      <c r="F7" s="23">
        <v>4</v>
      </c>
      <c r="G7" s="23">
        <v>0</v>
      </c>
      <c r="H7" s="23" t="s">
        <v>95</v>
      </c>
      <c r="I7" s="23" t="s">
        <v>96</v>
      </c>
      <c r="J7" s="23" t="s">
        <v>97</v>
      </c>
      <c r="K7" s="23" t="s">
        <v>98</v>
      </c>
      <c r="L7" s="23" t="s">
        <v>99</v>
      </c>
      <c r="M7" s="23" t="s">
        <v>100</v>
      </c>
      <c r="N7" s="24" t="s">
        <v>101</v>
      </c>
      <c r="O7" s="24">
        <v>64</v>
      </c>
      <c r="P7" s="24">
        <v>44.97</v>
      </c>
      <c r="Q7" s="24">
        <v>102.79</v>
      </c>
      <c r="R7" s="24">
        <v>2750</v>
      </c>
      <c r="S7" s="24">
        <v>14000</v>
      </c>
      <c r="T7" s="24">
        <v>103.06</v>
      </c>
      <c r="U7" s="24">
        <v>135.84</v>
      </c>
      <c r="V7" s="24">
        <v>6260</v>
      </c>
      <c r="W7" s="24">
        <v>5.16</v>
      </c>
      <c r="X7" s="24">
        <v>1213.18</v>
      </c>
      <c r="Y7" s="24">
        <v>103.78</v>
      </c>
      <c r="Z7" s="24">
        <v>104.15</v>
      </c>
      <c r="AA7" s="24">
        <v>106.05</v>
      </c>
      <c r="AB7" s="24">
        <v>106.85</v>
      </c>
      <c r="AC7" s="24">
        <v>109.73</v>
      </c>
      <c r="AD7" s="24">
        <v>98.03</v>
      </c>
      <c r="AE7" s="24">
        <v>102.73</v>
      </c>
      <c r="AF7" s="24">
        <v>105.78</v>
      </c>
      <c r="AG7" s="24">
        <v>106.09</v>
      </c>
      <c r="AH7" s="24">
        <v>106.44</v>
      </c>
      <c r="AI7" s="24">
        <v>104.54</v>
      </c>
      <c r="AJ7" s="24">
        <v>0</v>
      </c>
      <c r="AK7" s="24">
        <v>0</v>
      </c>
      <c r="AL7" s="24">
        <v>0</v>
      </c>
      <c r="AM7" s="24">
        <v>0</v>
      </c>
      <c r="AN7" s="24">
        <v>0</v>
      </c>
      <c r="AO7" s="24">
        <v>179.15</v>
      </c>
      <c r="AP7" s="24">
        <v>94.97</v>
      </c>
      <c r="AQ7" s="24">
        <v>63.96</v>
      </c>
      <c r="AR7" s="24">
        <v>69.42</v>
      </c>
      <c r="AS7" s="24">
        <v>72.86</v>
      </c>
      <c r="AT7" s="24">
        <v>65.930000000000007</v>
      </c>
      <c r="AU7" s="24">
        <v>384.18</v>
      </c>
      <c r="AV7" s="24">
        <v>372.08</v>
      </c>
      <c r="AW7" s="24">
        <v>341.14</v>
      </c>
      <c r="AX7" s="24">
        <v>304.64999999999998</v>
      </c>
      <c r="AY7" s="24">
        <v>279.23</v>
      </c>
      <c r="AZ7" s="24">
        <v>131.47999999999999</v>
      </c>
      <c r="BA7" s="24">
        <v>47.72</v>
      </c>
      <c r="BB7" s="24">
        <v>44.24</v>
      </c>
      <c r="BC7" s="24">
        <v>43.07</v>
      </c>
      <c r="BD7" s="24">
        <v>45.42</v>
      </c>
      <c r="BE7" s="24">
        <v>44.25</v>
      </c>
      <c r="BF7" s="24">
        <v>406.18</v>
      </c>
      <c r="BG7" s="24">
        <v>541.04</v>
      </c>
      <c r="BH7" s="24">
        <v>672.64</v>
      </c>
      <c r="BI7" s="24">
        <v>780.04</v>
      </c>
      <c r="BJ7" s="24">
        <v>788.63</v>
      </c>
      <c r="BK7" s="24">
        <v>1269.1500000000001</v>
      </c>
      <c r="BL7" s="24">
        <v>1206.79</v>
      </c>
      <c r="BM7" s="24">
        <v>1258.43</v>
      </c>
      <c r="BN7" s="24">
        <v>1163.75</v>
      </c>
      <c r="BO7" s="24">
        <v>1195.47</v>
      </c>
      <c r="BP7" s="24">
        <v>1182.1099999999999</v>
      </c>
      <c r="BQ7" s="24">
        <v>100</v>
      </c>
      <c r="BR7" s="24">
        <v>99.27</v>
      </c>
      <c r="BS7" s="24">
        <v>98.89</v>
      </c>
      <c r="BT7" s="24">
        <v>98.88</v>
      </c>
      <c r="BU7" s="24">
        <v>98.86</v>
      </c>
      <c r="BV7" s="24">
        <v>63.97</v>
      </c>
      <c r="BW7" s="24">
        <v>71.84</v>
      </c>
      <c r="BX7" s="24">
        <v>73.36</v>
      </c>
      <c r="BY7" s="24">
        <v>72.599999999999994</v>
      </c>
      <c r="BZ7" s="24">
        <v>69.430000000000007</v>
      </c>
      <c r="CA7" s="24">
        <v>73.78</v>
      </c>
      <c r="CB7" s="24">
        <v>169.91</v>
      </c>
      <c r="CC7" s="24">
        <v>171.43</v>
      </c>
      <c r="CD7" s="24">
        <v>171.04</v>
      </c>
      <c r="CE7" s="24">
        <v>171.78</v>
      </c>
      <c r="CF7" s="24">
        <v>171.87</v>
      </c>
      <c r="CG7" s="24">
        <v>256.82</v>
      </c>
      <c r="CH7" s="24">
        <v>228.47</v>
      </c>
      <c r="CI7" s="24">
        <v>224.88</v>
      </c>
      <c r="CJ7" s="24">
        <v>228.64</v>
      </c>
      <c r="CK7" s="24">
        <v>239.46</v>
      </c>
      <c r="CL7" s="24">
        <v>220.62</v>
      </c>
      <c r="CM7" s="24" t="s">
        <v>101</v>
      </c>
      <c r="CN7" s="24" t="s">
        <v>101</v>
      </c>
      <c r="CO7" s="24" t="s">
        <v>101</v>
      </c>
      <c r="CP7" s="24" t="s">
        <v>101</v>
      </c>
      <c r="CQ7" s="24" t="s">
        <v>101</v>
      </c>
      <c r="CR7" s="24">
        <v>37.46</v>
      </c>
      <c r="CS7" s="24">
        <v>42.47</v>
      </c>
      <c r="CT7" s="24">
        <v>42.4</v>
      </c>
      <c r="CU7" s="24">
        <v>42.28</v>
      </c>
      <c r="CV7" s="24">
        <v>41.06</v>
      </c>
      <c r="CW7" s="24">
        <v>42.22</v>
      </c>
      <c r="CX7" s="24">
        <v>84.96</v>
      </c>
      <c r="CY7" s="24">
        <v>87.11</v>
      </c>
      <c r="CZ7" s="24">
        <v>87.42</v>
      </c>
      <c r="DA7" s="24">
        <v>89.83</v>
      </c>
      <c r="DB7" s="24">
        <v>90.46</v>
      </c>
      <c r="DC7" s="24">
        <v>67.459999999999994</v>
      </c>
      <c r="DD7" s="24">
        <v>83.75</v>
      </c>
      <c r="DE7" s="24">
        <v>84.19</v>
      </c>
      <c r="DF7" s="24">
        <v>84.34</v>
      </c>
      <c r="DG7" s="24">
        <v>84.34</v>
      </c>
      <c r="DH7" s="24">
        <v>85.67</v>
      </c>
      <c r="DI7" s="24">
        <v>16.649999999999999</v>
      </c>
      <c r="DJ7" s="24">
        <v>18.489999999999998</v>
      </c>
      <c r="DK7" s="24">
        <v>20.36</v>
      </c>
      <c r="DL7" s="24">
        <v>22.23</v>
      </c>
      <c r="DM7" s="24">
        <v>24.05</v>
      </c>
      <c r="DN7" s="24">
        <v>15.02</v>
      </c>
      <c r="DO7" s="24">
        <v>24.68</v>
      </c>
      <c r="DP7" s="24">
        <v>21.36</v>
      </c>
      <c r="DQ7" s="24">
        <v>22.79</v>
      </c>
      <c r="DR7" s="24">
        <v>24.8</v>
      </c>
      <c r="DS7" s="24">
        <v>28</v>
      </c>
      <c r="DT7" s="24">
        <v>0</v>
      </c>
      <c r="DU7" s="24">
        <v>0</v>
      </c>
      <c r="DV7" s="24">
        <v>0</v>
      </c>
      <c r="DW7" s="24">
        <v>0</v>
      </c>
      <c r="DX7" s="24">
        <v>0</v>
      </c>
      <c r="DY7" s="24">
        <v>0</v>
      </c>
      <c r="DZ7" s="24">
        <v>8.6199999999999992</v>
      </c>
      <c r="EA7" s="24">
        <v>0.01</v>
      </c>
      <c r="EB7" s="24">
        <v>0.01</v>
      </c>
      <c r="EC7" s="24">
        <v>0.02</v>
      </c>
      <c r="ED7" s="24">
        <v>0.03</v>
      </c>
      <c r="EE7" s="24">
        <v>0</v>
      </c>
      <c r="EF7" s="24">
        <v>0</v>
      </c>
      <c r="EG7" s="24">
        <v>0</v>
      </c>
      <c r="EH7" s="24">
        <v>0</v>
      </c>
      <c r="EI7" s="24">
        <v>0</v>
      </c>
      <c r="EJ7" s="24">
        <v>0.09</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