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7_菰野町\"/>
    </mc:Choice>
  </mc:AlternateContent>
  <workbookProtection workbookAlgorithmName="SHA-512" workbookHashValue="DdiLHvzXrVXLdY6eiaqQ+MRPN8RSDK1dPjsp2oNLsNnPlEuHSDTE6DTyI4umAH4pS604yzQzb9+NN7aCfheu8g==" workbookSaltValue="dEXQcG0KCmuLnljJhLkod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<sst xmlns="http://schemas.openxmlformats.org/spreadsheetml/2006/main" count="228" uniqueCount="114">
  <si>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</si>
  <si>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</si>
  <si>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</si>
  <si>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</si>
  <si>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</si>
  <si>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</si>
  <si>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</si>
  <si>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</si>
  <si>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</si>
  <si>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</si>
  <si>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</si>
  <si>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</si>
  <si>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</si>
  <si>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</si>
  <si>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</si>
  <si>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</si>
  <si>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</si>
  <si>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</si>
  <si>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</si>
  <si>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</si>
  <si>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</si>
  <si>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</si>
  <si>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</si>
  <si>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</si>
  <si>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</si>
  <si>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</si>
  <si>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</si>
  <si>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</si>
  <si>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</si>
  <si>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</si>
  <si>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</si>
  <si>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</si>
  <si>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</si>
  <si>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</si>
  <si>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</si>
  <si>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</si>
  <si>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</si>
  <si>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</si>
  <si>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</si>
  <si>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</si>
  <si>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</si>
  <si>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</si>
  <si>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</si>
  <si>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</si>
  <si>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</si>
  <si>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</si>
  <si>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</si>
  <si>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</si>
  <si>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</si>
  <si>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</si>
  <si>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</si>
  <si>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</si>
  <si>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</si>
  <si>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</si>
  <si>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</si>
  <si>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</si>
  <si>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</si>
  <si>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</si>
  <si>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</si>
  <si>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</si>
  <si>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</si>
  <si>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</si>
  <si>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</si>
  <si>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</si>
  <si>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</si>
  <si>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</si>
  <si>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</si>
  <si>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</si>
  <si>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</si>
  <si>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</si>
  <si>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</si>
  <si>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</si>
  <si>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</si>
  <si>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</si>
  <si>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</si>
  <si>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</si>
  <si>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</si>
  <si>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</si>
  <si>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</si>
  <si>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</si>
  <si>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</si>
  <si>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</si>
  <si>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</si>
  <si>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</si>
  <si>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</si>
  <si>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</si>
  <si>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</si>
  <si>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</si>
  <si>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</si>
  <si>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</si>
  <si>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</si>
  <si>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</si>
  <si>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</si>
  <si>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</si>
  <si>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</si>
  <si>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</si>
  <si>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</si>
  <si>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</si>
  <si>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</si>
  <si>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</si>
  <si>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</si>
  <si>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</si>
  <si>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</si>
  <si>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</si>
  <si>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</si>
  <si>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</si>
  <si>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</si>
  <si>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</si>
  <si>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</si>
  <si>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</si>
  <si>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</si>
  <si>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単年度の収支が黒字を示す経常収支比率は100％以上が続いており、短期的な債務に対する支払能力も有していると考えられる。
また、比較的安価な給水原価で既存施設の能力を効率的に利用し、給水収益につながるよう効率性も発揮され、累積欠損金もないことから、経営に関しては概ね良好な状況と考えられる。
しかしながら、有形固定資産減価償却率から、今後水道施設（建物等）や設備の更新費用を確保していくことは直近の課題であり、将来的に給水収益の増収も厳しいと予測される中、中長期的な事業計画と財政計画のもと、水道施設等の維持管理及び施設の更新を継続できるよう健全な水道事業経営に努める。</t>
    <phoneticPr fontId="4"/>
  </si>
  <si>
    <r>
      <t>①経常収支比率：単年度収支は黒字となり、給水にかかる費用が給水収益で賄われている。
③流動比率：昨年比微減であるものの、400％を超えているこ</t>
    </r>
    <r>
      <rPr>
        <sz val="11"/>
        <rFont val="ＭＳ ゴシック"/>
        <family val="3"/>
        <charset val="128"/>
      </rPr>
      <t>とから、短期債務の支払に心配はないと考えられる。しかしながら、今後予定される水道施設の更新に係る建設改良費の増加による流動資産の大幅な減少が懸念されるため、営業収益とともに、流動負債が増加する建設改良企業債の借入等に配慮していく必要がある。
④企業債残高対給水収益比率及び⑤料金回収率については、物価高騰対策に係る措置として、水道料金基本料金を一定期間減免したことによる給水収益の減少に起因しているが、一般会計から繰り入れられた補助金を考慮すると、企業債残高給水比率は改善し、料金回収率は昨年比低下したが、100％は超えている。しかしながら、今後増加が予測される更新費用を見据え、新規借入れを行いつつ計画的な財源確保に取り組む。
⑥給水原価：他団体と比べて低い数値となっているが、近年の電気料金の変動や人件費など給水にかかる費用の増加により前年比微増した。
⑦施設利用率:安定的な</t>
    </r>
    <r>
      <rPr>
        <sz val="11"/>
        <color theme="1"/>
        <rFont val="ＭＳ ゴシック"/>
        <family val="3"/>
        <charset val="128"/>
      </rPr>
      <t>既存施設の能力規模を維持していると考えられ、今後も効率的な利用に努める。
⑧有収率：有収率は類似団体平均を上回っている。今後も漏水調査や修繕工事を行い、引き続き配水量が収益に結び付くよう努める。</t>
    </r>
    <rPh sb="51" eb="53">
      <t>ビゲン</t>
    </rPh>
    <rPh sb="135" eb="137">
      <t>オオハバ</t>
    </rPh>
    <rPh sb="219" eb="223">
      <t>ブッカコウトウ</t>
    </rPh>
    <rPh sb="223" eb="225">
      <t>タイサク</t>
    </rPh>
    <rPh sb="243" eb="247">
      <t>イッテイキカン</t>
    </rPh>
    <rPh sb="264" eb="266">
      <t>キイン</t>
    </rPh>
    <rPh sb="289" eb="291">
      <t>コウリョ</t>
    </rPh>
    <rPh sb="317" eb="318">
      <t>ヒ</t>
    </rPh>
    <rPh sb="318" eb="320">
      <t>テイカ</t>
    </rPh>
    <rPh sb="329" eb="330">
      <t>コ</t>
    </rPh>
    <rPh sb="411" eb="413">
      <t>キンネン</t>
    </rPh>
    <rPh sb="414" eb="418">
      <t>デンキリョウキン</t>
    </rPh>
    <rPh sb="419" eb="421">
      <t>ヘンドウ</t>
    </rPh>
    <rPh sb="422" eb="425">
      <t>ジンケンヒ</t>
    </rPh>
    <rPh sb="436" eb="438">
      <t>ゾウカ</t>
    </rPh>
    <rPh sb="441" eb="444">
      <t>ゼンネンヒ</t>
    </rPh>
    <rPh sb="444" eb="446">
      <t>ビゾウ</t>
    </rPh>
    <rPh sb="521" eb="523">
      <t>コンゴ</t>
    </rPh>
    <phoneticPr fontId="4"/>
  </si>
  <si>
    <t>①有形固定資産償却率：50％を超えており、前年度数値と比較しても償却が進んでいる。資産別では水道施設に係る各種設備の減価償却率が高い。
②管路経年化率：平均値より数値は低いものの、前年に比べ経年化率が上昇している。
③管路更新率：数値は平均値以上であり、１％は超えているものの、管路経年化率の前年比増を踏まえ、今後も管路更新事業を推進していくことは重要と考える。</t>
    <rPh sb="46" eb="50">
      <t>スイドウシセツ</t>
    </rPh>
    <rPh sb="51" eb="52">
      <t>カカ</t>
    </rPh>
    <rPh sb="53" eb="55">
      <t>カクシュ</t>
    </rPh>
    <rPh sb="93" eb="94">
      <t>クラ</t>
    </rPh>
    <rPh sb="98" eb="99">
      <t>リツ</t>
    </rPh>
    <rPh sb="100" eb="102">
      <t>ジョウショウ</t>
    </rPh>
    <rPh sb="115" eb="117">
      <t>スウチ</t>
    </rPh>
    <rPh sb="139" eb="145">
      <t>カンロケイネンカリツ</t>
    </rPh>
    <rPh sb="151" eb="152">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</si>
</sst>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0.42</c:v>
                </c:pt>
                <c:pt idx="1">
                  <c:v>0.65</c:v>
                </c:pt>
                <c:pt idx="2">
                  <c:v>1.67</c:v>
                </c:pt>
                <c:pt idx="3">
                  <c:v>1.21</c:v>
                </c:pt>
                <c:pt idx="4">
                  <c:v>1.61</c:v>
                </c:pt>
              </c:numCache>
            </c:numRef>
          </c:val>
          <c:extLst>
            <c:ext xmlns:c16="http://schemas.microsoft.com/office/drawing/2014/chart" uri="{C3380CC4-5D6E-409C-BE32-E72D297353CC}">
              <c16:uniqueId val="{00000000-6370-47C7-8161-6377D31259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6370-47C7-8161-6377D31259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70.650000000000006</c:v>
                </c:pt>
                <c:pt idx="1">
                  <c:v>70.39</c:v>
                </c:pt>
                <c:pt idx="2">
                  <c:v>69.7</c:v>
                </c:pt>
                <c:pt idx="3">
                  <c:v>70.37</c:v>
                </c:pt>
                <c:pt idx="4">
                  <c:v>70.430000000000007</c:v>
                </c:pt>
              </c:numCache>
            </c:numRef>
          </c:val>
          <c:extLst>
            <c:ext xmlns:c16="http://schemas.microsoft.com/office/drawing/2014/chart" uri="{C3380CC4-5D6E-409C-BE32-E72D297353CC}">
              <c16:uniqueId val="{00000000-B89E-4D4A-B497-C777F7C9D9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B89E-4D4A-B497-C777F7C9D9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85.73</c:v>
                </c:pt>
                <c:pt idx="1">
                  <c:v>83.68</c:v>
                </c:pt>
                <c:pt idx="2">
                  <c:v>85.81</c:v>
                </c:pt>
                <c:pt idx="3">
                  <c:v>85.76</c:v>
                </c:pt>
                <c:pt idx="4">
                  <c:v>85.8</c:v>
                </c:pt>
              </c:numCache>
            </c:numRef>
          </c:val>
          <c:extLst>
            <c:ext xmlns:c16="http://schemas.microsoft.com/office/drawing/2014/chart" uri="{C3380CC4-5D6E-409C-BE32-E72D297353CC}">
              <c16:uniqueId val="{00000000-2715-4191-9ADD-431BE874FE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2715-4191-9ADD-431BE874FE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110.93</c:v>
                </c:pt>
                <c:pt idx="1">
                  <c:v>121.54</c:v>
                </c:pt>
                <c:pt idx="2">
                  <c:v>115.2</c:v>
                </c:pt>
                <c:pt idx="3">
                  <c:v>115.11</c:v>
                </c:pt>
                <c:pt idx="4">
                  <c:v>110.03</c:v>
                </c:pt>
              </c:numCache>
            </c:numRef>
          </c:val>
          <c:extLst>
            <c:ext xmlns:c16="http://schemas.microsoft.com/office/drawing/2014/chart" uri="{C3380CC4-5D6E-409C-BE32-E72D297353CC}">
              <c16:uniqueId val="{00000000-2369-41E7-BAD0-F73F703C1C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2369-41E7-BAD0-F73F703C1C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50.66</c:v>
                </c:pt>
                <c:pt idx="1">
                  <c:v>51.3</c:v>
                </c:pt>
                <c:pt idx="2">
                  <c:v>51.25</c:v>
                </c:pt>
                <c:pt idx="3">
                  <c:v>51.51</c:v>
                </c:pt>
                <c:pt idx="4">
                  <c:v>52.12</c:v>
                </c:pt>
              </c:numCache>
            </c:numRef>
          </c:val>
          <c:extLst>
            <c:ext xmlns:c16="http://schemas.microsoft.com/office/drawing/2014/chart" uri="{C3380CC4-5D6E-409C-BE32-E72D297353CC}">
              <c16:uniqueId val="{00000000-530A-491D-9F76-EBCA4A72C5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530A-491D-9F76-EBCA4A72C5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11.42</c:v>
                </c:pt>
                <c:pt idx="1">
                  <c:v>12.7</c:v>
                </c:pt>
                <c:pt idx="2">
                  <c:v>12.54</c:v>
                </c:pt>
                <c:pt idx="3">
                  <c:v>12.86</c:v>
                </c:pt>
                <c:pt idx="4">
                  <c:v>15</c:v>
                </c:pt>
              </c:numCache>
            </c:numRef>
          </c:val>
          <c:extLst>
            <c:ext xmlns:c16="http://schemas.microsoft.com/office/drawing/2014/chart" uri="{C3380CC4-5D6E-409C-BE32-E72D297353CC}">
              <c16:uniqueId val="{00000000-0FA1-4D41-A6E7-9E2693F800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0FA1-4D41-A6E7-9E2693F800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B-4F2C-8E0C-6808E653FC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991B-4F2C-8E0C-6808E653FC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300.51</c:v>
                </c:pt>
                <c:pt idx="1">
                  <c:v>388.51</c:v>
                </c:pt>
                <c:pt idx="2">
                  <c:v>348.88</c:v>
                </c:pt>
                <c:pt idx="3">
                  <c:v>439.74</c:v>
                </c:pt>
                <c:pt idx="4">
                  <c:v>430.54</c:v>
                </c:pt>
              </c:numCache>
            </c:numRef>
          </c:val>
          <c:extLst>
            <c:ext xmlns:c16="http://schemas.microsoft.com/office/drawing/2014/chart" uri="{C3380CC4-5D6E-409C-BE32-E72D297353CC}">
              <c16:uniqueId val="{00000000-EC35-4A04-BDC0-8865120754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EC35-4A04-BDC0-8865120754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105.4</c:v>
                </c:pt>
                <c:pt idx="1">
                  <c:v>88.27</c:v>
                </c:pt>
                <c:pt idx="2">
                  <c:v>127.85</c:v>
                </c:pt>
                <c:pt idx="3">
                  <c:v>93</c:v>
                </c:pt>
                <c:pt idx="4">
                  <c:v>119.02</c:v>
                </c:pt>
              </c:numCache>
            </c:numRef>
          </c:val>
          <c:extLst>
            <c:ext xmlns:c16="http://schemas.microsoft.com/office/drawing/2014/chart" uri="{C3380CC4-5D6E-409C-BE32-E72D297353CC}">
              <c16:uniqueId val="{00000000-69A0-43DC-91A8-6A837CA12C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69A0-43DC-91A8-6A837CA12C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108.44</c:v>
                </c:pt>
                <c:pt idx="1">
                  <c:v>121.24</c:v>
                </c:pt>
                <c:pt idx="2">
                  <c:v>83.77</c:v>
                </c:pt>
                <c:pt idx="3">
                  <c:v>113.47</c:v>
                </c:pt>
                <c:pt idx="4">
                  <c:v>79.38</c:v>
                </c:pt>
              </c:numCache>
            </c:numRef>
          </c:val>
          <c:extLst>
            <c:ext xmlns:c16="http://schemas.microsoft.com/office/drawing/2014/chart" uri="{C3380CC4-5D6E-409C-BE32-E72D297353CC}">
              <c16:uniqueId val="{00000000-7062-4B87-8D22-A5C564681A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7062-4B87-8D22-A5C564681A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122.96</c:v>
                </c:pt>
                <c:pt idx="1">
                  <c:v>127.63</c:v>
                </c:pt>
                <c:pt idx="2">
                  <c:v>130.69</c:v>
                </c:pt>
                <c:pt idx="3">
                  <c:v>124.39</c:v>
                </c:pt>
                <c:pt idx="4">
                  <c:v>134.33000000000001</c:v>
                </c:pt>
              </c:numCache>
            </c:numRef>
          </c:val>
          <c:extLst>
            <c:ext xmlns:c16="http://schemas.microsoft.com/office/drawing/2014/chart" uri="{C3380CC4-5D6E-409C-BE32-E72D297353CC}">
              <c16:uniqueId val="{00000000-FF0E-4FFB-9A4C-C6ADE4BF0F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FF0E-4FFB-9A4C-C6ADE4BF0F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菰野町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41283</v>
      </c>
      <c r="AM8" s="66"/>
      <c r="AN8" s="66"/>
      <c r="AO8" s="66"/>
      <c r="AP8" s="66"/>
      <c r="AQ8" s="66"/>
      <c r="AR8" s="66"/>
      <c r="AS8" s="66"/>
      <c r="AT8" s="37">
        <f>データ!$S$6</f>
        <v>107.01</v>
      </c>
      <c r="AU8" s="38"/>
      <c r="AV8" s="38"/>
      <c r="AW8" s="38"/>
      <c r="AX8" s="38"/>
      <c r="AY8" s="38"/>
      <c r="AZ8" s="38"/>
      <c r="BA8" s="38"/>
      <c r="BB8" s="55">
        <f>データ!$T$6</f>
        <v>385.79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89.04</v>
      </c>
      <c r="J10" s="38"/>
      <c r="K10" s="38"/>
      <c r="L10" s="38"/>
      <c r="M10" s="38"/>
      <c r="N10" s="38"/>
      <c r="O10" s="65"/>
      <c r="P10" s="55">
        <f>データ!$P$6</f>
        <v>99.61</v>
      </c>
      <c r="Q10" s="55"/>
      <c r="R10" s="55"/>
      <c r="S10" s="55"/>
      <c r="T10" s="55"/>
      <c r="U10" s="55"/>
      <c r="V10" s="55"/>
      <c r="W10" s="66">
        <f>データ!$Q$6</f>
        <v>2607</v>
      </c>
      <c r="X10" s="66"/>
      <c r="Y10" s="66"/>
      <c r="Z10" s="66"/>
      <c r="AA10" s="66"/>
      <c r="AB10" s="66"/>
      <c r="AC10" s="66"/>
      <c r="AD10" s="2"/>
      <c r="AE10" s="2"/>
      <c r="AF10" s="2"/>
      <c r="AG10" s="2"/>
      <c r="AH10" s="2"/>
      <c r="AI10" s="2"/>
      <c r="AJ10" s="2"/>
      <c r="AK10" s="2"/>
      <c r="AL10" s="66">
        <f>データ!$U$6</f>
        <v>41027</v>
      </c>
      <c r="AM10" s="66"/>
      <c r="AN10" s="66"/>
      <c r="AO10" s="66"/>
      <c r="AP10" s="66"/>
      <c r="AQ10" s="66"/>
      <c r="AR10" s="66"/>
      <c r="AS10" s="66"/>
      <c r="AT10" s="37">
        <f>データ!$V$6</f>
        <v>47.06</v>
      </c>
      <c r="AU10" s="38"/>
      <c r="AV10" s="38"/>
      <c r="AW10" s="38"/>
      <c r="AX10" s="38"/>
      <c r="AY10" s="38"/>
      <c r="AZ10" s="38"/>
      <c r="BA10" s="38"/>
      <c r="BB10" s="55">
        <f>データ!$W$6</f>
        <v>871.8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eETBPvaYGcnBR7Z8zrvaKyAUCpyeHLIB7DbLg37A27XtQjBrjjD+Tc17/kvb94eMF4l3T5b9lL8M63AaknHhg==" saltValue="7yV4axeidNhdWtjFalZf3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243418</v>
      </c>
      <c r="D6" s="20">
        <f t="shared" si="3"/>
        <v>46</v>
      </c>
      <c r="E6" s="20">
        <f t="shared" si="3"/>
        <v>1</v>
      </c>
      <c r="F6" s="20">
        <f t="shared" si="3"/>
        <v>0</v>
      </c>
      <c r="G6" s="20">
        <f t="shared" si="3"/>
        <v>1</v>
      </c>
      <c r="H6" s="20" t="str">
        <f t="shared" si="3"/>
        <v>三重県　菰野町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89.04</v>
      </c>
      <c r="P6" s="21">
        <f t="shared" si="3"/>
        <v>99.61</v>
      </c>
      <c r="Q6" s="21">
        <f t="shared" si="3"/>
        <v>2607</v>
      </c>
      <c r="R6" s="21">
        <f t="shared" si="3"/>
        <v>41283</v>
      </c>
      <c r="S6" s="21">
        <f t="shared" si="3"/>
        <v>107.01</v>
      </c>
      <c r="T6" s="21">
        <f t="shared" si="3"/>
        <v>385.79</v>
      </c>
      <c r="U6" s="21">
        <f t="shared" si="3"/>
        <v>41027</v>
      </c>
      <c r="V6" s="21">
        <f t="shared" si="3"/>
        <v>47.06</v>
      </c>
      <c r="W6" s="21">
        <f t="shared" si="3"/>
        <v>871.8</v>
      </c>
      <c r="X6" s="22">
        <f>IF(X7="",NA(),X7)</f>
        <v>110.93</v>
      </c>
      <c r="Y6" s="22">
        <f t="shared" ref="Y6:AG6" si="4">IF(Y7="",NA(),Y7)</f>
        <v>121.54</v>
      </c>
      <c r="Z6" s="22">
        <f t="shared" si="4"/>
        <v>115.2</v>
      </c>
      <c r="AA6" s="22">
        <f t="shared" si="4"/>
        <v>115.11</v>
      </c>
      <c r="AB6" s="22">
        <f t="shared" si="4"/>
        <v>110.03</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300.51</v>
      </c>
      <c r="AU6" s="22">
        <f t="shared" ref="AU6:BC6" si="6">IF(AU7="",NA(),AU7)</f>
        <v>388.51</v>
      </c>
      <c r="AV6" s="22">
        <f t="shared" si="6"/>
        <v>348.88</v>
      </c>
      <c r="AW6" s="22">
        <f t="shared" si="6"/>
        <v>439.74</v>
      </c>
      <c r="AX6" s="22">
        <f t="shared" si="6"/>
        <v>430.54</v>
      </c>
      <c r="AY6" s="22">
        <f t="shared" si="6"/>
        <v>366.03</v>
      </c>
      <c r="AZ6" s="22">
        <f t="shared" si="6"/>
        <v>365.18</v>
      </c>
      <c r="BA6" s="22">
        <f t="shared" si="6"/>
        <v>327.77</v>
      </c>
      <c r="BB6" s="22">
        <f t="shared" si="6"/>
        <v>338.02</v>
      </c>
      <c r="BC6" s="22">
        <f t="shared" si="6"/>
        <v>345.94</v>
      </c>
      <c r="BD6" s="21" t="str">
        <f>IF(BD7="","",IF(BD7="-","【-】","【"&amp;SUBSTITUTE(TEXT(BD7,"#,##0.00"),"-","△")&amp;"】"))</f>
        <v>【252.29】</v>
      </c>
      <c r="BE6" s="22">
        <f>IF(BE7="",NA(),BE7)</f>
        <v>105.4</v>
      </c>
      <c r="BF6" s="22">
        <f t="shared" ref="BF6:BN6" si="7">IF(BF7="",NA(),BF7)</f>
        <v>88.27</v>
      </c>
      <c r="BG6" s="22">
        <f t="shared" si="7"/>
        <v>127.85</v>
      </c>
      <c r="BH6" s="22">
        <f t="shared" si="7"/>
        <v>93</v>
      </c>
      <c r="BI6" s="22">
        <f t="shared" si="7"/>
        <v>119.02</v>
      </c>
      <c r="BJ6" s="22">
        <f t="shared" si="7"/>
        <v>370.12</v>
      </c>
      <c r="BK6" s="22">
        <f t="shared" si="7"/>
        <v>371.65</v>
      </c>
      <c r="BL6" s="22">
        <f t="shared" si="7"/>
        <v>397.1</v>
      </c>
      <c r="BM6" s="22">
        <f t="shared" si="7"/>
        <v>379.91</v>
      </c>
      <c r="BN6" s="22">
        <f t="shared" si="7"/>
        <v>386.61</v>
      </c>
      <c r="BO6" s="21" t="str">
        <f>IF(BO7="","",IF(BO7="-","【-】","【"&amp;SUBSTITUTE(TEXT(BO7,"#,##0.00"),"-","△")&amp;"】"))</f>
        <v>【268.07】</v>
      </c>
      <c r="BP6" s="22">
        <f>IF(BP7="",NA(),BP7)</f>
        <v>108.44</v>
      </c>
      <c r="BQ6" s="22">
        <f t="shared" ref="BQ6:BY6" si="8">IF(BQ7="",NA(),BQ7)</f>
        <v>121.24</v>
      </c>
      <c r="BR6" s="22">
        <f t="shared" si="8"/>
        <v>83.77</v>
      </c>
      <c r="BS6" s="22">
        <f t="shared" si="8"/>
        <v>113.47</v>
      </c>
      <c r="BT6" s="22">
        <f t="shared" si="8"/>
        <v>79.38</v>
      </c>
      <c r="BU6" s="22">
        <f t="shared" si="8"/>
        <v>100.42</v>
      </c>
      <c r="BV6" s="22">
        <f t="shared" si="8"/>
        <v>98.77</v>
      </c>
      <c r="BW6" s="22">
        <f t="shared" si="8"/>
        <v>95.79</v>
      </c>
      <c r="BX6" s="22">
        <f t="shared" si="8"/>
        <v>98.3</v>
      </c>
      <c r="BY6" s="22">
        <f t="shared" si="8"/>
        <v>93.82</v>
      </c>
      <c r="BZ6" s="21" t="str">
        <f>IF(BZ7="","",IF(BZ7="-","【-】","【"&amp;SUBSTITUTE(TEXT(BZ7,"#,##0.00"),"-","△")&amp;"】"))</f>
        <v>【97.47】</v>
      </c>
      <c r="CA6" s="22">
        <f>IF(CA7="",NA(),CA7)</f>
        <v>122.96</v>
      </c>
      <c r="CB6" s="22">
        <f t="shared" ref="CB6:CJ6" si="9">IF(CB7="",NA(),CB7)</f>
        <v>127.63</v>
      </c>
      <c r="CC6" s="22">
        <f t="shared" si="9"/>
        <v>130.69</v>
      </c>
      <c r="CD6" s="22">
        <f t="shared" si="9"/>
        <v>124.39</v>
      </c>
      <c r="CE6" s="22">
        <f t="shared" si="9"/>
        <v>134.33000000000001</v>
      </c>
      <c r="CF6" s="22">
        <f t="shared" si="9"/>
        <v>171.67</v>
      </c>
      <c r="CG6" s="22">
        <f t="shared" si="9"/>
        <v>173.67</v>
      </c>
      <c r="CH6" s="22">
        <f t="shared" si="9"/>
        <v>171.13</v>
      </c>
      <c r="CI6" s="22">
        <f t="shared" si="9"/>
        <v>173.7</v>
      </c>
      <c r="CJ6" s="22">
        <f t="shared" si="9"/>
        <v>178.94</v>
      </c>
      <c r="CK6" s="21" t="str">
        <f>IF(CK7="","",IF(CK7="-","【-】","【"&amp;SUBSTITUTE(TEXT(CK7,"#,##0.00"),"-","△")&amp;"】"))</f>
        <v>【174.75】</v>
      </c>
      <c r="CL6" s="22">
        <f>IF(CL7="",NA(),CL7)</f>
        <v>70.650000000000006</v>
      </c>
      <c r="CM6" s="22">
        <f t="shared" ref="CM6:CU6" si="10">IF(CM7="",NA(),CM7)</f>
        <v>70.39</v>
      </c>
      <c r="CN6" s="22">
        <f t="shared" si="10"/>
        <v>69.7</v>
      </c>
      <c r="CO6" s="22">
        <f t="shared" si="10"/>
        <v>70.37</v>
      </c>
      <c r="CP6" s="22">
        <f t="shared" si="10"/>
        <v>70.430000000000007</v>
      </c>
      <c r="CQ6" s="22">
        <f t="shared" si="10"/>
        <v>59.74</v>
      </c>
      <c r="CR6" s="22">
        <f t="shared" si="10"/>
        <v>59.67</v>
      </c>
      <c r="CS6" s="22">
        <f t="shared" si="10"/>
        <v>60.12</v>
      </c>
      <c r="CT6" s="22">
        <f t="shared" si="10"/>
        <v>60.34</v>
      </c>
      <c r="CU6" s="22">
        <f t="shared" si="10"/>
        <v>59.54</v>
      </c>
      <c r="CV6" s="21" t="str">
        <f>IF(CV7="","",IF(CV7="-","【-】","【"&amp;SUBSTITUTE(TEXT(CV7,"#,##0.00"),"-","△")&amp;"】"))</f>
        <v>【59.97】</v>
      </c>
      <c r="CW6" s="22">
        <f>IF(CW7="",NA(),CW7)</f>
        <v>85.73</v>
      </c>
      <c r="CX6" s="22">
        <f t="shared" ref="CX6:DF6" si="11">IF(CX7="",NA(),CX7)</f>
        <v>83.68</v>
      </c>
      <c r="CY6" s="22">
        <f t="shared" si="11"/>
        <v>85.81</v>
      </c>
      <c r="CZ6" s="22">
        <f t="shared" si="11"/>
        <v>85.76</v>
      </c>
      <c r="DA6" s="22">
        <f t="shared" si="11"/>
        <v>85.8</v>
      </c>
      <c r="DB6" s="22">
        <f t="shared" si="11"/>
        <v>84.8</v>
      </c>
      <c r="DC6" s="22">
        <f t="shared" si="11"/>
        <v>84.6</v>
      </c>
      <c r="DD6" s="22">
        <f t="shared" si="11"/>
        <v>84.24</v>
      </c>
      <c r="DE6" s="22">
        <f t="shared" si="11"/>
        <v>84.19</v>
      </c>
      <c r="DF6" s="22">
        <f t="shared" si="11"/>
        <v>83.93</v>
      </c>
      <c r="DG6" s="21" t="str">
        <f>IF(DG7="","",IF(DG7="-","【-】","【"&amp;SUBSTITUTE(TEXT(DG7,"#,##0.00"),"-","△")&amp;"】"))</f>
        <v>【89.76】</v>
      </c>
      <c r="DH6" s="22">
        <f>IF(DH7="",NA(),DH7)</f>
        <v>50.66</v>
      </c>
      <c r="DI6" s="22">
        <f t="shared" ref="DI6:DQ6" si="12">IF(DI7="",NA(),DI7)</f>
        <v>51.3</v>
      </c>
      <c r="DJ6" s="22">
        <f t="shared" si="12"/>
        <v>51.25</v>
      </c>
      <c r="DK6" s="22">
        <f t="shared" si="12"/>
        <v>51.51</v>
      </c>
      <c r="DL6" s="22">
        <f t="shared" si="12"/>
        <v>52.12</v>
      </c>
      <c r="DM6" s="22">
        <f t="shared" si="12"/>
        <v>47.66</v>
      </c>
      <c r="DN6" s="22">
        <f t="shared" si="12"/>
        <v>48.17</v>
      </c>
      <c r="DO6" s="22">
        <f t="shared" si="12"/>
        <v>48.83</v>
      </c>
      <c r="DP6" s="22">
        <f t="shared" si="12"/>
        <v>49.96</v>
      </c>
      <c r="DQ6" s="22">
        <f t="shared" si="12"/>
        <v>50.82</v>
      </c>
      <c r="DR6" s="21" t="str">
        <f>IF(DR7="","",IF(DR7="-","【-】","【"&amp;SUBSTITUTE(TEXT(DR7,"#,##0.00"),"-","△")&amp;"】"))</f>
        <v>【51.51】</v>
      </c>
      <c r="DS6" s="22">
        <f>IF(DS7="",NA(),DS7)</f>
        <v>11.42</v>
      </c>
      <c r="DT6" s="22">
        <f t="shared" ref="DT6:EB6" si="13">IF(DT7="",NA(),DT7)</f>
        <v>12.7</v>
      </c>
      <c r="DU6" s="22">
        <f t="shared" si="13"/>
        <v>12.54</v>
      </c>
      <c r="DV6" s="22">
        <f t="shared" si="13"/>
        <v>12.86</v>
      </c>
      <c r="DW6" s="22">
        <f t="shared" si="13"/>
        <v>15</v>
      </c>
      <c r="DX6" s="22">
        <f t="shared" si="13"/>
        <v>15.1</v>
      </c>
      <c r="DY6" s="22">
        <f t="shared" si="13"/>
        <v>17.12</v>
      </c>
      <c r="DZ6" s="22">
        <f t="shared" si="13"/>
        <v>18.18</v>
      </c>
      <c r="EA6" s="22">
        <f t="shared" si="13"/>
        <v>19.32</v>
      </c>
      <c r="EB6" s="22">
        <f t="shared" si="13"/>
        <v>21.16</v>
      </c>
      <c r="EC6" s="21" t="str">
        <f>IF(EC7="","",IF(EC7="-","【-】","【"&amp;SUBSTITUTE(TEXT(EC7,"#,##0.00"),"-","△")&amp;"】"))</f>
        <v>【23.75】</v>
      </c>
      <c r="ED6" s="22">
        <f>IF(ED7="",NA(),ED7)</f>
        <v>0.42</v>
      </c>
      <c r="EE6" s="22">
        <f t="shared" ref="EE6:EM6" si="14">IF(EE7="",NA(),EE7)</f>
        <v>0.65</v>
      </c>
      <c r="EF6" s="22">
        <f t="shared" si="14"/>
        <v>1.67</v>
      </c>
      <c r="EG6" s="22">
        <f t="shared" si="14"/>
        <v>1.21</v>
      </c>
      <c r="EH6" s="22">
        <f t="shared" si="14"/>
        <v>1.61</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243418</v>
      </c>
      <c r="D7" s="24">
        <v>46</v>
      </c>
      <c r="E7" s="24">
        <v>1</v>
      </c>
      <c r="F7" s="24">
        <v>0</v>
      </c>
      <c r="G7" s="24">
        <v>1</v>
      </c>
      <c r="H7" s="24" t="s">
        <v>93</v>
      </c>
      <c r="I7" s="24" t="s">
        <v>94</v>
      </c>
      <c r="J7" s="24" t="s">
        <v>95</v>
      </c>
      <c r="K7" s="24" t="s">
        <v>96</v>
      </c>
      <c r="L7" s="24" t="s">
        <v>97</v>
      </c>
      <c r="M7" s="24" t="s">
        <v>98</v>
      </c>
      <c r="N7" s="25" t="s">
        <v>99</v>
      </c>
      <c r="O7" s="25">
        <v>89.04</v>
      </c>
      <c r="P7" s="25">
        <v>99.61</v>
      </c>
      <c r="Q7" s="25">
        <v>2607</v>
      </c>
      <c r="R7" s="25">
        <v>41283</v>
      </c>
      <c r="S7" s="25">
        <v>107.01</v>
      </c>
      <c r="T7" s="25">
        <v>385.79</v>
      </c>
      <c r="U7" s="25">
        <v>41027</v>
      </c>
      <c r="V7" s="25">
        <v>47.06</v>
      </c>
      <c r="W7" s="25">
        <v>871.8</v>
      </c>
      <c r="X7" s="25">
        <v>110.93</v>
      </c>
      <c r="Y7" s="25">
        <v>121.54</v>
      </c>
      <c r="Z7" s="25">
        <v>115.2</v>
      </c>
      <c r="AA7" s="25">
        <v>115.11</v>
      </c>
      <c r="AB7" s="25">
        <v>110.03</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300.51</v>
      </c>
      <c r="AU7" s="25">
        <v>388.51</v>
      </c>
      <c r="AV7" s="25">
        <v>348.88</v>
      </c>
      <c r="AW7" s="25">
        <v>439.74</v>
      </c>
      <c r="AX7" s="25">
        <v>430.54</v>
      </c>
      <c r="AY7" s="25">
        <v>366.03</v>
      </c>
      <c r="AZ7" s="25">
        <v>365.18</v>
      </c>
      <c r="BA7" s="25">
        <v>327.77</v>
      </c>
      <c r="BB7" s="25">
        <v>338.02</v>
      </c>
      <c r="BC7" s="25">
        <v>345.94</v>
      </c>
      <c r="BD7" s="25">
        <v>252.29</v>
      </c>
      <c r="BE7" s="25">
        <v>105.4</v>
      </c>
      <c r="BF7" s="25">
        <v>88.27</v>
      </c>
      <c r="BG7" s="25">
        <v>127.85</v>
      </c>
      <c r="BH7" s="25">
        <v>93</v>
      </c>
      <c r="BI7" s="25">
        <v>119.02</v>
      </c>
      <c r="BJ7" s="25">
        <v>370.12</v>
      </c>
      <c r="BK7" s="25">
        <v>371.65</v>
      </c>
      <c r="BL7" s="25">
        <v>397.1</v>
      </c>
      <c r="BM7" s="25">
        <v>379.91</v>
      </c>
      <c r="BN7" s="25">
        <v>386.61</v>
      </c>
      <c r="BO7" s="25">
        <v>268.07</v>
      </c>
      <c r="BP7" s="25">
        <v>108.44</v>
      </c>
      <c r="BQ7" s="25">
        <v>121.24</v>
      </c>
      <c r="BR7" s="25">
        <v>83.77</v>
      </c>
      <c r="BS7" s="25">
        <v>113.47</v>
      </c>
      <c r="BT7" s="25">
        <v>79.38</v>
      </c>
      <c r="BU7" s="25">
        <v>100.42</v>
      </c>
      <c r="BV7" s="25">
        <v>98.77</v>
      </c>
      <c r="BW7" s="25">
        <v>95.79</v>
      </c>
      <c r="BX7" s="25">
        <v>98.3</v>
      </c>
      <c r="BY7" s="25">
        <v>93.82</v>
      </c>
      <c r="BZ7" s="25">
        <v>97.47</v>
      </c>
      <c r="CA7" s="25">
        <v>122.96</v>
      </c>
      <c r="CB7" s="25">
        <v>127.63</v>
      </c>
      <c r="CC7" s="25">
        <v>130.69</v>
      </c>
      <c r="CD7" s="25">
        <v>124.39</v>
      </c>
      <c r="CE7" s="25">
        <v>134.33000000000001</v>
      </c>
      <c r="CF7" s="25">
        <v>171.67</v>
      </c>
      <c r="CG7" s="25">
        <v>173.67</v>
      </c>
      <c r="CH7" s="25">
        <v>171.13</v>
      </c>
      <c r="CI7" s="25">
        <v>173.7</v>
      </c>
      <c r="CJ7" s="25">
        <v>178.94</v>
      </c>
      <c r="CK7" s="25">
        <v>174.75</v>
      </c>
      <c r="CL7" s="25">
        <v>70.650000000000006</v>
      </c>
      <c r="CM7" s="25">
        <v>70.39</v>
      </c>
      <c r="CN7" s="25">
        <v>69.7</v>
      </c>
      <c r="CO7" s="25">
        <v>70.37</v>
      </c>
      <c r="CP7" s="25">
        <v>70.430000000000007</v>
      </c>
      <c r="CQ7" s="25">
        <v>59.74</v>
      </c>
      <c r="CR7" s="25">
        <v>59.67</v>
      </c>
      <c r="CS7" s="25">
        <v>60.12</v>
      </c>
      <c r="CT7" s="25">
        <v>60.34</v>
      </c>
      <c r="CU7" s="25">
        <v>59.54</v>
      </c>
      <c r="CV7" s="25">
        <v>59.97</v>
      </c>
      <c r="CW7" s="25">
        <v>85.73</v>
      </c>
      <c r="CX7" s="25">
        <v>83.68</v>
      </c>
      <c r="CY7" s="25">
        <v>85.81</v>
      </c>
      <c r="CZ7" s="25">
        <v>85.76</v>
      </c>
      <c r="DA7" s="25">
        <v>85.8</v>
      </c>
      <c r="DB7" s="25">
        <v>84.8</v>
      </c>
      <c r="DC7" s="25">
        <v>84.6</v>
      </c>
      <c r="DD7" s="25">
        <v>84.24</v>
      </c>
      <c r="DE7" s="25">
        <v>84.19</v>
      </c>
      <c r="DF7" s="25">
        <v>83.93</v>
      </c>
      <c r="DG7" s="25">
        <v>89.76</v>
      </c>
      <c r="DH7" s="25">
        <v>50.66</v>
      </c>
      <c r="DI7" s="25">
        <v>51.3</v>
      </c>
      <c r="DJ7" s="25">
        <v>51.25</v>
      </c>
      <c r="DK7" s="25">
        <v>51.51</v>
      </c>
      <c r="DL7" s="25">
        <v>52.12</v>
      </c>
      <c r="DM7" s="25">
        <v>47.66</v>
      </c>
      <c r="DN7" s="25">
        <v>48.17</v>
      </c>
      <c r="DO7" s="25">
        <v>48.83</v>
      </c>
      <c r="DP7" s="25">
        <v>49.96</v>
      </c>
      <c r="DQ7" s="25">
        <v>50.82</v>
      </c>
      <c r="DR7" s="25">
        <v>51.51</v>
      </c>
      <c r="DS7" s="25">
        <v>11.42</v>
      </c>
      <c r="DT7" s="25">
        <v>12.7</v>
      </c>
      <c r="DU7" s="25">
        <v>12.54</v>
      </c>
      <c r="DV7" s="25">
        <v>12.86</v>
      </c>
      <c r="DW7" s="25">
        <v>15</v>
      </c>
      <c r="DX7" s="25">
        <v>15.1</v>
      </c>
      <c r="DY7" s="25">
        <v>17.12</v>
      </c>
      <c r="DZ7" s="25">
        <v>18.18</v>
      </c>
      <c r="EA7" s="25">
        <v>19.32</v>
      </c>
      <c r="EB7" s="25">
        <v>21.16</v>
      </c>
      <c r="EC7" s="25">
        <v>23.75</v>
      </c>
      <c r="ED7" s="25">
        <v>0.42</v>
      </c>
      <c r="EE7" s="25">
        <v>0.65</v>
      </c>
      <c r="EF7" s="25">
        <v>1.67</v>
      </c>
      <c r="EG7" s="25">
        <v>1.21</v>
      </c>
      <c r="EH7" s="25">
        <v>1.61</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