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388\Desktop\【経営比較分析表】下水\"/>
    </mc:Choice>
  </mc:AlternateContent>
  <xr:revisionPtr revIDLastSave="0" documentId="13_ncr:1_{39461E9A-FFC5-492C-95CA-B91DB2D6142E}" xr6:coauthVersionLast="47" xr6:coauthVersionMax="47" xr10:uidLastSave="{00000000-0000-0000-0000-000000000000}"/>
  <workbookProtection workbookAlgorithmName="SHA-512" workbookHashValue="DwYLUhN9BU+j9v38SICYILUKufReqK+eBhcuSFcKSWUUuD/I1JmHUEtoFgTBKrlRdPlyrjk+9jwN2q0JdPFo3g==" workbookSaltValue="hhHh/VCVcbTuctMq3/dfu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L10" i="4"/>
  <c r="AD10" i="4"/>
  <c r="P10" i="4"/>
  <c r="I10" i="4"/>
  <c r="B10" i="4"/>
  <c r="AT8" i="4"/>
  <c r="AL8" i="4"/>
  <c r="P8" i="4"/>
  <c r="I8" i="4"/>
</calcChain>
</file>

<file path=xl/sharedStrings.xml><?xml version="1.0" encoding="utf-8"?>
<sst xmlns="http://schemas.openxmlformats.org/spreadsheetml/2006/main" count="241" uniqueCount="119">
  <si>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</si>
  <si>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</si>
  <si>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</si>
  <si>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</si>
  <si>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</si>
  <si>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</si>
  <si>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</si>
  <si>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</si>
  <si>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</si>
  <si>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</si>
  <si>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</si>
  <si>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</si>
  <si>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</si>
  <si>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</si>
  <si>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</si>
  <si>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</si>
  <si>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</si>
  <si>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</si>
  <si>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</si>
  <si>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</si>
  <si>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</si>
  <si>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</si>
  <si>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</si>
  <si>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</si>
  <si>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</si>
  <si>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</si>
  <si>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</si>
  <si>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</si>
  <si>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</si>
  <si>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</si>
  <si>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</si>
  <si>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</si>
  <si>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</si>
  <si>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</si>
  <si>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</si>
  <si>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</si>
  <si>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</si>
  <si>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</si>
  <si>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</si>
  <si>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</si>
  <si>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</si>
  <si>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</si>
  <si>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</si>
  <si>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</si>
  <si>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</si>
  <si>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</si>
  <si>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</si>
  <si>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</si>
  <si>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</si>
  <si>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</si>
  <si>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</si>
  <si>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</si>
  <si>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</si>
  <si>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</si>
  <si>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</si>
  <si>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</si>
  <si>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</si>
  <si>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</si>
  <si>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</si>
  <si>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</si>
  <si>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</si>
  <si>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</si>
  <si>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</si>
  <si>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</si>
  <si>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</si>
  <si>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</si>
  <si>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</si>
  <si>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</si>
  <si>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</si>
  <si>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</si>
  <si>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</si>
  <si>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</si>
  <si>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</si>
  <si>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</si>
  <si>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</si>
  <si>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</si>
  <si>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</si>
  <si>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</si>
  <si>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</si>
  <si>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</si>
  <si>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</si>
  <si>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</si>
  <si>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</si>
  <si>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</si>
  <si>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</si>
  <si>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</si>
  <si>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</si>
  <si>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</si>
  <si>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</si>
  <si>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</si>
  <si>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</si>
  <si>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</si>
  <si>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</si>
  <si>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</si>
  <si>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</si>
  <si>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</si>
  <si>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</si>
  <si>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</si>
  <si>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</si>
  <si>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</si>
  <si>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</si>
  <si>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</si>
  <si>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</si>
  <si>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</si>
  <si>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</si>
  <si>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</si>
  <si>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</si>
  <si>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</si>
  <si>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</si>
  <si>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</si>
  <si>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</si>
  <si>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</si>
  <si>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</si>
  <si>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</si>
  <si>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</si>
  <si>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</si>
  <si>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②平成2年度より整備し始めたため法定耐用年数が50年である下水道施設は比較的新しいものであるが、一部民間企業からの受贈施設が最も古く昭和51年度の管渠が令和8年度に50年を経過する。一斉に整備された管渠のため今後急激に上昇していくことが見込まれる。
③管渠は現在、維持補修により機能を保持している状況である。現時点においては早急な管渠の更新の必要性は少ないが、不明水調査等を行い、早期発見に努める。マンホールポンプにおいては、更新時期を迎えており部分的な更新・修繕を行っている。耐用年数が経過したマンホール蓋については、ストックマネジメントに則り順次取り替えている。なお、主要な管渠の耐震化については平成29年度に施工完了した。今後管渠施設等の適切な維持管理や延命化を図り低コストで機能を保持していく必要がある。</t>
    <rPh sb="180" eb="182">
      <t>フメイ</t>
    </rPh>
    <rPh sb="182" eb="183">
      <t>スイ</t>
    </rPh>
    <rPh sb="183" eb="185">
      <t>チョウサ</t>
    </rPh>
    <rPh sb="185" eb="186">
      <t>トウ</t>
    </rPh>
    <rPh sb="187" eb="188">
      <t>オコナ</t>
    </rPh>
    <rPh sb="190" eb="192">
      <t>ソウキ</t>
    </rPh>
    <rPh sb="192" eb="194">
      <t>ハッケン</t>
    </rPh>
    <rPh sb="195" eb="196">
      <t>ツト</t>
    </rPh>
    <phoneticPr fontId="4"/>
  </si>
  <si>
    <t>①④⑤⑥令和5年度に特別会計から公営企業会計に移行することに伴い、下水道使用料収入が一部未収となったことから総収益が減少となり、汚水処理費についても一部未払となっているため総費用も減少となった。前年と比較した場合に増減している要因である。
①⑤今後、人口減少に伴い総収益は減少していく見込みであり、施設更新にかかる費用を賄うための企業債も増加していく見込みである。なお、収益における使用料の不足分は、一般会計からの基準外繰入金を財源に経費を賄っている状況である。
今後は、さらに合理的な経営を行い、経費の削減に取り組む必要がある。
④企業債残高の割合については、受贈財産が多く、低い比率であり、拡張時期に借入を行ったものも償還済みになり近年は減少傾向である。今後は受贈財産施設の更新時期を迎えるにあたり、急激に企業債残高が上昇していくことが見込まれるため、計画的な借入が必要である。
⑥横ばいで推移していく見込みであるが、不明水対策を行い有収率の向上を目指しつつ使用料水準等と比較検討し、効率的な経営を目指す必要がある。
⑧99％を超えて高い水準となっている。今後整備を進めていく区域においても確実に下水道へ接続するよう促進していくとともに未接続者の調査や処理区域の見直しを実施していく。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4" eb="6">
      <t>レイワ</t>
    </rPh>
    <rPh sb="7" eb="9">
      <t>ネンド</t>
    </rPh>
    <rPh sb="10" eb="12">
      <t>トクベツ</t>
    </rPh>
    <rPh sb="12" eb="14">
      <t>カイケイ</t>
    </rPh>
    <rPh sb="16" eb="18">
      <t>コウエイ</t>
    </rPh>
    <rPh sb="18" eb="20">
      <t>キギョウ</t>
    </rPh>
    <rPh sb="20" eb="22">
      <t>カイケイ</t>
    </rPh>
    <rPh sb="23" eb="25">
      <t>イコウ</t>
    </rPh>
    <rPh sb="30" eb="31">
      <t>トモナ</t>
    </rPh>
    <rPh sb="33" eb="36">
      <t>ゲスイドウ</t>
    </rPh>
    <rPh sb="36" eb="39">
      <t>シヨウリョウ</t>
    </rPh>
    <rPh sb="39" eb="41">
      <t>シュウニュウ</t>
    </rPh>
    <rPh sb="42" eb="44">
      <t>イチブ</t>
    </rPh>
    <rPh sb="44" eb="46">
      <t>ミシュウ</t>
    </rPh>
    <rPh sb="54" eb="57">
      <t>ソウシュウエキ</t>
    </rPh>
    <rPh sb="58" eb="60">
      <t>ゲンショウ</t>
    </rPh>
    <rPh sb="64" eb="66">
      <t>オスイ</t>
    </rPh>
    <rPh sb="66" eb="68">
      <t>ショリ</t>
    </rPh>
    <rPh sb="86" eb="89">
      <t>ソウヒヨウ</t>
    </rPh>
    <rPh sb="132" eb="135">
      <t>ソウシュウエキ</t>
    </rPh>
    <rPh sb="136" eb="138">
      <t>ゲンショウ</t>
    </rPh>
    <rPh sb="142" eb="144">
      <t>ミコ</t>
    </rPh>
    <rPh sb="157" eb="159">
      <t>ヒヨウ</t>
    </rPh>
    <rPh sb="160" eb="161">
      <t>マカナ</t>
    </rPh>
    <rPh sb="165" eb="168">
      <t>キギョウサイ</t>
    </rPh>
    <rPh sb="169" eb="171">
      <t>ゾウカ</t>
    </rPh>
    <rPh sb="175" eb="177">
      <t>ミコ</t>
    </rPh>
    <rPh sb="209" eb="210">
      <t>ソト</t>
    </rPh>
    <rPh sb="246" eb="247">
      <t>オコナ</t>
    </rPh>
    <rPh sb="355" eb="357">
      <t>キギョウ</t>
    </rPh>
    <rPh sb="357" eb="358">
      <t>サイ</t>
    </rPh>
    <rPh sb="358" eb="360">
      <t>ザンダカ</t>
    </rPh>
    <rPh sb="393" eb="394">
      <t>ヨコ</t>
    </rPh>
    <rPh sb="397" eb="399">
      <t>スイイ</t>
    </rPh>
    <rPh sb="403" eb="405">
      <t>ミコ</t>
    </rPh>
    <rPh sb="417" eb="418">
      <t>オコナ</t>
    </rPh>
    <rPh sb="419" eb="422">
      <t>ユウシュウリツ</t>
    </rPh>
    <rPh sb="423" eb="425">
      <t>コウジョウ</t>
    </rPh>
    <rPh sb="426" eb="428">
      <t>メザ</t>
    </rPh>
    <rPh sb="444" eb="447">
      <t>コウリツテキ</t>
    </rPh>
    <rPh sb="448" eb="450">
      <t>ケイエイ</t>
    </rPh>
    <rPh sb="451" eb="453">
      <t>メザ</t>
    </rPh>
    <rPh sb="528" eb="530">
      <t>ショリ</t>
    </rPh>
    <rPh sb="530" eb="532">
      <t>クイキ</t>
    </rPh>
    <rPh sb="533" eb="535">
      <t>ミナオ</t>
    </rPh>
    <phoneticPr fontId="4"/>
  </si>
  <si>
    <t>下水道事業を取り巻く経営環境は、人口減少や節水機器の普及など水需要の減少に伴う下水道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れる。平成29年度に策定したストックマネジメント計画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財務諸表を公表・比較することで経営の「見える化」を図り、適正な料金原価に照らしあわせ、持続可能な供給単価を設定し、より一層の経営の効率化と経営基盤の強化を図っていくことが必要である。</t>
    <rPh sb="39" eb="42">
      <t>ゲスイドウ</t>
    </rPh>
    <rPh sb="210" eb="212">
      <t>ミナオ</t>
    </rPh>
    <rPh sb="291" eb="293">
      <t>レイワ</t>
    </rPh>
    <rPh sb="294" eb="296">
      <t>ネンド</t>
    </rPh>
    <rPh sb="336" eb="338">
      <t>テキセイ</t>
    </rPh>
    <rPh sb="339" eb="341">
      <t>リョウキン</t>
    </rPh>
    <rPh sb="341" eb="343">
      <t>ゲンカ</t>
    </rPh>
    <rPh sb="344" eb="345">
      <t>テ</t>
    </rPh>
    <rPh sb="351" eb="355">
      <t>ジゾクカノウ</t>
    </rPh>
    <rPh sb="356" eb="360">
      <t>キョウキュウタンカ</t>
    </rPh>
    <rPh sb="361" eb="363">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</si>
</sst>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5F-4ACC-8F72-7BBB6384A93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F35F-4ACC-8F72-7BBB6384A93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93-49C7-92F8-A1661C27575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9593-49C7-92F8-A1661C27575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99.53</c:v>
                </c:pt>
                <c:pt idx="1">
                  <c:v>99.56</c:v>
                </c:pt>
                <c:pt idx="2">
                  <c:v>99.56</c:v>
                </c:pt>
                <c:pt idx="3">
                  <c:v>98.86</c:v>
                </c:pt>
                <c:pt idx="4">
                  <c:v>99.61</c:v>
                </c:pt>
              </c:numCache>
            </c:numRef>
          </c:val>
          <c:extLst>
            <c:ext xmlns:c16="http://schemas.microsoft.com/office/drawing/2014/chart" uri="{C3380CC4-5D6E-409C-BE32-E72D297353CC}">
              <c16:uniqueId val="{00000000-589E-48AC-B5CC-51C17FA72B1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589E-48AC-B5CC-51C17FA72B1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74.09</c:v>
                </c:pt>
                <c:pt idx="1">
                  <c:v>73.17</c:v>
                </c:pt>
                <c:pt idx="2">
                  <c:v>70.91</c:v>
                </c:pt>
                <c:pt idx="3">
                  <c:v>76.290000000000006</c:v>
                </c:pt>
                <c:pt idx="4">
                  <c:v>67.37</c:v>
                </c:pt>
              </c:numCache>
            </c:numRef>
          </c:val>
          <c:extLst>
            <c:ext xmlns:c16="http://schemas.microsoft.com/office/drawing/2014/chart" uri="{C3380CC4-5D6E-409C-BE32-E72D297353CC}">
              <c16:uniqueId val="{00000000-CB56-4DD4-8355-8AC86F28D5B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56-4DD4-8355-8AC86F28D5B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12-42A3-8C2E-E3B2BB04B66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12-42A3-8C2E-E3B2BB04B66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D3-46EC-A24B-B3665C7943B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3-46EC-A24B-B3665C7943B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14-4C34-B2AA-837770613AB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14-4C34-B2AA-837770613AB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94-462A-AAFC-782AC9D4E2D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94-462A-AAFC-782AC9D4E2D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397.01</c:v>
                </c:pt>
                <c:pt idx="1">
                  <c:v>367.42</c:v>
                </c:pt>
                <c:pt idx="2">
                  <c:v>366.61</c:v>
                </c:pt>
                <c:pt idx="3">
                  <c:v>358.83</c:v>
                </c:pt>
                <c:pt idx="4">
                  <c:v>433.66</c:v>
                </c:pt>
              </c:numCache>
            </c:numRef>
          </c:val>
          <c:extLst>
            <c:ext xmlns:c16="http://schemas.microsoft.com/office/drawing/2014/chart" uri="{C3380CC4-5D6E-409C-BE32-E72D297353CC}">
              <c16:uniqueId val="{00000000-DDBC-4E60-9C7A-16C7E4C260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DDBC-4E60-9C7A-16C7E4C260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74.98</c:v>
                </c:pt>
                <c:pt idx="1">
                  <c:v>73.98</c:v>
                </c:pt>
                <c:pt idx="2">
                  <c:v>71.569999999999993</c:v>
                </c:pt>
                <c:pt idx="3">
                  <c:v>76.959999999999994</c:v>
                </c:pt>
                <c:pt idx="4">
                  <c:v>67.790000000000006</c:v>
                </c:pt>
              </c:numCache>
            </c:numRef>
          </c:val>
          <c:extLst>
            <c:ext xmlns:c16="http://schemas.microsoft.com/office/drawing/2014/chart" uri="{C3380CC4-5D6E-409C-BE32-E72D297353CC}">
              <c16:uniqueId val="{00000000-4B73-416D-AEC1-1870965C198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4B73-416D-AEC1-1870965C198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163.38</c:v>
                </c:pt>
                <c:pt idx="1">
                  <c:v>165.92</c:v>
                </c:pt>
                <c:pt idx="2">
                  <c:v>172.02</c:v>
                </c:pt>
                <c:pt idx="3">
                  <c:v>163.43</c:v>
                </c:pt>
                <c:pt idx="4">
                  <c:v>150.65</c:v>
                </c:pt>
              </c:numCache>
            </c:numRef>
          </c:val>
          <c:extLst>
            <c:ext xmlns:c16="http://schemas.microsoft.com/office/drawing/2014/chart" uri="{C3380CC4-5D6E-409C-BE32-E72D297353CC}">
              <c16:uniqueId val="{00000000-ABDC-4703-AC34-4F671A78521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ABDC-4703-AC34-4F671A78521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53"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三重県　東員町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51">
        <f>データ!S6</f>
        <v>25934</v>
      </c>
      <c r="AM8" s="51"/>
      <c r="AN8" s="51"/>
      <c r="AO8" s="51"/>
      <c r="AP8" s="51"/>
      <c r="AQ8" s="51"/>
      <c r="AR8" s="51"/>
      <c r="AS8" s="51"/>
      <c r="AT8" s="45">
        <f>データ!T6</f>
        <v>22.68</v>
      </c>
      <c r="AU8" s="45"/>
      <c r="AV8" s="45"/>
      <c r="AW8" s="45"/>
      <c r="AX8" s="45"/>
      <c r="AY8" s="45"/>
      <c r="AZ8" s="45"/>
      <c r="BA8" s="45"/>
      <c r="BB8" s="45">
        <f>データ!U6</f>
        <v>1143.47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66.819999999999993</v>
      </c>
      <c r="Q10" s="45"/>
      <c r="R10" s="45"/>
      <c r="S10" s="45"/>
      <c r="T10" s="45"/>
      <c r="U10" s="45"/>
      <c r="V10" s="45"/>
      <c r="W10" s="45">
        <f>データ!Q6</f>
        <v>86.13</v>
      </c>
      <c r="X10" s="45"/>
      <c r="Y10" s="45"/>
      <c r="Z10" s="45"/>
      <c r="AA10" s="45"/>
      <c r="AB10" s="45"/>
      <c r="AC10" s="45"/>
      <c r="AD10" s="51">
        <f>データ!R6</f>
        <v>1760</v>
      </c>
      <c r="AE10" s="51"/>
      <c r="AF10" s="51"/>
      <c r="AG10" s="51"/>
      <c r="AH10" s="51"/>
      <c r="AI10" s="51"/>
      <c r="AJ10" s="51"/>
      <c r="AK10" s="2"/>
      <c r="AL10" s="51">
        <f>データ!V6</f>
        <v>17292</v>
      </c>
      <c r="AM10" s="51"/>
      <c r="AN10" s="51"/>
      <c r="AO10" s="51"/>
      <c r="AP10" s="51"/>
      <c r="AQ10" s="51"/>
      <c r="AR10" s="51"/>
      <c r="AS10" s="51"/>
      <c r="AT10" s="45">
        <f>データ!W6</f>
        <v>5.53</v>
      </c>
      <c r="AU10" s="45"/>
      <c r="AV10" s="45"/>
      <c r="AW10" s="45"/>
      <c r="AX10" s="45"/>
      <c r="AY10" s="45"/>
      <c r="AZ10" s="45"/>
      <c r="BA10" s="45"/>
      <c r="BB10" s="45">
        <f>データ!X6</f>
        <v>3126.94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117</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116</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118</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jpmSlHTrzFOazQ8DNgBhZO+sAXvUrTPE9dT/tjgQpk1zh4xpbFWRUal9tnX/IBxyrjLRVII+tmMkxrgiOZ7jWQ==" saltValue="1JedNyMXCnEQCJnlWyJA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243248</v>
      </c>
      <c r="D6" s="19">
        <f t="shared" si="3"/>
        <v>47</v>
      </c>
      <c r="E6" s="19">
        <f t="shared" si="3"/>
        <v>17</v>
      </c>
      <c r="F6" s="19">
        <f t="shared" si="3"/>
        <v>1</v>
      </c>
      <c r="G6" s="19">
        <f t="shared" si="3"/>
        <v>0</v>
      </c>
      <c r="H6" s="19" t="str">
        <f t="shared" si="3"/>
        <v>三重県　東員町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66.819999999999993</v>
      </c>
      <c r="Q6" s="20">
        <f t="shared" si="3"/>
        <v>86.13</v>
      </c>
      <c r="R6" s="20">
        <f t="shared" si="3"/>
        <v>1760</v>
      </c>
      <c r="S6" s="20">
        <f t="shared" si="3"/>
        <v>25934</v>
      </c>
      <c r="T6" s="20">
        <f t="shared" si="3"/>
        <v>22.68</v>
      </c>
      <c r="U6" s="20">
        <f t="shared" si="3"/>
        <v>1143.47</v>
      </c>
      <c r="V6" s="20">
        <f t="shared" si="3"/>
        <v>17292</v>
      </c>
      <c r="W6" s="20">
        <f t="shared" si="3"/>
        <v>5.53</v>
      </c>
      <c r="X6" s="20">
        <f t="shared" si="3"/>
        <v>3126.94</v>
      </c>
      <c r="Y6" s="21">
        <f>IF(Y7="",NA(),Y7)</f>
        <v>74.09</v>
      </c>
      <c r="Z6" s="21">
        <f t="shared" ref="Z6:AH6" si="4">IF(Z7="",NA(),Z7)</f>
        <v>73.17</v>
      </c>
      <c r="AA6" s="21">
        <f t="shared" si="4"/>
        <v>70.91</v>
      </c>
      <c r="AB6" s="21">
        <f t="shared" si="4"/>
        <v>76.290000000000006</v>
      </c>
      <c r="AC6" s="21">
        <f t="shared" si="4"/>
        <v>67.37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397.01</v>
      </c>
      <c r="BG6" s="21">
        <f t="shared" ref="BG6:BO6" si="7">IF(BG7="",NA(),BG7)</f>
        <v>367.42</v>
      </c>
      <c r="BH6" s="21">
        <f t="shared" si="7"/>
        <v>366.61</v>
      </c>
      <c r="BI6" s="21">
        <f t="shared" si="7"/>
        <v>358.83</v>
      </c>
      <c r="BJ6" s="21">
        <f t="shared" si="7"/>
        <v>433.66</v>
      </c>
      <c r="BK6" s="21">
        <f t="shared" si="7"/>
        <v>958.81</v>
      </c>
      <c r="BL6" s="21">
        <f t="shared" si="7"/>
        <v>1001.3</v>
      </c>
      <c r="BM6" s="21">
        <f t="shared" si="7"/>
        <v>1050.51</v>
      </c>
      <c r="BN6" s="21">
        <f t="shared" si="7"/>
        <v>1102.01</v>
      </c>
      <c r="BO6" s="21">
        <f t="shared" si="7"/>
        <v>987.36</v>
      </c>
      <c r="BP6" s="20" t="str">
        <f>IF(BP7="","",IF(BP7="-","【-】","【"&amp;SUBSTITUTE(TEXT(BP7,"#,##0.00"),"-","△")&amp;"】"))</f>
        <v>【652.82】</v>
      </c>
      <c r="BQ6" s="21">
        <f>IF(BQ7="",NA(),BQ7)</f>
        <v>74.98</v>
      </c>
      <c r="BR6" s="21">
        <f t="shared" ref="BR6:BZ6" si="8">IF(BR7="",NA(),BR7)</f>
        <v>73.98</v>
      </c>
      <c r="BS6" s="21">
        <f t="shared" si="8"/>
        <v>71.569999999999993</v>
      </c>
      <c r="BT6" s="21">
        <f t="shared" si="8"/>
        <v>76.959999999999994</v>
      </c>
      <c r="BU6" s="21">
        <f t="shared" si="8"/>
        <v>67.790000000000006</v>
      </c>
      <c r="BV6" s="21">
        <f t="shared" si="8"/>
        <v>82.88</v>
      </c>
      <c r="BW6" s="21">
        <f t="shared" si="8"/>
        <v>81.88</v>
      </c>
      <c r="BX6" s="21">
        <f t="shared" si="8"/>
        <v>82.65</v>
      </c>
      <c r="BY6" s="21">
        <f t="shared" si="8"/>
        <v>82.55</v>
      </c>
      <c r="BZ6" s="21">
        <f t="shared" si="8"/>
        <v>83.55</v>
      </c>
      <c r="CA6" s="20" t="str">
        <f>IF(CA7="","",IF(CA7="-","【-】","【"&amp;SUBSTITUTE(TEXT(CA7,"#,##0.00"),"-","△")&amp;"】"))</f>
        <v>【97.61】</v>
      </c>
      <c r="CB6" s="21">
        <f>IF(CB7="",NA(),CB7)</f>
        <v>163.38</v>
      </c>
      <c r="CC6" s="21">
        <f t="shared" ref="CC6:CK6" si="9">IF(CC7="",NA(),CC7)</f>
        <v>165.92</v>
      </c>
      <c r="CD6" s="21">
        <f t="shared" si="9"/>
        <v>172.02</v>
      </c>
      <c r="CE6" s="21">
        <f t="shared" si="9"/>
        <v>163.43</v>
      </c>
      <c r="CF6" s="21">
        <f t="shared" si="9"/>
        <v>150.65</v>
      </c>
      <c r="CG6" s="21">
        <f t="shared" si="9"/>
        <v>190.99</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48.95</v>
      </c>
      <c r="CW6" s="20" t="str">
        <f>IF(CW7="","",IF(CW7="-","【-】","【"&amp;SUBSTITUTE(TEXT(CW7,"#,##0.00"),"-","△")&amp;"】"))</f>
        <v>【59.10】</v>
      </c>
      <c r="CX6" s="21">
        <f>IF(CX7="",NA(),CX7)</f>
        <v>99.53</v>
      </c>
      <c r="CY6" s="21">
        <f t="shared" ref="CY6:DG6" si="11">IF(CY7="",NA(),CY7)</f>
        <v>99.56</v>
      </c>
      <c r="CZ6" s="21">
        <f t="shared" si="11"/>
        <v>99.56</v>
      </c>
      <c r="DA6" s="21">
        <f t="shared" si="11"/>
        <v>98.86</v>
      </c>
      <c r="DB6" s="21">
        <f t="shared" si="11"/>
        <v>99.61</v>
      </c>
      <c r="DC6" s="21">
        <f t="shared" si="11"/>
        <v>83.02</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5" s="22" customFormat="1" x14ac:dyDescent="0.2">
      <c r="A7" s="14"/>
      <c r="B7" s="23">
        <v>2022</v>
      </c>
      <c r="C7" s="23">
        <v>243248</v>
      </c>
      <c r="D7" s="23">
        <v>47</v>
      </c>
      <c r="E7" s="23">
        <v>17</v>
      </c>
      <c r="F7" s="23">
        <v>1</v>
      </c>
      <c r="G7" s="23">
        <v>0</v>
      </c>
      <c r="H7" s="23" t="s">
        <v>98</v>
      </c>
      <c r="I7" s="23" t="s">
        <v>99</v>
      </c>
      <c r="J7" s="23" t="s">
        <v>100</v>
      </c>
      <c r="K7" s="23" t="s">
        <v>101</v>
      </c>
      <c r="L7" s="23" t="s">
        <v>102</v>
      </c>
      <c r="M7" s="23" t="s">
        <v>103</v>
      </c>
      <c r="N7" s="24" t="s">
        <v>104</v>
      </c>
      <c r="O7" s="24" t="s">
        <v>105</v>
      </c>
      <c r="P7" s="24">
        <v>66.819999999999993</v>
      </c>
      <c r="Q7" s="24">
        <v>86.13</v>
      </c>
      <c r="R7" s="24">
        <v>1760</v>
      </c>
      <c r="S7" s="24">
        <v>25934</v>
      </c>
      <c r="T7" s="24">
        <v>22.68</v>
      </c>
      <c r="U7" s="24">
        <v>1143.47</v>
      </c>
      <c r="V7" s="24">
        <v>17292</v>
      </c>
      <c r="W7" s="24">
        <v>5.53</v>
      </c>
      <c r="X7" s="24">
        <v>3126.94</v>
      </c>
      <c r="Y7" s="24">
        <v>74.09</v>
      </c>
      <c r="Z7" s="24">
        <v>73.17</v>
      </c>
      <c r="AA7" s="24">
        <v>70.91</v>
      </c>
      <c r="AB7" s="24">
        <v>76.290000000000006</v>
      </c>
      <c r="AC7" s="24">
        <v>67.37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397.01</v>
      </c>
      <c r="BG7" s="24">
        <v>367.42</v>
      </c>
      <c r="BH7" s="24">
        <v>366.61</v>
      </c>
      <c r="BI7" s="24">
        <v>358.83</v>
      </c>
      <c r="BJ7" s="24">
        <v>433.66</v>
      </c>
      <c r="BK7" s="24">
        <v>958.81</v>
      </c>
      <c r="BL7" s="24">
        <v>1001.3</v>
      </c>
      <c r="BM7" s="24">
        <v>1050.51</v>
      </c>
      <c r="BN7" s="24">
        <v>1102.01</v>
      </c>
      <c r="BO7" s="24">
        <v>987.36</v>
      </c>
      <c r="BP7" s="24">
        <v>652.82000000000005</v>
      </c>
      <c r="BQ7" s="24">
        <v>74.98</v>
      </c>
      <c r="BR7" s="24">
        <v>73.98</v>
      </c>
      <c r="BS7" s="24">
        <v>71.569999999999993</v>
      </c>
      <c r="BT7" s="24">
        <v>76.959999999999994</v>
      </c>
      <c r="BU7" s="24">
        <v>67.790000000000006</v>
      </c>
      <c r="BV7" s="24">
        <v>82.88</v>
      </c>
      <c r="BW7" s="24">
        <v>81.88</v>
      </c>
      <c r="BX7" s="24">
        <v>82.65</v>
      </c>
      <c r="BY7" s="24">
        <v>82.55</v>
      </c>
      <c r="BZ7" s="24">
        <v>83.55</v>
      </c>
      <c r="CA7" s="24">
        <v>97.61</v>
      </c>
      <c r="CB7" s="24">
        <v>163.38</v>
      </c>
      <c r="CC7" s="24">
        <v>165.92</v>
      </c>
      <c r="CD7" s="24">
        <v>172.02</v>
      </c>
      <c r="CE7" s="24">
        <v>163.43</v>
      </c>
      <c r="CF7" s="24">
        <v>150.65</v>
      </c>
      <c r="CG7" s="24">
        <v>190.99</v>
      </c>
      <c r="CH7" s="24">
        <v>187.55</v>
      </c>
      <c r="CI7" s="24">
        <v>186.3</v>
      </c>
      <c r="CJ7" s="24">
        <v>188.38</v>
      </c>
      <c r="CK7" s="24">
        <v>185.98</v>
      </c>
      <c r="CL7" s="24">
        <v>138.29</v>
      </c>
      <c r="CM7" s="24" t="s">
        <v>104</v>
      </c>
      <c r="CN7" s="24" t="s">
        <v>104</v>
      </c>
      <c r="CO7" s="24" t="s">
        <v>104</v>
      </c>
      <c r="CP7" s="24" t="s">
        <v>104</v>
      </c>
      <c r="CQ7" s="24" t="s">
        <v>104</v>
      </c>
      <c r="CR7" s="24">
        <v>52.58</v>
      </c>
      <c r="CS7" s="24">
        <v>50.94</v>
      </c>
      <c r="CT7" s="24">
        <v>50.53</v>
      </c>
      <c r="CU7" s="24">
        <v>51.42</v>
      </c>
      <c r="CV7" s="24">
        <v>48.95</v>
      </c>
      <c r="CW7" s="24">
        <v>59.1</v>
      </c>
      <c r="CX7" s="24">
        <v>99.53</v>
      </c>
      <c r="CY7" s="24">
        <v>99.56</v>
      </c>
      <c r="CZ7" s="24">
        <v>99.56</v>
      </c>
      <c r="DA7" s="24">
        <v>98.86</v>
      </c>
      <c r="DB7" s="24">
        <v>99.61</v>
      </c>
      <c r="DC7" s="24">
        <v>83.02</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0.14000000000000001</v>
      </c>
      <c r="EN7" s="24">
        <v>0.08</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