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03022\Desktop\調査　未提出\0202 FW 【依頼：２2(金)〆】公営企業に係る経営比較分析表（令和４年度決算）の分析等について\提出書類\"/>
    </mc:Choice>
  </mc:AlternateContent>
  <xr:revisionPtr revIDLastSave="0" documentId="13_ncr:1_{9A379F55-8DE2-42DE-8C40-1C24978134EB}" xr6:coauthVersionLast="47" xr6:coauthVersionMax="47" xr10:uidLastSave="{00000000-0000-0000-0000-000000000000}"/>
  <workbookProtection workbookAlgorithmName="SHA-512" workbookHashValue="TIVJbj8wbXNZG0zmXJV/wkVVrfVS4UXtGfbCqz8G9NgxGqAP+Sy9smzS7G5KRfNHeCpwz/rExTIJQ5JYyP0XBw==" workbookSaltValue="TpAewrOF5G4DAZWg1GDJH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L10" i="4"/>
  <c r="AD10" i="4"/>
  <c r="P10" i="4"/>
  <c r="B10"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<sst xmlns="http://schemas.openxmlformats.org/spreadsheetml/2006/main" count="236" uniqueCount="121">
  <si>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</si>
  <si>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</si>
  <si>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</si>
  <si>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</si>
  <si>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</si>
  <si>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</si>
  <si>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</si>
  <si>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</si>
  <si>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</si>
  <si>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</si>
  <si>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</si>
  <si>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</si>
  <si>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</si>
  <si>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</si>
  <si>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</si>
  <si>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</si>
  <si>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</si>
  <si>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</si>
  <si>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</si>
  <si>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</si>
  <si>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</si>
  <si>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</si>
  <si>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</si>
  <si>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</si>
  <si>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</si>
  <si>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</si>
  <si>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</si>
  <si>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</si>
  <si>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</si>
  <si>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</si>
  <si>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</si>
  <si>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</si>
  <si>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</si>
  <si>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</si>
  <si>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</si>
  <si>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</si>
  <si>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</si>
  <si>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</si>
  <si>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</si>
  <si>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</si>
  <si>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</si>
  <si>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</si>
  <si>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</si>
  <si>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</si>
  <si>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</si>
  <si>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</si>
  <si>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</si>
  <si>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</si>
  <si>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</si>
  <si>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</si>
  <si>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</si>
  <si>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</si>
  <si>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</si>
  <si>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</si>
  <si>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</si>
  <si>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</si>
  <si>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</si>
  <si>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</si>
  <si>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</si>
  <si>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</si>
  <si>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</si>
  <si>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</si>
  <si>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</si>
  <si>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</si>
  <si>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</si>
  <si>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</si>
  <si>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</si>
  <si>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</si>
  <si>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</si>
  <si>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</si>
  <si>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</si>
  <si>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</si>
  <si>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</si>
  <si>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</si>
  <si>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</si>
  <si>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</si>
  <si>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</si>
  <si>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</si>
  <si>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</si>
  <si>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</si>
  <si>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</si>
  <si>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</si>
  <si>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</si>
  <si>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</si>
  <si>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</si>
  <si>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</si>
  <si>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</si>
  <si>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</si>
  <si>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</si>
  <si>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</si>
  <si>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</si>
  <si>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</si>
  <si>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</si>
  <si>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</si>
  <si>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</si>
  <si>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</si>
  <si>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</si>
  <si>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</si>
  <si>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</si>
  <si>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</si>
  <si>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</si>
  <si>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</si>
  <si>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</si>
  <si>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</si>
  <si>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</si>
  <si>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</si>
  <si>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</si>
  <si>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</si>
  <si>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</si>
  <si>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</si>
  <si>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</si>
  <si>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</si>
  <si>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</si>
  <si>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</si>
  <si>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</si>
  <si>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</si>
  <si>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</si>
  <si>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</si>
  <si>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当町の下水道は布設開始から約30年経過しており、最適整備構想に基づき、計画的な更新が必要である。</t>
    <phoneticPr fontId="4"/>
  </si>
  <si>
    <t>　町内における下水道事業については、完了となっており、今後人口減少が予想される中、施設更新等新たな投資が求められ、統廃合を含めた施設の維持管理及び財源確保が重要な課題である。</t>
    <rPh sb="57" eb="60">
      <t>トウハイゴウ</t>
    </rPh>
    <rPh sb="61" eb="62">
      <t>フク</t>
    </rPh>
    <rPh sb="64" eb="66">
      <t>シセツ</t>
    </rPh>
    <rPh sb="71" eb="72">
      <t>オヨ</t>
    </rPh>
    <phoneticPr fontId="4"/>
  </si>
  <si>
    <t>①100％を下回っており、使用料以外（一般会計）の収入に依存している。
④類似団体と比較して低く抑えられている。
⑤類似団体と比較して低い数値で推移しており、使用料以外（一般会計）の収入に依存している割合が高いといえる。
⑥類似団体と比較して低い数値であったものの、令和4年度から逆転した。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一方、収益的収支比率や経費回収率から見ると下水道使用料以外の収入に依存している割合が大きいため、令和2年度分からの使用料改定を行った。
　使用料の改定については、令和6年度に再検討を行う予定である。</t>
    <rPh sb="121" eb="122">
      <t>ヒク</t>
    </rPh>
    <rPh sb="133" eb="135">
      <t>レイワ</t>
    </rPh>
    <rPh sb="136" eb="138">
      <t>ネンド</t>
    </rPh>
    <rPh sb="140" eb="142">
      <t>ギャクテン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</si>
</sst>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A7-4B0F-9A4B-880EFA8C2C0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EBA7-4B0F-9A4B-880EFA8C2C0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64.680000000000007</c:v>
                </c:pt>
                <c:pt idx="1">
                  <c:v>61.8</c:v>
                </c:pt>
                <c:pt idx="2">
                  <c:v>65.06</c:v>
                </c:pt>
                <c:pt idx="3">
                  <c:v>64.22</c:v>
                </c:pt>
                <c:pt idx="4">
                  <c:v>62.73</c:v>
                </c:pt>
              </c:numCache>
            </c:numRef>
          </c:val>
          <c:extLst>
            <c:ext xmlns:c16="http://schemas.microsoft.com/office/drawing/2014/chart" uri="{C3380CC4-5D6E-409C-BE32-E72D297353CC}">
              <c16:uniqueId val="{00000000-3AF4-45DD-BD04-AFF468853F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3AF4-45DD-BD04-AFF468853F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99.82</c:v>
                </c:pt>
                <c:pt idx="1">
                  <c:v>99.82</c:v>
                </c:pt>
                <c:pt idx="2">
                  <c:v>99.86</c:v>
                </c:pt>
                <c:pt idx="3">
                  <c:v>99.72</c:v>
                </c:pt>
                <c:pt idx="4">
                  <c:v>99.72</c:v>
                </c:pt>
              </c:numCache>
            </c:numRef>
          </c:val>
          <c:extLst>
            <c:ext xmlns:c16="http://schemas.microsoft.com/office/drawing/2014/chart" uri="{C3380CC4-5D6E-409C-BE32-E72D297353CC}">
              <c16:uniqueId val="{00000000-5BBC-4819-87A3-DE1F47AD87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5BBC-4819-87A3-DE1F47AD87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86.95</c:v>
                </c:pt>
                <c:pt idx="1">
                  <c:v>88.33</c:v>
                </c:pt>
                <c:pt idx="2">
                  <c:v>93.52</c:v>
                </c:pt>
                <c:pt idx="3">
                  <c:v>95.63</c:v>
                </c:pt>
                <c:pt idx="4">
                  <c:v>97.74</c:v>
                </c:pt>
              </c:numCache>
            </c:numRef>
          </c:val>
          <c:extLst>
            <c:ext xmlns:c16="http://schemas.microsoft.com/office/drawing/2014/chart" uri="{C3380CC4-5D6E-409C-BE32-E72D297353CC}">
              <c16:uniqueId val="{00000000-6DAD-478B-BCE0-E089B83A68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AD-478B-BCE0-E089B83A68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31-4F91-8B8C-2CBDAC0B34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31-4F91-8B8C-2CBDAC0B34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01-4334-BA18-E47131FB5C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01-4334-BA18-E47131FB5C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E3-42E2-806A-405CB06735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E3-42E2-806A-405CB06735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91-473D-870B-53E83860436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91-473D-870B-53E83860436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34-4F41-A495-253A8D4F89F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C734-4F41-A495-253A8D4F89F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50.29</c:v>
                </c:pt>
                <c:pt idx="1">
                  <c:v>48.97</c:v>
                </c:pt>
                <c:pt idx="2">
                  <c:v>63.33</c:v>
                </c:pt>
                <c:pt idx="3">
                  <c:v>51.28</c:v>
                </c:pt>
                <c:pt idx="4">
                  <c:v>38.68</c:v>
                </c:pt>
              </c:numCache>
            </c:numRef>
          </c:val>
          <c:extLst>
            <c:ext xmlns:c16="http://schemas.microsoft.com/office/drawing/2014/chart" uri="{C3380CC4-5D6E-409C-BE32-E72D297353CC}">
              <c16:uniqueId val="{00000000-EED0-4AED-802F-17342AB49B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EED0-4AED-802F-17342AB49B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199</c:v>
                </c:pt>
                <c:pt idx="1">
                  <c:v>206.24</c:v>
                </c:pt>
                <c:pt idx="2">
                  <c:v>186.3</c:v>
                </c:pt>
                <c:pt idx="3">
                  <c:v>232.88</c:v>
                </c:pt>
                <c:pt idx="4">
                  <c:v>308.27</c:v>
                </c:pt>
              </c:numCache>
            </c:numRef>
          </c:val>
          <c:extLst>
            <c:ext xmlns:c16="http://schemas.microsoft.com/office/drawing/2014/chart" uri="{C3380CC4-5D6E-409C-BE32-E72D297353CC}">
              <c16:uniqueId val="{00000000-1E37-4E04-8EFF-555ECEDB08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1E37-4E04-8EFF-555ECEDB08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D27" sqref="CD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木曽岬町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5994</v>
      </c>
      <c r="AM8" s="42"/>
      <c r="AN8" s="42"/>
      <c r="AO8" s="42"/>
      <c r="AP8" s="42"/>
      <c r="AQ8" s="42"/>
      <c r="AR8" s="42"/>
      <c r="AS8" s="42"/>
      <c r="AT8" s="35">
        <f>データ!T6</f>
        <v>15.74</v>
      </c>
      <c r="AU8" s="35"/>
      <c r="AV8" s="35"/>
      <c r="AW8" s="35"/>
      <c r="AX8" s="35"/>
      <c r="AY8" s="35"/>
      <c r="AZ8" s="35"/>
      <c r="BA8" s="35"/>
      <c r="BB8" s="35">
        <f>データ!U6</f>
        <v>380.81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35.42</v>
      </c>
      <c r="Q10" s="35"/>
      <c r="R10" s="35"/>
      <c r="S10" s="35"/>
      <c r="T10" s="35"/>
      <c r="U10" s="35"/>
      <c r="V10" s="35"/>
      <c r="W10" s="35">
        <f>データ!Q6</f>
        <v>98.85</v>
      </c>
      <c r="X10" s="35"/>
      <c r="Y10" s="35"/>
      <c r="Z10" s="35"/>
      <c r="AA10" s="35"/>
      <c r="AB10" s="35"/>
      <c r="AC10" s="35"/>
      <c r="AD10" s="42">
        <f>データ!R6</f>
        <v>2002</v>
      </c>
      <c r="AE10" s="42"/>
      <c r="AF10" s="42"/>
      <c r="AG10" s="42"/>
      <c r="AH10" s="42"/>
      <c r="AI10" s="42"/>
      <c r="AJ10" s="42"/>
      <c r="AK10" s="2"/>
      <c r="AL10" s="42">
        <f>データ!V6</f>
        <v>2108</v>
      </c>
      <c r="AM10" s="42"/>
      <c r="AN10" s="42"/>
      <c r="AO10" s="42"/>
      <c r="AP10" s="42"/>
      <c r="AQ10" s="42"/>
      <c r="AR10" s="42"/>
      <c r="AS10" s="42"/>
      <c r="AT10" s="35">
        <f>データ!W6</f>
        <v>1.19</v>
      </c>
      <c r="AU10" s="35"/>
      <c r="AV10" s="35"/>
      <c r="AW10" s="35"/>
      <c r="AX10" s="35"/>
      <c r="AY10" s="35"/>
      <c r="AZ10" s="35"/>
      <c r="BA10" s="35"/>
      <c r="BB10" s="35">
        <f>データ!X6</f>
        <v>1771.43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yh/reRB28gqOh/cmqviQWorEM8K8yle9LWvff6r1s5bCzpq60OcLRahPlfL51ErJ0jWDWQSVesULM4nsNVtipg==" saltValue="jr2ovZxSUNu7iSjMDh2B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243035</v>
      </c>
      <c r="D6" s="19">
        <f t="shared" si="3"/>
        <v>47</v>
      </c>
      <c r="E6" s="19">
        <f t="shared" si="3"/>
        <v>17</v>
      </c>
      <c r="F6" s="19">
        <f t="shared" si="3"/>
        <v>5</v>
      </c>
      <c r="G6" s="19">
        <f t="shared" si="3"/>
        <v>0</v>
      </c>
      <c r="H6" s="19" t="str">
        <f t="shared" si="3"/>
        <v>三重県　木曽岬町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35.42</v>
      </c>
      <c r="Q6" s="20">
        <f t="shared" si="3"/>
        <v>98.85</v>
      </c>
      <c r="R6" s="20">
        <f t="shared" si="3"/>
        <v>2002</v>
      </c>
      <c r="S6" s="20">
        <f t="shared" si="3"/>
        <v>5994</v>
      </c>
      <c r="T6" s="20">
        <f t="shared" si="3"/>
        <v>15.74</v>
      </c>
      <c r="U6" s="20">
        <f t="shared" si="3"/>
        <v>380.81</v>
      </c>
      <c r="V6" s="20">
        <f t="shared" si="3"/>
        <v>2108</v>
      </c>
      <c r="W6" s="20">
        <f t="shared" si="3"/>
        <v>1.19</v>
      </c>
      <c r="X6" s="20">
        <f t="shared" si="3"/>
        <v>1771.43</v>
      </c>
      <c r="Y6" s="21">
        <f>IF(Y7="",NA(),Y7)</f>
        <v>86.95</v>
      </c>
      <c r="Z6" s="21">
        <f t="shared" ref="Z6:AH6" si="4">IF(Z7="",NA(),Z7)</f>
        <v>88.33</v>
      </c>
      <c r="AA6" s="21">
        <f t="shared" si="4"/>
        <v>93.52</v>
      </c>
      <c r="AB6" s="21">
        <f t="shared" si="4"/>
        <v>95.63</v>
      </c>
      <c r="AC6" s="21">
        <f t="shared" si="4"/>
        <v>97.74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50.29</v>
      </c>
      <c r="BR6" s="21">
        <f t="shared" ref="BR6:BZ6" si="8">IF(BR7="",NA(),BR7)</f>
        <v>48.97</v>
      </c>
      <c r="BS6" s="21">
        <f t="shared" si="8"/>
        <v>63.33</v>
      </c>
      <c r="BT6" s="21">
        <f t="shared" si="8"/>
        <v>51.28</v>
      </c>
      <c r="BU6" s="21">
        <f t="shared" si="8"/>
        <v>38.68</v>
      </c>
      <c r="BV6" s="21">
        <f t="shared" si="8"/>
        <v>57.77</v>
      </c>
      <c r="BW6" s="21">
        <f t="shared" si="8"/>
        <v>65.37</v>
      </c>
      <c r="BX6" s="21">
        <f t="shared" si="8"/>
        <v>68.11</v>
      </c>
      <c r="BY6" s="21">
        <f t="shared" si="8"/>
        <v>67.23</v>
      </c>
      <c r="BZ6" s="21">
        <f t="shared" si="8"/>
        <v>61.82</v>
      </c>
      <c r="CA6" s="20" t="str">
        <f>IF(CA7="","",IF(CA7="-","【-】","【"&amp;SUBSTITUTE(TEXT(CA7,"#,##0.00"),"-","△")&amp;"】"))</f>
        <v>【57.02】</v>
      </c>
      <c r="CB6" s="21">
        <f>IF(CB7="",NA(),CB7)</f>
        <v>199</v>
      </c>
      <c r="CC6" s="21">
        <f t="shared" ref="CC6:CK6" si="9">IF(CC7="",NA(),CC7)</f>
        <v>206.24</v>
      </c>
      <c r="CD6" s="21">
        <f t="shared" si="9"/>
        <v>186.3</v>
      </c>
      <c r="CE6" s="21">
        <f t="shared" si="9"/>
        <v>232.88</v>
      </c>
      <c r="CF6" s="21">
        <f t="shared" si="9"/>
        <v>308.27</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64.680000000000007</v>
      </c>
      <c r="CN6" s="21">
        <f t="shared" ref="CN6:CV6" si="10">IF(CN7="",NA(),CN7)</f>
        <v>61.8</v>
      </c>
      <c r="CO6" s="21">
        <f t="shared" si="10"/>
        <v>65.06</v>
      </c>
      <c r="CP6" s="21">
        <f t="shared" si="10"/>
        <v>64.22</v>
      </c>
      <c r="CQ6" s="21">
        <f t="shared" si="10"/>
        <v>62.73</v>
      </c>
      <c r="CR6" s="21">
        <f t="shared" si="10"/>
        <v>50.68</v>
      </c>
      <c r="CS6" s="21">
        <f t="shared" si="10"/>
        <v>54.06</v>
      </c>
      <c r="CT6" s="21">
        <f t="shared" si="10"/>
        <v>55.26</v>
      </c>
      <c r="CU6" s="21">
        <f t="shared" si="10"/>
        <v>54.54</v>
      </c>
      <c r="CV6" s="21">
        <f t="shared" si="10"/>
        <v>52.9</v>
      </c>
      <c r="CW6" s="20" t="str">
        <f>IF(CW7="","",IF(CW7="-","【-】","【"&amp;SUBSTITUTE(TEXT(CW7,"#,##0.00"),"-","△")&amp;"】"))</f>
        <v>【52.55】</v>
      </c>
      <c r="CX6" s="21">
        <f>IF(CX7="",NA(),CX7)</f>
        <v>99.82</v>
      </c>
      <c r="CY6" s="21">
        <f t="shared" ref="CY6:DG6" si="11">IF(CY7="",NA(),CY7)</f>
        <v>99.82</v>
      </c>
      <c r="CZ6" s="21">
        <f t="shared" si="11"/>
        <v>99.86</v>
      </c>
      <c r="DA6" s="21">
        <f t="shared" si="11"/>
        <v>99.72</v>
      </c>
      <c r="DB6" s="21">
        <f t="shared" si="11"/>
        <v>99.72</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243035</v>
      </c>
      <c r="D7" s="23">
        <v>47</v>
      </c>
      <c r="E7" s="23">
        <v>17</v>
      </c>
      <c r="F7" s="23">
        <v>5</v>
      </c>
      <c r="G7" s="23">
        <v>0</v>
      </c>
      <c r="H7" s="23" t="s">
        <v>98</v>
      </c>
      <c r="I7" s="23" t="s">
        <v>99</v>
      </c>
      <c r="J7" s="23" t="s">
        <v>100</v>
      </c>
      <c r="K7" s="23" t="s">
        <v>101</v>
      </c>
      <c r="L7" s="23" t="s">
        <v>102</v>
      </c>
      <c r="M7" s="23" t="s">
        <v>103</v>
      </c>
      <c r="N7" s="24" t="s">
        <v>104</v>
      </c>
      <c r="O7" s="24" t="s">
        <v>105</v>
      </c>
      <c r="P7" s="24">
        <v>35.42</v>
      </c>
      <c r="Q7" s="24">
        <v>98.85</v>
      </c>
      <c r="R7" s="24">
        <v>2002</v>
      </c>
      <c r="S7" s="24">
        <v>5994</v>
      </c>
      <c r="T7" s="24">
        <v>15.74</v>
      </c>
      <c r="U7" s="24">
        <v>380.81</v>
      </c>
      <c r="V7" s="24">
        <v>2108</v>
      </c>
      <c r="W7" s="24">
        <v>1.19</v>
      </c>
      <c r="X7" s="24">
        <v>1771.43</v>
      </c>
      <c r="Y7" s="24">
        <v>86.95</v>
      </c>
      <c r="Z7" s="24">
        <v>88.33</v>
      </c>
      <c r="AA7" s="24">
        <v>93.52</v>
      </c>
      <c r="AB7" s="24">
        <v>95.63</v>
      </c>
      <c r="AC7" s="24">
        <v>97.74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654.71</v>
      </c>
      <c r="BM7" s="24">
        <v>783.8</v>
      </c>
      <c r="BN7" s="24">
        <v>778.81</v>
      </c>
      <c r="BO7" s="24">
        <v>718.49</v>
      </c>
      <c r="BP7" s="24">
        <v>809.19</v>
      </c>
      <c r="BQ7" s="24">
        <v>50.29</v>
      </c>
      <c r="BR7" s="24">
        <v>48.97</v>
      </c>
      <c r="BS7" s="24">
        <v>63.33</v>
      </c>
      <c r="BT7" s="24">
        <v>51.28</v>
      </c>
      <c r="BU7" s="24">
        <v>38.68</v>
      </c>
      <c r="BV7" s="24">
        <v>57.77</v>
      </c>
      <c r="BW7" s="24">
        <v>65.37</v>
      </c>
      <c r="BX7" s="24">
        <v>68.11</v>
      </c>
      <c r="BY7" s="24">
        <v>67.23</v>
      </c>
      <c r="BZ7" s="24">
        <v>61.82</v>
      </c>
      <c r="CA7" s="24">
        <v>57.02</v>
      </c>
      <c r="CB7" s="24">
        <v>199</v>
      </c>
      <c r="CC7" s="24">
        <v>206.24</v>
      </c>
      <c r="CD7" s="24">
        <v>186.3</v>
      </c>
      <c r="CE7" s="24">
        <v>232.88</v>
      </c>
      <c r="CF7" s="24">
        <v>308.27</v>
      </c>
      <c r="CG7" s="24">
        <v>274.35000000000002</v>
      </c>
      <c r="CH7" s="24">
        <v>228.99</v>
      </c>
      <c r="CI7" s="24">
        <v>222.41</v>
      </c>
      <c r="CJ7" s="24">
        <v>228.21</v>
      </c>
      <c r="CK7" s="24">
        <v>246.9</v>
      </c>
      <c r="CL7" s="24">
        <v>273.68</v>
      </c>
      <c r="CM7" s="24">
        <v>64.680000000000007</v>
      </c>
      <c r="CN7" s="24">
        <v>61.8</v>
      </c>
      <c r="CO7" s="24">
        <v>65.06</v>
      </c>
      <c r="CP7" s="24">
        <v>64.22</v>
      </c>
      <c r="CQ7" s="24">
        <v>62.73</v>
      </c>
      <c r="CR7" s="24">
        <v>50.68</v>
      </c>
      <c r="CS7" s="24">
        <v>54.06</v>
      </c>
      <c r="CT7" s="24">
        <v>55.26</v>
      </c>
      <c r="CU7" s="24">
        <v>54.54</v>
      </c>
      <c r="CV7" s="24">
        <v>52.9</v>
      </c>
      <c r="CW7" s="24">
        <v>52.55</v>
      </c>
      <c r="CX7" s="24">
        <v>99.82</v>
      </c>
      <c r="CY7" s="24">
        <v>99.82</v>
      </c>
      <c r="CZ7" s="24">
        <v>99.86</v>
      </c>
      <c r="DA7" s="24">
        <v>99.72</v>
      </c>
      <c r="DB7" s="24">
        <v>99.72</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