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03022\Desktop\調査　未提出\0202 FW 【依頼：２2(金)〆】公営企業に係る経営比較分析表（令和４年度決算）の分析等について\提出書類\"/>
    </mc:Choice>
  </mc:AlternateContent>
  <xr:revisionPtr revIDLastSave="0" documentId="13_ncr:1_{38EB5457-1040-4E2A-89E5-FF76AFB8C9DE}" xr6:coauthVersionLast="47" xr6:coauthVersionMax="47" xr10:uidLastSave="{00000000-0000-0000-0000-000000000000}"/>
  <workbookProtection workbookAlgorithmName="SHA-512" workbookHashValue="rR36I2rh91aSjXPqUg25VrWqBU7o0qWX2iOnB9DEdEqU/ziytjRm+qFK/3xgKEQiLE9mjpUyARFyuzTiicq+YA==" workbookSaltValue="dKn6ocDczqhBoyKgCaeOT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I10"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<sst xmlns="http://schemas.openxmlformats.org/spreadsheetml/2006/main" count="236" uniqueCount="120">
  <si>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</si>
  <si>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</si>
  <si>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</si>
  <si>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</si>
  <si>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</si>
  <si>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</si>
  <si>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</si>
  <si>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</si>
  <si>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</si>
  <si>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</si>
  <si>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</si>
  <si>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</si>
  <si>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</si>
  <si>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</si>
  <si>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</si>
  <si>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</si>
  <si>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</si>
  <si>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</si>
  <si>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</si>
  <si>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</si>
  <si>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</si>
  <si>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</si>
  <si>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</si>
  <si>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</si>
  <si>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</si>
  <si>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</si>
  <si>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</si>
  <si>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</si>
  <si>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</si>
  <si>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</si>
  <si>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</si>
  <si>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</si>
  <si>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</si>
  <si>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</si>
  <si>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</si>
  <si>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</si>
  <si>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</si>
  <si>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</si>
  <si>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</si>
  <si>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</si>
  <si>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</si>
  <si>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</si>
  <si>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</si>
  <si>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</si>
  <si>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</si>
  <si>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</si>
  <si>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</si>
  <si>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</si>
  <si>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</si>
  <si>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</si>
  <si>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</si>
  <si>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</si>
  <si>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</si>
  <si>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</si>
  <si>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</si>
  <si>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</si>
  <si>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</si>
  <si>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</si>
  <si>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</si>
  <si>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</si>
  <si>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</si>
  <si>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</si>
  <si>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</si>
  <si>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</si>
  <si>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</si>
  <si>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</si>
  <si>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</si>
  <si>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</si>
  <si>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</si>
  <si>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</si>
  <si>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</si>
  <si>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</si>
  <si>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</si>
  <si>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</si>
  <si>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</si>
  <si>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</si>
  <si>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</si>
  <si>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</si>
  <si>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</si>
  <si>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</si>
  <si>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</si>
  <si>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</si>
  <si>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</si>
  <si>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</si>
  <si>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</si>
  <si>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</si>
  <si>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</si>
  <si>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</si>
  <si>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</si>
  <si>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</si>
  <si>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</si>
  <si>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</si>
  <si>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</si>
  <si>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</si>
  <si>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</si>
  <si>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</si>
  <si>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</si>
  <si>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</si>
  <si>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</si>
  <si>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</si>
  <si>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</si>
  <si>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</si>
  <si>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</si>
  <si>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</si>
  <si>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</si>
  <si>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</si>
  <si>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</si>
  <si>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</si>
  <si>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</si>
  <si>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</si>
  <si>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</si>
  <si>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</si>
  <si>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</si>
  <si>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</si>
  <si>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</si>
  <si>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</si>
  <si>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</si>
  <si>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当町の下水道は布設開始から約30年経過しており、ストックマネジメント計画に基づき、計画的な更新が必要である。</t>
    <phoneticPr fontId="4"/>
  </si>
  <si>
    <t>　町内における下水道事業については、完了となっており、今後人口減少が予想される中、施設更新等新たな投資が求められ、統廃合を含めた施設の維持管理及び財源確保が重要な課題である。</t>
    <phoneticPr fontId="4"/>
  </si>
  <si>
    <t>①100％を下回っており、使用料以外（一般会計）の収入に依存している。
④類似団体と比較して低く抑えられている。
⑤類似団体と比較して低い数値で推移しており、使用料以外（一般会計）の収入に依存している割合が高いといえる。
⑥類似団体と比較して同等の数値となっている。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一方、収益的収支比率や経費回収率から見ると下水道使用料以外の収入に依存している割合が大きいため、令和2年度分からの使用料改定を行った。
　使用料の改定については、令和6年度に再検討を行う予定である。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</si>
</sst>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A8-4BB2-B1FA-943EFAA37D4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0CA8-4BB2-B1FA-943EFAA37D4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4.62</c:v>
                </c:pt>
                <c:pt idx="1">
                  <c:v>4.62</c:v>
                </c:pt>
                <c:pt idx="2">
                  <c:v>7.6</c:v>
                </c:pt>
                <c:pt idx="3">
                  <c:v>7.2</c:v>
                </c:pt>
                <c:pt idx="4">
                  <c:v>7.08</c:v>
                </c:pt>
              </c:numCache>
            </c:numRef>
          </c:val>
          <c:extLst>
            <c:ext xmlns:c16="http://schemas.microsoft.com/office/drawing/2014/chart" uri="{C3380CC4-5D6E-409C-BE32-E72D297353CC}">
              <c16:uniqueId val="{00000000-35CF-436D-9AAC-0732CABA941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35CF-436D-9AAC-0732CABA941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96.18</c:v>
                </c:pt>
                <c:pt idx="1">
                  <c:v>96.07</c:v>
                </c:pt>
                <c:pt idx="2">
                  <c:v>97.57</c:v>
                </c:pt>
                <c:pt idx="3">
                  <c:v>97.51</c:v>
                </c:pt>
                <c:pt idx="4">
                  <c:v>98.04</c:v>
                </c:pt>
              </c:numCache>
            </c:numRef>
          </c:val>
          <c:extLst>
            <c:ext xmlns:c16="http://schemas.microsoft.com/office/drawing/2014/chart" uri="{C3380CC4-5D6E-409C-BE32-E72D297353CC}">
              <c16:uniqueId val="{00000000-D63C-445C-BBAF-6E4EEA2D689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D63C-445C-BBAF-6E4EEA2D689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86.87</c:v>
                </c:pt>
                <c:pt idx="1">
                  <c:v>83.98</c:v>
                </c:pt>
                <c:pt idx="2">
                  <c:v>80.22</c:v>
                </c:pt>
                <c:pt idx="3">
                  <c:v>84</c:v>
                </c:pt>
                <c:pt idx="4">
                  <c:v>88.44</c:v>
                </c:pt>
              </c:numCache>
            </c:numRef>
          </c:val>
          <c:extLst>
            <c:ext xmlns:c16="http://schemas.microsoft.com/office/drawing/2014/chart" uri="{C3380CC4-5D6E-409C-BE32-E72D297353CC}">
              <c16:uniqueId val="{00000000-0560-48B9-9217-D2E473039CA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60-48B9-9217-D2E473039CA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8E-4CF0-ABE6-90CAB4EECA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8E-4CF0-ABE6-90CAB4EECA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E8-40AD-8406-36D0ED5AB90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E8-40AD-8406-36D0ED5AB90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D0-4D68-8972-E5A5768FE4D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D0-4D68-8972-E5A5768FE4D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DE-4DB4-9552-0280CDDABFF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DE-4DB4-9552-0280CDDABFF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22.88</c:v>
                </c:pt>
                <c:pt idx="1">
                  <c:v>0</c:v>
                </c:pt>
                <c:pt idx="2">
                  <c:v>0</c:v>
                </c:pt>
                <c:pt idx="3">
                  <c:v>0</c:v>
                </c:pt>
                <c:pt idx="4">
                  <c:v>0</c:v>
                </c:pt>
              </c:numCache>
            </c:numRef>
          </c:val>
          <c:extLst>
            <c:ext xmlns:c16="http://schemas.microsoft.com/office/drawing/2014/chart" uri="{C3380CC4-5D6E-409C-BE32-E72D297353CC}">
              <c16:uniqueId val="{00000000-FFF6-47E3-9BBE-CE438488448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FFF6-47E3-9BBE-CE438488448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41.55</c:v>
                </c:pt>
                <c:pt idx="1">
                  <c:v>39.729999999999997</c:v>
                </c:pt>
                <c:pt idx="2">
                  <c:v>49.57</c:v>
                </c:pt>
                <c:pt idx="3">
                  <c:v>55.07</c:v>
                </c:pt>
                <c:pt idx="4">
                  <c:v>52.02</c:v>
                </c:pt>
              </c:numCache>
            </c:numRef>
          </c:val>
          <c:extLst>
            <c:ext xmlns:c16="http://schemas.microsoft.com/office/drawing/2014/chart" uri="{C3380CC4-5D6E-409C-BE32-E72D297353CC}">
              <c16:uniqueId val="{00000000-D75A-4467-ACD1-514449D5B72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D75A-4467-ACD1-514449D5B72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233.66</c:v>
                </c:pt>
                <c:pt idx="1">
                  <c:v>245.66</c:v>
                </c:pt>
                <c:pt idx="2">
                  <c:v>244.55</c:v>
                </c:pt>
                <c:pt idx="3">
                  <c:v>213.26</c:v>
                </c:pt>
                <c:pt idx="4">
                  <c:v>227.65</c:v>
                </c:pt>
              </c:numCache>
            </c:numRef>
          </c:val>
          <c:extLst>
            <c:ext xmlns:c16="http://schemas.microsoft.com/office/drawing/2014/chart" uri="{C3380CC4-5D6E-409C-BE32-E72D297353CC}">
              <c16:uniqueId val="{00000000-E683-4307-820A-7D91251944C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E683-4307-820A-7D91251944C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16"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木曽岬町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5994</v>
      </c>
      <c r="AM8" s="45"/>
      <c r="AN8" s="45"/>
      <c r="AO8" s="45"/>
      <c r="AP8" s="45"/>
      <c r="AQ8" s="45"/>
      <c r="AR8" s="45"/>
      <c r="AS8" s="45"/>
      <c r="AT8" s="46">
        <f>データ!T6</f>
        <v>15.74</v>
      </c>
      <c r="AU8" s="46"/>
      <c r="AV8" s="46"/>
      <c r="AW8" s="46"/>
      <c r="AX8" s="46"/>
      <c r="AY8" s="46"/>
      <c r="AZ8" s="46"/>
      <c r="BA8" s="46"/>
      <c r="BB8" s="46">
        <f>データ!U6</f>
        <v>380.81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9.43</v>
      </c>
      <c r="Q10" s="46"/>
      <c r="R10" s="46"/>
      <c r="S10" s="46"/>
      <c r="T10" s="46"/>
      <c r="U10" s="46"/>
      <c r="V10" s="46"/>
      <c r="W10" s="46">
        <f>データ!Q6</f>
        <v>98.85</v>
      </c>
      <c r="X10" s="46"/>
      <c r="Y10" s="46"/>
      <c r="Z10" s="46"/>
      <c r="AA10" s="46"/>
      <c r="AB10" s="46"/>
      <c r="AC10" s="46"/>
      <c r="AD10" s="45">
        <f>データ!R6</f>
        <v>2002</v>
      </c>
      <c r="AE10" s="45"/>
      <c r="AF10" s="45"/>
      <c r="AG10" s="45"/>
      <c r="AH10" s="45"/>
      <c r="AI10" s="45"/>
      <c r="AJ10" s="45"/>
      <c r="AK10" s="2"/>
      <c r="AL10" s="45">
        <f>データ!V6</f>
        <v>561</v>
      </c>
      <c r="AM10" s="45"/>
      <c r="AN10" s="45"/>
      <c r="AO10" s="45"/>
      <c r="AP10" s="45"/>
      <c r="AQ10" s="45"/>
      <c r="AR10" s="45"/>
      <c r="AS10" s="45"/>
      <c r="AT10" s="46">
        <f>データ!W6</f>
        <v>0.41</v>
      </c>
      <c r="AU10" s="46"/>
      <c r="AV10" s="46"/>
      <c r="AW10" s="46"/>
      <c r="AX10" s="46"/>
      <c r="AY10" s="46"/>
      <c r="AZ10" s="46"/>
      <c r="BA10" s="46"/>
      <c r="BB10" s="46">
        <f>データ!X6</f>
        <v>1368.29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43</v>
      </c>
      <c r="O86" s="12" t="str">
        <f>データ!EO6</f>
        <v>【0.13】</v>
      </c>
    </row>
  </sheetData>
  <sheetProtection algorithmName="SHA-512" hashValue="z9o5eCJ/7DY/yOeY+O92zm4aFAM2Wo+eNozR23CsmgVX/3JzaD4ii2q6zdjkt/6h2oTM1KH5Pw3sTQJOCsT1Rg==" saltValue="Kt+tj6MDupt5qTGJNunU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243035</v>
      </c>
      <c r="D6" s="19">
        <f t="shared" si="3"/>
        <v>47</v>
      </c>
      <c r="E6" s="19">
        <f t="shared" si="3"/>
        <v>17</v>
      </c>
      <c r="F6" s="19">
        <f t="shared" si="3"/>
        <v>4</v>
      </c>
      <c r="G6" s="19">
        <f t="shared" si="3"/>
        <v>0</v>
      </c>
      <c r="H6" s="19" t="str">
        <f t="shared" si="3"/>
        <v>三重県　木曽岬町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9.43</v>
      </c>
      <c r="Q6" s="20">
        <f t="shared" si="3"/>
        <v>98.85</v>
      </c>
      <c r="R6" s="20">
        <f t="shared" si="3"/>
        <v>2002</v>
      </c>
      <c r="S6" s="20">
        <f t="shared" si="3"/>
        <v>5994</v>
      </c>
      <c r="T6" s="20">
        <f t="shared" si="3"/>
        <v>15.74</v>
      </c>
      <c r="U6" s="20">
        <f t="shared" si="3"/>
        <v>380.81</v>
      </c>
      <c r="V6" s="20">
        <f t="shared" si="3"/>
        <v>561</v>
      </c>
      <c r="W6" s="20">
        <f t="shared" si="3"/>
        <v>0.41</v>
      </c>
      <c r="X6" s="20">
        <f t="shared" si="3"/>
        <v>1368.29</v>
      </c>
      <c r="Y6" s="21">
        <f>IF(Y7="",NA(),Y7)</f>
        <v>86.87</v>
      </c>
      <c r="Z6" s="21">
        <f t="shared" ref="Z6:AH6" si="4">IF(Z7="",NA(),Z7)</f>
        <v>83.98</v>
      </c>
      <c r="AA6" s="21">
        <f t="shared" si="4"/>
        <v>80.22</v>
      </c>
      <c r="AB6" s="21">
        <f t="shared" si="4"/>
        <v>84</v>
      </c>
      <c r="AC6" s="21">
        <f t="shared" si="4"/>
        <v>88.44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22.88</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41.55</v>
      </c>
      <c r="BR6" s="21">
        <f t="shared" ref="BR6:BZ6" si="8">IF(BR7="",NA(),BR7)</f>
        <v>39.729999999999997</v>
      </c>
      <c r="BS6" s="21">
        <f t="shared" si="8"/>
        <v>49.57</v>
      </c>
      <c r="BT6" s="21">
        <f t="shared" si="8"/>
        <v>55.07</v>
      </c>
      <c r="BU6" s="21">
        <f t="shared" si="8"/>
        <v>52.02</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233.66</v>
      </c>
      <c r="CC6" s="21">
        <f t="shared" ref="CC6:CK6" si="9">IF(CC7="",NA(),CC7)</f>
        <v>245.66</v>
      </c>
      <c r="CD6" s="21">
        <f t="shared" si="9"/>
        <v>244.55</v>
      </c>
      <c r="CE6" s="21">
        <f t="shared" si="9"/>
        <v>213.26</v>
      </c>
      <c r="CF6" s="21">
        <f t="shared" si="9"/>
        <v>227.65</v>
      </c>
      <c r="CG6" s="21">
        <f t="shared" si="9"/>
        <v>230.02</v>
      </c>
      <c r="CH6" s="21">
        <f t="shared" si="9"/>
        <v>228.47</v>
      </c>
      <c r="CI6" s="21">
        <f t="shared" si="9"/>
        <v>224.88</v>
      </c>
      <c r="CJ6" s="21">
        <f t="shared" si="9"/>
        <v>228.64</v>
      </c>
      <c r="CK6" s="21">
        <f t="shared" si="9"/>
        <v>239.46</v>
      </c>
      <c r="CL6" s="20" t="str">
        <f>IF(CL7="","",IF(CL7="-","【-】","【"&amp;SUBSTITUTE(TEXT(CL7,"#,##0.00"),"-","△")&amp;"】"))</f>
        <v>【220.62】</v>
      </c>
      <c r="CM6" s="21">
        <f>IF(CM7="",NA(),CM7)</f>
        <v>4.62</v>
      </c>
      <c r="CN6" s="21">
        <f t="shared" ref="CN6:CV6" si="10">IF(CN7="",NA(),CN7)</f>
        <v>4.62</v>
      </c>
      <c r="CO6" s="21">
        <f t="shared" si="10"/>
        <v>7.6</v>
      </c>
      <c r="CP6" s="21">
        <f t="shared" si="10"/>
        <v>7.2</v>
      </c>
      <c r="CQ6" s="21">
        <f t="shared" si="10"/>
        <v>7.08</v>
      </c>
      <c r="CR6" s="21">
        <f t="shared" si="10"/>
        <v>42.56</v>
      </c>
      <c r="CS6" s="21">
        <f t="shared" si="10"/>
        <v>42.47</v>
      </c>
      <c r="CT6" s="21">
        <f t="shared" si="10"/>
        <v>42.4</v>
      </c>
      <c r="CU6" s="21">
        <f t="shared" si="10"/>
        <v>42.28</v>
      </c>
      <c r="CV6" s="21">
        <f t="shared" si="10"/>
        <v>41.06</v>
      </c>
      <c r="CW6" s="20" t="str">
        <f>IF(CW7="","",IF(CW7="-","【-】","【"&amp;SUBSTITUTE(TEXT(CW7,"#,##0.00"),"-","△")&amp;"】"))</f>
        <v>【42.22】</v>
      </c>
      <c r="CX6" s="21">
        <f>IF(CX7="",NA(),CX7)</f>
        <v>96.18</v>
      </c>
      <c r="CY6" s="21">
        <f t="shared" ref="CY6:DG6" si="11">IF(CY7="",NA(),CY7)</f>
        <v>96.07</v>
      </c>
      <c r="CZ6" s="21">
        <f t="shared" si="11"/>
        <v>97.57</v>
      </c>
      <c r="DA6" s="21">
        <f t="shared" si="11"/>
        <v>97.51</v>
      </c>
      <c r="DB6" s="21">
        <f t="shared" si="11"/>
        <v>98.04</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243035</v>
      </c>
      <c r="D7" s="23">
        <v>47</v>
      </c>
      <c r="E7" s="23">
        <v>17</v>
      </c>
      <c r="F7" s="23">
        <v>4</v>
      </c>
      <c r="G7" s="23">
        <v>0</v>
      </c>
      <c r="H7" s="23" t="s">
        <v>98</v>
      </c>
      <c r="I7" s="23" t="s">
        <v>99</v>
      </c>
      <c r="J7" s="23" t="s">
        <v>100</v>
      </c>
      <c r="K7" s="23" t="s">
        <v>101</v>
      </c>
      <c r="L7" s="23" t="s">
        <v>102</v>
      </c>
      <c r="M7" s="23" t="s">
        <v>103</v>
      </c>
      <c r="N7" s="24" t="s">
        <v>104</v>
      </c>
      <c r="O7" s="24" t="s">
        <v>105</v>
      </c>
      <c r="P7" s="24">
        <v>9.43</v>
      </c>
      <c r="Q7" s="24">
        <v>98.85</v>
      </c>
      <c r="R7" s="24">
        <v>2002</v>
      </c>
      <c r="S7" s="24">
        <v>5994</v>
      </c>
      <c r="T7" s="24">
        <v>15.74</v>
      </c>
      <c r="U7" s="24">
        <v>380.81</v>
      </c>
      <c r="V7" s="24">
        <v>561</v>
      </c>
      <c r="W7" s="24">
        <v>0.41</v>
      </c>
      <c r="X7" s="24">
        <v>1368.29</v>
      </c>
      <c r="Y7" s="24">
        <v>86.87</v>
      </c>
      <c r="Z7" s="24">
        <v>83.98</v>
      </c>
      <c r="AA7" s="24">
        <v>80.22</v>
      </c>
      <c r="AB7" s="24">
        <v>84</v>
      </c>
      <c r="AC7" s="24">
        <v>88.44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22.88</v>
      </c>
      <c r="BG7" s="24">
        <v>0</v>
      </c>
      <c r="BH7" s="24">
        <v>0</v>
      </c>
      <c r="BI7" s="24">
        <v>0</v>
      </c>
      <c r="BJ7" s="24">
        <v>0</v>
      </c>
      <c r="BK7" s="24">
        <v>1194.1500000000001</v>
      </c>
      <c r="BL7" s="24">
        <v>1206.79</v>
      </c>
      <c r="BM7" s="24">
        <v>1258.43</v>
      </c>
      <c r="BN7" s="24">
        <v>1163.75</v>
      </c>
      <c r="BO7" s="24">
        <v>1195.47</v>
      </c>
      <c r="BP7" s="24">
        <v>1182.1099999999999</v>
      </c>
      <c r="BQ7" s="24">
        <v>41.55</v>
      </c>
      <c r="BR7" s="24">
        <v>39.729999999999997</v>
      </c>
      <c r="BS7" s="24">
        <v>49.57</v>
      </c>
      <c r="BT7" s="24">
        <v>55.07</v>
      </c>
      <c r="BU7" s="24">
        <v>52.02</v>
      </c>
      <c r="BV7" s="24">
        <v>72.260000000000005</v>
      </c>
      <c r="BW7" s="24">
        <v>71.84</v>
      </c>
      <c r="BX7" s="24">
        <v>73.36</v>
      </c>
      <c r="BY7" s="24">
        <v>72.599999999999994</v>
      </c>
      <c r="BZ7" s="24">
        <v>69.430000000000007</v>
      </c>
      <c r="CA7" s="24">
        <v>73.78</v>
      </c>
      <c r="CB7" s="24">
        <v>233.66</v>
      </c>
      <c r="CC7" s="24">
        <v>245.66</v>
      </c>
      <c r="CD7" s="24">
        <v>244.55</v>
      </c>
      <c r="CE7" s="24">
        <v>213.26</v>
      </c>
      <c r="CF7" s="24">
        <v>227.65</v>
      </c>
      <c r="CG7" s="24">
        <v>230.02</v>
      </c>
      <c r="CH7" s="24">
        <v>228.47</v>
      </c>
      <c r="CI7" s="24">
        <v>224.88</v>
      </c>
      <c r="CJ7" s="24">
        <v>228.64</v>
      </c>
      <c r="CK7" s="24">
        <v>239.46</v>
      </c>
      <c r="CL7" s="24">
        <v>220.62</v>
      </c>
      <c r="CM7" s="24">
        <v>4.62</v>
      </c>
      <c r="CN7" s="24">
        <v>4.62</v>
      </c>
      <c r="CO7" s="24">
        <v>7.6</v>
      </c>
      <c r="CP7" s="24">
        <v>7.2</v>
      </c>
      <c r="CQ7" s="24">
        <v>7.08</v>
      </c>
      <c r="CR7" s="24">
        <v>42.56</v>
      </c>
      <c r="CS7" s="24">
        <v>42.47</v>
      </c>
      <c r="CT7" s="24">
        <v>42.4</v>
      </c>
      <c r="CU7" s="24">
        <v>42.28</v>
      </c>
      <c r="CV7" s="24">
        <v>41.06</v>
      </c>
      <c r="CW7" s="24">
        <v>42.22</v>
      </c>
      <c r="CX7" s="24">
        <v>96.18</v>
      </c>
      <c r="CY7" s="24">
        <v>96.07</v>
      </c>
      <c r="CZ7" s="24">
        <v>97.57</v>
      </c>
      <c r="DA7" s="24">
        <v>97.51</v>
      </c>
      <c r="DB7" s="24">
        <v>98.04</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