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drawingml.chartshapes+xml" PartName="/xl/drawings/drawing10.xml"/>
  <Override ContentType="application/vnd.openxmlformats-officedocument.drawingml.chartshapes+xml" PartName="/xl/drawings/drawing11.xml"/>
  <Override ContentType="application/vnd.openxmlformats-officedocument.drawingml.chartshapes+xml" PartName="/xl/drawings/drawing12.xml"/>
  <Override ContentType="application/vnd.openxmlformats-officedocument.drawingml.chartshapes+xml" PartName="/xl/drawings/drawing1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4969\Desktop\公営企業に係る経営比較分析表（令和４年度決算）の分析等について\02_様式ダウンロード\病院総務\"/>
    </mc:Choice>
  </mc:AlternateContent>
  <workbookProtection workbookAlgorithmName="SHA-512" workbookHashValue="zAckiNI1YaogCcnz+uZrZjWW7gOvigvxf1F3wjzGF9IbTJWHiL4KqnAtp15betRyqCZ3xRibeBgvodOcNn0/MA==" workbookSaltValue="WKiDw2/LbZS6VkCmHVTyRw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FE7" i="5"/>
  <c r="FD7" i="5"/>
  <c r="FC7" i="5"/>
  <c r="FB7" i="5"/>
  <c r="FA7" i="5"/>
  <c r="EZ7" i="5"/>
  <c r="EX7" i="5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L90" i="4"/>
  <c r="K90" i="4"/>
  <c r="J90" i="4"/>
  <c r="I90" i="4"/>
  <c r="H90" i="4"/>
  <c r="G90" i="4"/>
  <c r="F90" i="4"/>
  <c r="E90" i="4"/>
  <c r="D90" i="4"/>
  <c r="C90" i="4"/>
  <c r="B90" i="4"/>
  <c r="MO80" i="4"/>
  <c r="LZ80" i="4"/>
  <c r="LK80" i="4"/>
  <c r="KV80" i="4"/>
  <c r="KG80" i="4"/>
  <c r="JB80" i="4"/>
  <c r="IM80" i="4"/>
  <c r="HX80" i="4"/>
  <c r="HI80" i="4"/>
  <c r="GT80" i="4"/>
  <c r="FO80" i="4"/>
  <c r="EZ80" i="4"/>
  <c r="EK80" i="4"/>
  <c r="DV80" i="4"/>
  <c r="DG80" i="4"/>
  <c r="BX80" i="4"/>
  <c r="BI80" i="4"/>
  <c r="AT80" i="4"/>
  <c r="AE80" i="4"/>
  <c r="P80" i="4"/>
  <c r="MO79" i="4"/>
  <c r="LZ79" i="4"/>
  <c r="LK79" i="4"/>
  <c r="KV79" i="4"/>
  <c r="KG79" i="4"/>
  <c r="JB79" i="4"/>
  <c r="IM79" i="4"/>
  <c r="HX79" i="4"/>
  <c r="HI79" i="4"/>
  <c r="GT79" i="4"/>
  <c r="FO79" i="4"/>
  <c r="EZ79" i="4"/>
  <c r="EK79" i="4"/>
  <c r="DV79" i="4"/>
  <c r="DG79" i="4"/>
  <c r="BX79" i="4"/>
  <c r="BI79" i="4"/>
  <c r="AT79" i="4"/>
  <c r="AE79" i="4"/>
  <c r="P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FZ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8" i="4"/>
  <c r="B6" i="4"/>
  <c r="JB78" i="4" l="1"/>
  <c r="IZ54" i="4"/>
  <c r="FO78" i="4"/>
  <c r="FL54" i="4"/>
  <c r="FL32" i="4"/>
  <c r="BX54" i="4"/>
  <c r="BX32" i="4"/>
  <c r="BX78" i="4"/>
  <c r="MO78" i="4"/>
  <c r="MN54" i="4"/>
  <c r="MN32" i="4"/>
  <c r="IZ32" i="4"/>
  <c r="C11" i="5"/>
  <c r="D11" i="5"/>
  <c r="E11" i="5"/>
  <c r="B11" i="5"/>
  <c r="GT78" i="4" l="1"/>
  <c r="GR54" i="4"/>
  <c r="DG78" i="4"/>
  <c r="DD54" i="4"/>
  <c r="DD32" i="4"/>
  <c r="P78" i="4"/>
  <c r="P54" i="4"/>
  <c r="P32" i="4"/>
  <c r="GR32" i="4"/>
  <c r="KG78" i="4"/>
  <c r="KF54" i="4"/>
  <c r="KF32" i="4"/>
  <c r="LZ78" i="4"/>
  <c r="LY54" i="4"/>
  <c r="LY32" i="4"/>
  <c r="IM78" i="4"/>
  <c r="IK54" i="4"/>
  <c r="IK32" i="4"/>
  <c r="EZ78" i="4"/>
  <c r="EW54" i="4"/>
  <c r="EW32" i="4"/>
  <c r="BI78" i="4"/>
  <c r="BI54" i="4"/>
  <c r="BI32" i="4"/>
  <c r="AT78" i="4"/>
  <c r="AT54" i="4"/>
  <c r="LK78" i="4"/>
  <c r="LJ54" i="4"/>
  <c r="LJ32" i="4"/>
  <c r="HV54" i="4"/>
  <c r="HV32" i="4"/>
  <c r="HX78" i="4"/>
  <c r="EK78" i="4"/>
  <c r="EH54" i="4"/>
  <c r="EH32" i="4"/>
  <c r="AT32" i="4"/>
  <c r="DV78" i="4"/>
  <c r="DS54" i="4"/>
  <c r="DS32" i="4"/>
  <c r="AE78" i="4"/>
  <c r="AE54" i="4"/>
  <c r="AE32" i="4"/>
  <c r="KU54" i="4"/>
  <c r="KU32" i="4"/>
  <c r="KV78" i="4"/>
  <c r="HI78" i="4"/>
  <c r="HG54" i="4"/>
  <c r="HG32" i="4"/>
</calcChain>
</file>

<file path=xl/sharedStrings.xml><?xml version="1.0" encoding="utf-8"?>
<sst xmlns="http://schemas.openxmlformats.org/spreadsheetml/2006/main" count="341" uniqueCount="191">
  <si>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</si>
  <si>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</si>
  <si>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</si>
  <si>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</si>
  <si>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</si>
  <si>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</si>
  <si>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</si>
  <si>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</si>
  <si>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</si>
  <si>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</si>
  <si>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</si>
  <si>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</si>
  <si>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</si>
  <si>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</si>
  <si>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</si>
  <si>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</si>
  <si>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</si>
  <si>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</si>
  <si>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</si>
  <si>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</si>
  <si>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</si>
  <si>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</si>
  <si>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</si>
  <si>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</si>
  <si>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</si>
  <si>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</si>
  <si>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</si>
  <si>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</si>
  <si>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</si>
  <si>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</si>
  <si>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</si>
  <si>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</si>
  <si>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</si>
  <si>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</si>
  <si>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</si>
  <si>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</si>
  <si>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</si>
  <si>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</si>
  <si>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</si>
  <si>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</si>
  <si>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</si>
  <si>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</si>
  <si>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</si>
  <si>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</si>
  <si>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</si>
  <si>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</si>
  <si>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</si>
  <si>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</si>
  <si>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</si>
  <si>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</si>
  <si>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</si>
  <si>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</si>
  <si>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</si>
  <si>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</si>
  <si>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</si>
  <si>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</si>
  <si>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</si>
  <si>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</si>
  <si>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</si>
  <si>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</si>
  <si>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</si>
  <si>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</si>
  <si>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</si>
  <si>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</si>
  <si>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</si>
  <si>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</si>
  <si>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</si>
  <si>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</si>
  <si>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</si>
  <si>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</si>
  <si>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</si>
  <si>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</si>
  <si>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</si>
  <si>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</si>
  <si>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</si>
  <si>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</si>
  <si>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</si>
  <si>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</si>
  <si>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</si>
  <si>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</si>
  <si>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</si>
  <si>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</si>
  <si>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</si>
  <si>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</si>
  <si>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</si>
  <si>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</si>
  <si>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</si>
  <si>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</si>
  <si>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</si>
  <si>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</si>
  <si>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</si>
  <si>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</si>
  <si>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</si>
  <si>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</si>
  <si>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</si>
  <si>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</si>
  <si>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</si>
  <si>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</si>
  <si>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</si>
  <si>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</si>
  <si>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</si>
  <si>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</si>
  <si>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</si>
  <si>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</si>
  <si>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</si>
  <si>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</si>
  <si>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</si>
  <si>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</si>
  <si>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</si>
  <si>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</si>
  <si>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</si>
  <si>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</si>
  <si>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</si>
  <si>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</si>
  <si>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</si>
  <si>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</si>
  <si>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</si>
  <si>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</si>
  <si>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</si>
  <si>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</si>
  <si>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</si>
  <si>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</si>
  <si>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</si>
  <si>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</si>
  <si>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</si>
  <si>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</si>
  <si>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</si>
  <si>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</si>
  <si>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</si>
  <si>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</si>
  <si>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</si>
  <si>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</si>
  <si>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</si>
  <si>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</si>
  <si>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</si>
  <si>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</si>
  <si>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</si>
  <si>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</si>
  <si>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</si>
  <si>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</si>
  <si>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</si>
  <si>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</si>
  <si>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</si>
  <si>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</si>
  <si>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</si>
  <si>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</si>
  <si>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</si>
  <si>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</si>
  <si>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</si>
  <si>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</si>
  <si>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</si>
  <si>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</si>
  <si>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</si>
  <si>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</si>
  <si>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</si>
  <si>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</si>
  <si>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</si>
  <si>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</si>
  <si>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</si>
  <si>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</si>
  <si>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</si>
  <si>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</si>
  <si>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当該値(N-2)</t>
    <phoneticPr fontId="5"/>
  </si>
  <si>
    <t>当該値(N-4)</t>
    <phoneticPr fontId="5"/>
  </si>
  <si>
    <t>全国平均</t>
    <rPh sb="0" eb="2">
      <t>ゼンコク</t>
    </rPh>
    <rPh sb="2" eb="4">
      <t>ヘイキン</t>
    </rPh>
    <phoneticPr fontId="5"/>
  </si>
  <si>
    <t>当該値(N)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</si>
  <si>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</si>
  <si>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</si>
  <si>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三重県</t>
  </si>
  <si>
    <t>伊賀市</t>
  </si>
  <si>
    <t>伊賀市立上野総合市民病院</t>
  </si>
  <si>
    <t>当然財務</t>
  </si>
  <si>
    <t>病院事業</t>
  </si>
  <si>
    <t>一般病院</t>
  </si>
  <si>
    <t>200床以上～300床未満</t>
  </si>
  <si>
    <t>非設置</t>
  </si>
  <si>
    <t>直営</t>
  </si>
  <si>
    <t>対象</t>
  </si>
  <si>
    <t>ド 透 訓</t>
  </si>
  <si>
    <t>救 臨 災 地 輪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</si>
  <si>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</si>
  <si>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</si>
  <si>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</si>
  <si>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</si>
  <si>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</si>
  <si>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</si>
  <si>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</si>
  <si>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救急告示病院・災害拠点病院・病院群輪番制病院等の指定を受けており、伊賀地域における災害時医療・二次救急医療の一端を担っているほか、地域医療支援病院として開業医と密に連携し、地域医療を支えている。</t>
    <phoneticPr fontId="5"/>
  </si>
  <si>
    <t>　医療器械備品は計画的な更新により、減価償却率は平均値を下回っている。
　しかし、有形固定資産については、病院本館建物の老朽化により、平均値を大きく上回っており、施設全体の老朽化が顕著となっている。</t>
    <rPh sb="3" eb="5">
      <t>キカイ</t>
    </rPh>
    <rPh sb="5" eb="7">
      <t>ビヒン</t>
    </rPh>
    <rPh sb="24" eb="27">
      <t>ヘイキンチ</t>
    </rPh>
    <rPh sb="53" eb="55">
      <t>ビョウイン</t>
    </rPh>
    <rPh sb="67" eb="70">
      <t>ヘイキンチ</t>
    </rPh>
    <rPh sb="90" eb="92">
      <t>ケンチョ</t>
    </rPh>
    <phoneticPr fontId="5"/>
  </si>
  <si>
    <t>　令和４年度も前年度と同様に、新型コロナウイルス感染症の影響により病床利用率が落ち込み、医業収支比率については１００％に達することができなかった。
　しかし、ＤＰＣ係数の見直し等により、入院患者１人１日当たりの収益は平均値に及ばないものの、徐々に増加している。</t>
    <rPh sb="7" eb="10">
      <t>ゼンネンド</t>
    </rPh>
    <rPh sb="11" eb="13">
      <t>ドウヨウ</t>
    </rPh>
    <rPh sb="15" eb="17">
      <t>シンガタ</t>
    </rPh>
    <rPh sb="24" eb="27">
      <t>カンセンショウ</t>
    </rPh>
    <rPh sb="60" eb="61">
      <t>タッ</t>
    </rPh>
    <rPh sb="108" eb="111">
      <t>ヘイキンチ</t>
    </rPh>
    <rPh sb="112" eb="113">
      <t>オヨ</t>
    </rPh>
    <rPh sb="123" eb="125">
      <t>ゾウカ</t>
    </rPh>
    <phoneticPr fontId="5"/>
  </si>
  <si>
    <t>　新型コロナウイルス感染症の影響により、令和４年度も依然として入院・外来ともに患者数は回復していないが、入院患者１人１日当たりの収益は、ＤＰＣ係数の見直し等により、徐々に増加している。
　しかし、医療体制確保のための医師・看護師等の増員により、職員給与費対医業収益比率が増加傾向にあるため、今後も更なる診療収益の増収に努め、経営の安定化を図る必要がある。
　有形固定資産については、施設設備の老朽化が顕著で、当面は有形固定資産減価償却率等の数値改善は見込めないものの、今後も計画的な修繕の実施に加え、大規模修繕への備えが必要な状況である。</t>
    <rPh sb="1" eb="3">
      <t>シンガタ</t>
    </rPh>
    <rPh sb="10" eb="13">
      <t>カンセンショウ</t>
    </rPh>
    <rPh sb="14" eb="16">
      <t>エイキョウ</t>
    </rPh>
    <rPh sb="20" eb="22">
      <t>レイワ</t>
    </rPh>
    <rPh sb="23" eb="25">
      <t>ネンド</t>
    </rPh>
    <rPh sb="26" eb="28">
      <t>イゼン</t>
    </rPh>
    <rPh sb="31" eb="33">
      <t>ニュウイン</t>
    </rPh>
    <rPh sb="34" eb="36">
      <t>ガイライ</t>
    </rPh>
    <rPh sb="82" eb="84">
      <t>ジョジョ</t>
    </rPh>
    <rPh sb="85" eb="87">
      <t>ゾウカ</t>
    </rPh>
    <rPh sb="102" eb="104">
      <t>カクホ</t>
    </rPh>
    <rPh sb="111" eb="114">
      <t>カンゴシ</t>
    </rPh>
    <rPh sb="114" eb="115">
      <t>トウ</t>
    </rPh>
    <rPh sb="137" eb="139">
      <t>ケイコウ</t>
    </rPh>
    <rPh sb="151" eb="153">
      <t>シンリョウ</t>
    </rPh>
    <rPh sb="153" eb="155">
      <t>シュウエキ</t>
    </rPh>
    <rPh sb="162" eb="164">
      <t>ケイエイ</t>
    </rPh>
    <rPh sb="204" eb="206">
      <t>トウメン</t>
    </rPh>
    <rPh sb="207" eb="209">
      <t>ユウケイ</t>
    </rPh>
    <rPh sb="209" eb="211">
      <t>コテイ</t>
    </rPh>
    <rPh sb="211" eb="213">
      <t>シサン</t>
    </rPh>
    <rPh sb="213" eb="215">
      <t>ゲンカ</t>
    </rPh>
    <rPh sb="215" eb="217">
      <t>ショウキャク</t>
    </rPh>
    <rPh sb="217" eb="218">
      <t>リツ</t>
    </rPh>
    <rPh sb="218" eb="219">
      <t>トウ</t>
    </rPh>
    <rPh sb="244" eb="246">
      <t>ジッシ</t>
    </rPh>
    <rPh sb="263" eb="265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</si>
</sst>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10.xml.rels><?xml version="1.0" encoding="UTF-8" standalone="yes"?><Relationships xmlns="http://schemas.openxmlformats.org/package/2006/relationships"><Relationship Id="rId1" Target="../drawings/drawing11.xml" Type="http://schemas.openxmlformats.org/officeDocument/2006/relationships/chartUserShapes"/></Relationships>
</file>

<file path=xl/charts/_rels/chart11.xml.rels><?xml version="1.0" encoding="UTF-8" standalone="yes"?><Relationships xmlns="http://schemas.openxmlformats.org/package/2006/relationships"><Relationship Id="rId1" Target="../drawings/drawing12.xml" Type="http://schemas.openxmlformats.org/officeDocument/2006/relationships/chartUserShapes"/></Relationships>
</file>

<file path=xl/charts/_rels/chart12.xml.rels><?xml version="1.0" encoding="UTF-8" standalone="yes"?><Relationships xmlns="http://schemas.openxmlformats.org/package/2006/relationships"><Relationship Id="rId1" Target="../drawings/drawing13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_rels/chart9.xml.rels><?xml version="1.0" encoding="UTF-8" standalone="yes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70.599999999999994</c:v>
                </c:pt>
                <c:pt idx="1">
                  <c:v>69.8</c:v>
                </c:pt>
                <c:pt idx="2">
                  <c:v>61</c:v>
                </c:pt>
                <c:pt idx="3">
                  <c:v>60.6</c:v>
                </c:pt>
                <c:pt idx="4">
                  <c:v>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7-47B7-ABE4-5BF5CF5D7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72.099999999999994</c:v>
                </c:pt>
                <c:pt idx="1">
                  <c:v>72.900000000000006</c:v>
                </c:pt>
                <c:pt idx="2">
                  <c:v>64.5</c:v>
                </c:pt>
                <c:pt idx="3">
                  <c:v>63.8</c:v>
                </c:pt>
                <c:pt idx="4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7-47B7-ABE4-5BF5CF5D7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14119</c:v>
                </c:pt>
                <c:pt idx="1">
                  <c:v>14753</c:v>
                </c:pt>
                <c:pt idx="2">
                  <c:v>15361</c:v>
                </c:pt>
                <c:pt idx="3">
                  <c:v>13160</c:v>
                </c:pt>
                <c:pt idx="4">
                  <c:v>13311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C-4E7D-9CB8-92C36F315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12502</c:v>
                </c:pt>
                <c:pt idx="1">
                  <c:v>12970</c:v>
                </c:pt>
                <c:pt idx="2">
                  <c:v>13767</c:v>
                </c:pt>
                <c:pt idx="3">
                  <c:v>14046</c:v>
                </c:pt>
                <c:pt idx="4">
                  <c:v>14550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C-4E7D-9CB8-92C36F315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38437</c:v>
                </c:pt>
                <c:pt idx="1">
                  <c:v>38175</c:v>
                </c:pt>
                <c:pt idx="2">
                  <c:v>42776</c:v>
                </c:pt>
                <c:pt idx="3">
                  <c:v>44956</c:v>
                </c:pt>
                <c:pt idx="4">
                  <c:v>46389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2-4B60-8CD2-CBFF79C2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47924</c:v>
                </c:pt>
                <c:pt idx="1">
                  <c:v>48807</c:v>
                </c:pt>
                <c:pt idx="2">
                  <c:v>51594</c:v>
                </c:pt>
                <c:pt idx="3">
                  <c:v>53805</c:v>
                </c:pt>
                <c:pt idx="4">
                  <c:v>56563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2-4B60-8CD2-CBFF79C2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22.6</c:v>
                </c:pt>
                <c:pt idx="1">
                  <c:v>15.1</c:v>
                </c:pt>
                <c:pt idx="2">
                  <c:v>10.3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B-4DF0-A206-609D9039A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90.8</c:v>
                </c:pt>
                <c:pt idx="1">
                  <c:v>81.900000000000006</c:v>
                </c:pt>
                <c:pt idx="2">
                  <c:v>91.6</c:v>
                </c:pt>
                <c:pt idx="3">
                  <c:v>100.1</c:v>
                </c:pt>
                <c:pt idx="4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B-4DF0-A206-609D9039A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100.5</c:v>
                </c:pt>
                <c:pt idx="1">
                  <c:v>100.4</c:v>
                </c:pt>
                <c:pt idx="2">
                  <c:v>91.8</c:v>
                </c:pt>
                <c:pt idx="3">
                  <c:v>92.4</c:v>
                </c:pt>
                <c:pt idx="4">
                  <c:v>89.1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4-4D0B-B094-8DF76DB67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83.1</c:v>
                </c:pt>
                <c:pt idx="1">
                  <c:v>83</c:v>
                </c:pt>
                <c:pt idx="2">
                  <c:v>77.599999999999994</c:v>
                </c:pt>
                <c:pt idx="3">
                  <c:v>79.2</c:v>
                </c:pt>
                <c:pt idx="4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4-4D0B-B094-8DF76DB67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105.5</c:v>
                </c:pt>
                <c:pt idx="1">
                  <c:v>105.3</c:v>
                </c:pt>
                <c:pt idx="2">
                  <c:v>96.7</c:v>
                </c:pt>
                <c:pt idx="3">
                  <c:v>97.2</c:v>
                </c:pt>
                <c:pt idx="4">
                  <c:v>93.8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E-476F-87A6-BDFF54F0E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86</c:v>
                </c:pt>
                <c:pt idx="1">
                  <c:v>86</c:v>
                </c:pt>
                <c:pt idx="2">
                  <c:v>80.7</c:v>
                </c:pt>
                <c:pt idx="3">
                  <c:v>82.3</c:v>
                </c:pt>
                <c:pt idx="4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E-476F-87A6-BDFF54F0E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110</c:v>
                </c:pt>
                <c:pt idx="1">
                  <c:v>107.1</c:v>
                </c:pt>
                <c:pt idx="2">
                  <c:v>103.9</c:v>
                </c:pt>
                <c:pt idx="3">
                  <c:v>108.5</c:v>
                </c:pt>
                <c:pt idx="4">
                  <c:v>105.3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7-436E-9464-27D8C8AC4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97.5</c:v>
                </c:pt>
                <c:pt idx="1">
                  <c:v>96.9</c:v>
                </c:pt>
                <c:pt idx="2">
                  <c:v>101.8</c:v>
                </c:pt>
                <c:pt idx="3">
                  <c:v>106.2</c:v>
                </c:pt>
                <c:pt idx="4">
                  <c:v>103.5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7-436E-9464-27D8C8AC4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73.599999999999994</c:v>
                </c:pt>
                <c:pt idx="1">
                  <c:v>70.7</c:v>
                </c:pt>
                <c:pt idx="2">
                  <c:v>69.099999999999994</c:v>
                </c:pt>
                <c:pt idx="3">
                  <c:v>70.3</c:v>
                </c:pt>
                <c:pt idx="4">
                  <c:v>72.3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3-4FE7-BAF7-541CCBF8D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48.6</c:v>
                </c:pt>
                <c:pt idx="1">
                  <c:v>50.8</c:v>
                </c:pt>
                <c:pt idx="2">
                  <c:v>51.4</c:v>
                </c:pt>
                <c:pt idx="3">
                  <c:v>51.9</c:v>
                </c:pt>
                <c:pt idx="4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3-4FE7-BAF7-541CCBF8D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81.8</c:v>
                </c:pt>
                <c:pt idx="1">
                  <c:v>70.2</c:v>
                </c:pt>
                <c:pt idx="2">
                  <c:v>64.5</c:v>
                </c:pt>
                <c:pt idx="3">
                  <c:v>67.099999999999994</c:v>
                </c:pt>
                <c:pt idx="4">
                  <c:v>70.3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0-4A9E-977C-E04D2239F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70.099999999999994</c:v>
                </c:pt>
                <c:pt idx="1">
                  <c:v>72.599999999999994</c:v>
                </c:pt>
                <c:pt idx="2">
                  <c:v>71.900000000000006</c:v>
                </c:pt>
                <c:pt idx="3">
                  <c:v>71.2</c:v>
                </c:pt>
                <c:pt idx="4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0-4A9E-977C-E04D2239F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26825801</c:v>
                </c:pt>
                <c:pt idx="1">
                  <c:v>26507157</c:v>
                </c:pt>
                <c:pt idx="2">
                  <c:v>26309555</c:v>
                </c:pt>
                <c:pt idx="3">
                  <c:v>26610680</c:v>
                </c:pt>
                <c:pt idx="4">
                  <c:v>26932210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3-4758-9EE6-9FFDDA148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43785070</c:v>
                </c:pt>
                <c:pt idx="1">
                  <c:v>44436827</c:v>
                </c:pt>
                <c:pt idx="2">
                  <c:v>45896030</c:v>
                </c:pt>
                <c:pt idx="3">
                  <c:v>47415042</c:v>
                </c:pt>
                <c:pt idx="4">
                  <c:v>47985814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3-4758-9EE6-9FFDDA148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16.600000000000001</c:v>
                </c:pt>
                <c:pt idx="1">
                  <c:v>17.7</c:v>
                </c:pt>
                <c:pt idx="2">
                  <c:v>17.600000000000001</c:v>
                </c:pt>
                <c:pt idx="3">
                  <c:v>17.100000000000001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F-4455-AECA-1781E7F89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20.6</c:v>
                </c:pt>
                <c:pt idx="1">
                  <c:v>20.5</c:v>
                </c:pt>
                <c:pt idx="2">
                  <c:v>20.2</c:v>
                </c:pt>
                <c:pt idx="3">
                  <c:v>20.2</c:v>
                </c:pt>
                <c:pt idx="4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F-4455-AECA-1781E7F89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53.2</c:v>
                </c:pt>
                <c:pt idx="1">
                  <c:v>49.7</c:v>
                </c:pt>
                <c:pt idx="2">
                  <c:v>56.1</c:v>
                </c:pt>
                <c:pt idx="3">
                  <c:v>56.2</c:v>
                </c:pt>
                <c:pt idx="4">
                  <c:v>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7-444F-8AF2-C2991BC2D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59.4</c:v>
                </c:pt>
                <c:pt idx="1">
                  <c:v>59.9</c:v>
                </c:pt>
                <c:pt idx="2">
                  <c:v>63.4</c:v>
                </c:pt>
                <c:pt idx="3">
                  <c:v>61.3</c:v>
                </c:pt>
                <c:pt idx="4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7-444F-8AF2-C2991BC2D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12" Target="../charts/chart12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【17,600】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【61,837】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【49,963,977】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4.125" customWidth="1"/>
    <col min="393" max="393" width="6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  <c r="IR2" s="142"/>
      <c r="IS2" s="142"/>
      <c r="IT2" s="142"/>
      <c r="IU2" s="142"/>
      <c r="IV2" s="142"/>
      <c r="IW2" s="142"/>
      <c r="IX2" s="142"/>
      <c r="IY2" s="142"/>
      <c r="IZ2" s="142"/>
      <c r="JA2" s="142"/>
      <c r="JB2" s="142"/>
      <c r="JC2" s="142"/>
      <c r="JD2" s="142"/>
      <c r="JE2" s="142"/>
      <c r="JF2" s="142"/>
      <c r="JG2" s="142"/>
      <c r="JH2" s="142"/>
      <c r="JI2" s="142"/>
      <c r="JJ2" s="142"/>
      <c r="JK2" s="142"/>
      <c r="JL2" s="142"/>
      <c r="JM2" s="142"/>
      <c r="JN2" s="142"/>
      <c r="JO2" s="142"/>
      <c r="JP2" s="142"/>
      <c r="JQ2" s="142"/>
      <c r="JR2" s="142"/>
      <c r="JS2" s="142"/>
      <c r="JT2" s="142"/>
      <c r="JU2" s="142"/>
      <c r="JV2" s="142"/>
      <c r="JW2" s="142"/>
      <c r="JX2" s="142"/>
      <c r="JY2" s="142"/>
      <c r="JZ2" s="142"/>
      <c r="KA2" s="142"/>
      <c r="KB2" s="142"/>
      <c r="KC2" s="142"/>
      <c r="KD2" s="142"/>
      <c r="KE2" s="142"/>
      <c r="KF2" s="142"/>
      <c r="KG2" s="142"/>
      <c r="KH2" s="142"/>
      <c r="KI2" s="142"/>
      <c r="KJ2" s="142"/>
      <c r="KK2" s="142"/>
      <c r="KL2" s="142"/>
      <c r="KM2" s="142"/>
      <c r="KN2" s="142"/>
      <c r="KO2" s="142"/>
      <c r="KP2" s="142"/>
      <c r="KQ2" s="142"/>
      <c r="KR2" s="142"/>
      <c r="KS2" s="142"/>
      <c r="KT2" s="142"/>
      <c r="KU2" s="142"/>
      <c r="KV2" s="142"/>
      <c r="KW2" s="142"/>
      <c r="KX2" s="142"/>
      <c r="KY2" s="142"/>
      <c r="KZ2" s="142"/>
      <c r="LA2" s="142"/>
      <c r="LB2" s="142"/>
      <c r="LC2" s="142"/>
      <c r="LD2" s="142"/>
      <c r="LE2" s="142"/>
      <c r="LF2" s="142"/>
      <c r="LG2" s="142"/>
      <c r="LH2" s="142"/>
      <c r="LI2" s="142"/>
      <c r="LJ2" s="142"/>
      <c r="LK2" s="142"/>
      <c r="LL2" s="142"/>
      <c r="LM2" s="142"/>
      <c r="LN2" s="142"/>
      <c r="LO2" s="142"/>
      <c r="LP2" s="142"/>
      <c r="LQ2" s="142"/>
      <c r="LR2" s="142"/>
      <c r="LS2" s="142"/>
      <c r="LT2" s="142"/>
      <c r="LU2" s="142"/>
      <c r="LV2" s="142"/>
      <c r="LW2" s="142"/>
      <c r="LX2" s="142"/>
      <c r="LY2" s="142"/>
      <c r="LZ2" s="142"/>
      <c r="MA2" s="142"/>
      <c r="MB2" s="142"/>
      <c r="MC2" s="142"/>
      <c r="MD2" s="142"/>
      <c r="ME2" s="142"/>
      <c r="MF2" s="142"/>
      <c r="MG2" s="142"/>
      <c r="MH2" s="142"/>
      <c r="MI2" s="142"/>
      <c r="MJ2" s="142"/>
      <c r="MK2" s="142"/>
      <c r="ML2" s="142"/>
      <c r="MM2" s="142"/>
      <c r="MN2" s="142"/>
      <c r="MO2" s="142"/>
      <c r="MP2" s="142"/>
      <c r="MQ2" s="142"/>
      <c r="MR2" s="142"/>
      <c r="MS2" s="142"/>
      <c r="MT2" s="142"/>
      <c r="MU2" s="142"/>
      <c r="MV2" s="142"/>
      <c r="MW2" s="142"/>
      <c r="MX2" s="142"/>
      <c r="MY2" s="142"/>
      <c r="MZ2" s="142"/>
      <c r="NA2" s="142"/>
      <c r="NB2" s="142"/>
      <c r="NC2" s="142"/>
      <c r="ND2" s="142"/>
      <c r="NE2" s="142"/>
      <c r="NF2" s="142"/>
      <c r="NG2" s="142"/>
      <c r="NH2" s="142"/>
      <c r="NI2" s="142"/>
      <c r="NJ2" s="142"/>
      <c r="NK2" s="142"/>
      <c r="NL2" s="142"/>
      <c r="NM2" s="142"/>
      <c r="NN2" s="142"/>
      <c r="NO2" s="142"/>
      <c r="NP2" s="142"/>
      <c r="NQ2" s="142"/>
      <c r="NR2" s="142"/>
      <c r="NS2" s="142"/>
      <c r="NT2" s="142"/>
      <c r="NU2" s="142"/>
      <c r="NV2" s="142"/>
      <c r="NW2" s="142"/>
      <c r="NX2" s="142"/>
    </row>
    <row r="3" spans="1:388" ht="9.75" customHeight="1" x14ac:dyDescent="0.15">
      <c r="A3" s="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  <c r="IJ3" s="142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  <c r="IV3" s="142"/>
      <c r="IW3" s="142"/>
      <c r="IX3" s="142"/>
      <c r="IY3" s="142"/>
      <c r="IZ3" s="142"/>
      <c r="JA3" s="142"/>
      <c r="JB3" s="142"/>
      <c r="JC3" s="142"/>
      <c r="JD3" s="142"/>
      <c r="JE3" s="142"/>
      <c r="JF3" s="142"/>
      <c r="JG3" s="142"/>
      <c r="JH3" s="142"/>
      <c r="JI3" s="142"/>
      <c r="JJ3" s="142"/>
      <c r="JK3" s="142"/>
      <c r="JL3" s="142"/>
      <c r="JM3" s="142"/>
      <c r="JN3" s="142"/>
      <c r="JO3" s="142"/>
      <c r="JP3" s="142"/>
      <c r="JQ3" s="142"/>
      <c r="JR3" s="142"/>
      <c r="JS3" s="142"/>
      <c r="JT3" s="142"/>
      <c r="JU3" s="142"/>
      <c r="JV3" s="142"/>
      <c r="JW3" s="142"/>
      <c r="JX3" s="142"/>
      <c r="JY3" s="142"/>
      <c r="JZ3" s="142"/>
      <c r="KA3" s="142"/>
      <c r="KB3" s="142"/>
      <c r="KC3" s="142"/>
      <c r="KD3" s="142"/>
      <c r="KE3" s="142"/>
      <c r="KF3" s="142"/>
      <c r="KG3" s="142"/>
      <c r="KH3" s="142"/>
      <c r="KI3" s="142"/>
      <c r="KJ3" s="142"/>
      <c r="KK3" s="142"/>
      <c r="KL3" s="142"/>
      <c r="KM3" s="142"/>
      <c r="KN3" s="142"/>
      <c r="KO3" s="142"/>
      <c r="KP3" s="142"/>
      <c r="KQ3" s="142"/>
      <c r="KR3" s="142"/>
      <c r="KS3" s="142"/>
      <c r="KT3" s="142"/>
      <c r="KU3" s="142"/>
      <c r="KV3" s="142"/>
      <c r="KW3" s="142"/>
      <c r="KX3" s="142"/>
      <c r="KY3" s="142"/>
      <c r="KZ3" s="142"/>
      <c r="LA3" s="142"/>
      <c r="LB3" s="142"/>
      <c r="LC3" s="142"/>
      <c r="LD3" s="142"/>
      <c r="LE3" s="142"/>
      <c r="LF3" s="142"/>
      <c r="LG3" s="142"/>
      <c r="LH3" s="142"/>
      <c r="LI3" s="142"/>
      <c r="LJ3" s="142"/>
      <c r="LK3" s="142"/>
      <c r="LL3" s="142"/>
      <c r="LM3" s="142"/>
      <c r="LN3" s="142"/>
      <c r="LO3" s="142"/>
      <c r="LP3" s="142"/>
      <c r="LQ3" s="142"/>
      <c r="LR3" s="142"/>
      <c r="LS3" s="142"/>
      <c r="LT3" s="142"/>
      <c r="LU3" s="142"/>
      <c r="LV3" s="142"/>
      <c r="LW3" s="142"/>
      <c r="LX3" s="142"/>
      <c r="LY3" s="142"/>
      <c r="LZ3" s="142"/>
      <c r="MA3" s="142"/>
      <c r="MB3" s="142"/>
      <c r="MC3" s="142"/>
      <c r="MD3" s="142"/>
      <c r="ME3" s="142"/>
      <c r="MF3" s="142"/>
      <c r="MG3" s="142"/>
      <c r="MH3" s="142"/>
      <c r="MI3" s="142"/>
      <c r="MJ3" s="142"/>
      <c r="MK3" s="142"/>
      <c r="ML3" s="142"/>
      <c r="MM3" s="142"/>
      <c r="MN3" s="142"/>
      <c r="MO3" s="142"/>
      <c r="MP3" s="142"/>
      <c r="MQ3" s="142"/>
      <c r="MR3" s="142"/>
      <c r="MS3" s="142"/>
      <c r="MT3" s="142"/>
      <c r="MU3" s="142"/>
      <c r="MV3" s="142"/>
      <c r="MW3" s="142"/>
      <c r="MX3" s="142"/>
      <c r="MY3" s="142"/>
      <c r="MZ3" s="142"/>
      <c r="NA3" s="142"/>
      <c r="NB3" s="142"/>
      <c r="NC3" s="142"/>
      <c r="ND3" s="142"/>
      <c r="NE3" s="142"/>
      <c r="NF3" s="142"/>
      <c r="NG3" s="142"/>
      <c r="NH3" s="142"/>
      <c r="NI3" s="142"/>
      <c r="NJ3" s="142"/>
      <c r="NK3" s="142"/>
      <c r="NL3" s="142"/>
      <c r="NM3" s="142"/>
      <c r="NN3" s="142"/>
      <c r="NO3" s="142"/>
      <c r="NP3" s="142"/>
      <c r="NQ3" s="142"/>
      <c r="NR3" s="142"/>
      <c r="NS3" s="142"/>
      <c r="NT3" s="142"/>
      <c r="NU3" s="142"/>
      <c r="NV3" s="142"/>
      <c r="NW3" s="142"/>
      <c r="NX3" s="142"/>
    </row>
    <row r="4" spans="1:388" ht="9.75" customHeight="1" x14ac:dyDescent="0.15">
      <c r="A4" s="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143" t="str">
        <f>データ!H6</f>
        <v>三重県伊賀市　伊賀市立上野総合市民病院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  <c r="AU7" s="129" t="s">
        <v>2</v>
      </c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1"/>
      <c r="CN7" s="129" t="s">
        <v>3</v>
      </c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1"/>
      <c r="EG7" s="129" t="s">
        <v>4</v>
      </c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1"/>
      <c r="FZ7" s="129" t="s">
        <v>5</v>
      </c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1"/>
      <c r="ID7" s="129" t="s">
        <v>6</v>
      </c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  <c r="JB7" s="130"/>
      <c r="JC7" s="130"/>
      <c r="JD7" s="130"/>
      <c r="JE7" s="130"/>
      <c r="JF7" s="130"/>
      <c r="JG7" s="130"/>
      <c r="JH7" s="130"/>
      <c r="JI7" s="130"/>
      <c r="JJ7" s="130"/>
      <c r="JK7" s="130"/>
      <c r="JL7" s="130"/>
      <c r="JM7" s="130"/>
      <c r="JN7" s="130"/>
      <c r="JO7" s="130"/>
      <c r="JP7" s="130"/>
      <c r="JQ7" s="130"/>
      <c r="JR7" s="130"/>
      <c r="JS7" s="130"/>
      <c r="JT7" s="130"/>
      <c r="JU7" s="130"/>
      <c r="JV7" s="131"/>
      <c r="JW7" s="129" t="s">
        <v>7</v>
      </c>
      <c r="JX7" s="130"/>
      <c r="JY7" s="130"/>
      <c r="JZ7" s="130"/>
      <c r="KA7" s="130"/>
      <c r="KB7" s="130"/>
      <c r="KC7" s="130"/>
      <c r="KD7" s="130"/>
      <c r="KE7" s="130"/>
      <c r="KF7" s="130"/>
      <c r="KG7" s="130"/>
      <c r="KH7" s="130"/>
      <c r="KI7" s="130"/>
      <c r="KJ7" s="130"/>
      <c r="KK7" s="130"/>
      <c r="KL7" s="130"/>
      <c r="KM7" s="130"/>
      <c r="KN7" s="130"/>
      <c r="KO7" s="130"/>
      <c r="KP7" s="130"/>
      <c r="KQ7" s="130"/>
      <c r="KR7" s="130"/>
      <c r="KS7" s="130"/>
      <c r="KT7" s="130"/>
      <c r="KU7" s="130"/>
      <c r="KV7" s="130"/>
      <c r="KW7" s="130"/>
      <c r="KX7" s="130"/>
      <c r="KY7" s="130"/>
      <c r="KZ7" s="130"/>
      <c r="LA7" s="130"/>
      <c r="LB7" s="130"/>
      <c r="LC7" s="130"/>
      <c r="LD7" s="130"/>
      <c r="LE7" s="130"/>
      <c r="LF7" s="130"/>
      <c r="LG7" s="130"/>
      <c r="LH7" s="130"/>
      <c r="LI7" s="130"/>
      <c r="LJ7" s="130"/>
      <c r="LK7" s="130"/>
      <c r="LL7" s="130"/>
      <c r="LM7" s="130"/>
      <c r="LN7" s="130"/>
      <c r="LO7" s="131"/>
      <c r="LP7" s="129" t="s">
        <v>8</v>
      </c>
      <c r="LQ7" s="130"/>
      <c r="LR7" s="130"/>
      <c r="LS7" s="130"/>
      <c r="LT7" s="130"/>
      <c r="LU7" s="130"/>
      <c r="LV7" s="130"/>
      <c r="LW7" s="130"/>
      <c r="LX7" s="130"/>
      <c r="LY7" s="130"/>
      <c r="LZ7" s="130"/>
      <c r="MA7" s="130"/>
      <c r="MB7" s="130"/>
      <c r="MC7" s="130"/>
      <c r="MD7" s="130"/>
      <c r="ME7" s="130"/>
      <c r="MF7" s="130"/>
      <c r="MG7" s="130"/>
      <c r="MH7" s="130"/>
      <c r="MI7" s="130"/>
      <c r="MJ7" s="130"/>
      <c r="MK7" s="130"/>
      <c r="ML7" s="130"/>
      <c r="MM7" s="130"/>
      <c r="MN7" s="130"/>
      <c r="MO7" s="130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1"/>
      <c r="NI7" s="3"/>
      <c r="NJ7" s="144" t="s">
        <v>9</v>
      </c>
      <c r="NK7" s="145"/>
      <c r="NL7" s="145"/>
      <c r="NM7" s="145"/>
      <c r="NN7" s="145"/>
      <c r="NO7" s="145"/>
      <c r="NP7" s="145"/>
      <c r="NQ7" s="145"/>
      <c r="NR7" s="145"/>
      <c r="NS7" s="145"/>
      <c r="NT7" s="145"/>
      <c r="NU7" s="145"/>
      <c r="NV7" s="145"/>
      <c r="NW7" s="146"/>
      <c r="NX7" s="3"/>
    </row>
    <row r="8" spans="1:388" ht="18.75" customHeight="1" x14ac:dyDescent="0.15">
      <c r="A8" s="2"/>
      <c r="B8" s="124" t="str">
        <f>データ!K6</f>
        <v>当然財務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6"/>
      <c r="AU8" s="124" t="str">
        <f>データ!L6</f>
        <v>病院事業</v>
      </c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6"/>
      <c r="CN8" s="124" t="str">
        <f>データ!M6</f>
        <v>一般病院</v>
      </c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6"/>
      <c r="EG8" s="124" t="str">
        <f>データ!N6</f>
        <v>200床以上～300床未満</v>
      </c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6"/>
      <c r="FZ8" s="124" t="str">
        <f>データ!O7</f>
        <v>非設置</v>
      </c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6"/>
      <c r="ID8" s="108">
        <f>データ!Z6</f>
        <v>241</v>
      </c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10"/>
      <c r="JW8" s="108">
        <f>データ!AA6</f>
        <v>40</v>
      </c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10"/>
      <c r="LP8" s="108" t="str">
        <f>データ!AB6</f>
        <v>-</v>
      </c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10"/>
      <c r="NI8" s="3"/>
      <c r="NJ8" s="140" t="s">
        <v>10</v>
      </c>
      <c r="NK8" s="141"/>
      <c r="NL8" s="134" t="s">
        <v>11</v>
      </c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5"/>
      <c r="NX8" s="3"/>
    </row>
    <row r="9" spans="1:388" ht="18.75" customHeight="1" x14ac:dyDescent="0.15">
      <c r="A9" s="2"/>
      <c r="B9" s="129" t="s">
        <v>12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29" t="s">
        <v>13</v>
      </c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  <c r="CN9" s="129" t="s">
        <v>14</v>
      </c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1"/>
      <c r="EG9" s="129" t="s">
        <v>15</v>
      </c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1"/>
      <c r="FZ9" s="129" t="s">
        <v>16</v>
      </c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1"/>
      <c r="ID9" s="129" t="s">
        <v>17</v>
      </c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1"/>
      <c r="JW9" s="129" t="s">
        <v>18</v>
      </c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1"/>
      <c r="LP9" s="129" t="s">
        <v>19</v>
      </c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1"/>
      <c r="NI9" s="3"/>
      <c r="NJ9" s="136" t="s">
        <v>20</v>
      </c>
      <c r="NK9" s="137"/>
      <c r="NL9" s="138" t="s">
        <v>21</v>
      </c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9"/>
      <c r="NX9" s="3"/>
    </row>
    <row r="10" spans="1:388" ht="18.75" customHeight="1" x14ac:dyDescent="0.15">
      <c r="A10" s="2"/>
      <c r="B10" s="124" t="str">
        <f>データ!P6</f>
        <v>直営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108">
        <f>データ!Q6</f>
        <v>22</v>
      </c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10"/>
      <c r="CN10" s="124" t="str">
        <f>データ!R6</f>
        <v>対象</v>
      </c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6"/>
      <c r="EG10" s="124" t="str">
        <f>データ!S6</f>
        <v>ド 透 訓</v>
      </c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6"/>
      <c r="FZ10" s="124" t="str">
        <f>データ!T6</f>
        <v>救 臨 災 地 輪</v>
      </c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6"/>
      <c r="ID10" s="108" t="str">
        <f>データ!AC6</f>
        <v>-</v>
      </c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10"/>
      <c r="JW10" s="108" t="str">
        <f>データ!AD6</f>
        <v>-</v>
      </c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109"/>
      <c r="KI10" s="109"/>
      <c r="KJ10" s="109"/>
      <c r="KK10" s="109"/>
      <c r="KL10" s="109"/>
      <c r="KM10" s="109"/>
      <c r="KN10" s="109"/>
      <c r="KO10" s="109"/>
      <c r="KP10" s="109"/>
      <c r="KQ10" s="109"/>
      <c r="KR10" s="109"/>
      <c r="KS10" s="109"/>
      <c r="KT10" s="109"/>
      <c r="KU10" s="109"/>
      <c r="KV10" s="109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10"/>
      <c r="LP10" s="108">
        <f>データ!AE6</f>
        <v>281</v>
      </c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10"/>
      <c r="NI10" s="2"/>
      <c r="NJ10" s="132" t="s">
        <v>22</v>
      </c>
      <c r="NK10" s="133"/>
      <c r="NL10" s="127" t="s">
        <v>23</v>
      </c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8"/>
      <c r="NX10" s="3"/>
    </row>
    <row r="11" spans="1:388" ht="18.75" customHeight="1" x14ac:dyDescent="0.15">
      <c r="A11" s="2"/>
      <c r="B11" s="129" t="s">
        <v>24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  <c r="AU11" s="129" t="s">
        <v>25</v>
      </c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  <c r="CN11" s="129" t="s">
        <v>26</v>
      </c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27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1"/>
      <c r="FZ11" s="129" t="s">
        <v>28</v>
      </c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1"/>
      <c r="ID11" s="129" t="s">
        <v>29</v>
      </c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1"/>
      <c r="JW11" s="129" t="s">
        <v>30</v>
      </c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1"/>
      <c r="LP11" s="129" t="s">
        <v>31</v>
      </c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1"/>
      <c r="NI11" s="5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108">
        <f>データ!U6</f>
        <v>87168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08">
        <f>データ!V6</f>
        <v>15528</v>
      </c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10"/>
      <c r="CN12" s="124" t="str">
        <f>データ!W6</f>
        <v>-</v>
      </c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6"/>
      <c r="EG12" s="124" t="str">
        <f>データ!X6</f>
        <v>第２種該当</v>
      </c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6"/>
      <c r="FZ12" s="124" t="str">
        <f>データ!Y6</f>
        <v>１０：１</v>
      </c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6"/>
      <c r="ID12" s="108">
        <f>データ!AF6</f>
        <v>168</v>
      </c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10"/>
      <c r="JW12" s="108">
        <f>データ!AG6</f>
        <v>40</v>
      </c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10"/>
      <c r="LP12" s="108">
        <f>データ!AH6</f>
        <v>208</v>
      </c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  <c r="MJ12" s="109"/>
      <c r="MK12" s="109"/>
      <c r="ML12" s="109"/>
      <c r="MM12" s="109"/>
      <c r="MN12" s="109"/>
      <c r="MO12" s="109"/>
      <c r="MP12" s="109"/>
      <c r="MQ12" s="109"/>
      <c r="MR12" s="109"/>
      <c r="MS12" s="109"/>
      <c r="MT12" s="109"/>
      <c r="MU12" s="109"/>
      <c r="MV12" s="109"/>
      <c r="MW12" s="109"/>
      <c r="MX12" s="109"/>
      <c r="MY12" s="109"/>
      <c r="MZ12" s="109"/>
      <c r="NA12" s="109"/>
      <c r="NB12" s="109"/>
      <c r="NC12" s="109"/>
      <c r="ND12" s="109"/>
      <c r="NE12" s="109"/>
      <c r="NF12" s="109"/>
      <c r="NG12" s="109"/>
      <c r="NH12" s="110"/>
      <c r="NI12" s="5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  <c r="IX13" s="111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11"/>
      <c r="KY13" s="111"/>
      <c r="KZ13" s="111"/>
      <c r="LA13" s="111"/>
      <c r="LB13" s="111"/>
      <c r="LC13" s="111"/>
      <c r="LD13" s="111"/>
      <c r="LE13" s="111"/>
      <c r="LF13" s="111"/>
      <c r="LG13" s="111"/>
      <c r="LH13" s="111"/>
      <c r="LI13" s="111"/>
      <c r="LJ13" s="111"/>
      <c r="LK13" s="111"/>
      <c r="LL13" s="111"/>
      <c r="LM13" s="111"/>
      <c r="LN13" s="111"/>
      <c r="LO13" s="111"/>
      <c r="LP13" s="111"/>
      <c r="LQ13" s="111"/>
      <c r="LR13" s="111"/>
      <c r="LS13" s="111"/>
      <c r="LT13" s="111"/>
      <c r="LU13" s="111"/>
      <c r="LV13" s="111"/>
      <c r="LW13" s="111"/>
      <c r="LX13" s="111"/>
      <c r="LY13" s="111"/>
      <c r="LZ13" s="111"/>
      <c r="MA13" s="111"/>
      <c r="MB13" s="111"/>
      <c r="MC13" s="111"/>
      <c r="MD13" s="111"/>
      <c r="ME13" s="111"/>
      <c r="MF13" s="111"/>
      <c r="MG13" s="111"/>
      <c r="MH13" s="111"/>
      <c r="MI13" s="111"/>
      <c r="MJ13" s="111"/>
      <c r="MK13" s="111"/>
      <c r="ML13" s="111"/>
      <c r="MM13" s="111"/>
      <c r="MN13" s="111"/>
      <c r="MO13" s="111"/>
      <c r="MP13" s="111"/>
      <c r="MQ13" s="111"/>
      <c r="MR13" s="111"/>
      <c r="MS13" s="111"/>
      <c r="MT13" s="111"/>
      <c r="MU13" s="111"/>
      <c r="MV13" s="111"/>
      <c r="MW13" s="111"/>
      <c r="MX13" s="111"/>
      <c r="MY13" s="111"/>
      <c r="MZ13" s="111"/>
      <c r="NA13" s="111"/>
      <c r="NB13" s="111"/>
      <c r="NC13" s="111"/>
      <c r="ND13" s="111"/>
      <c r="NE13" s="111"/>
      <c r="NF13" s="111"/>
      <c r="NG13" s="111"/>
      <c r="NH13" s="111"/>
      <c r="NI13" s="5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</row>
    <row r="14" spans="1:388" ht="17.25" customHeight="1" x14ac:dyDescent="0.15">
      <c r="A14" s="2"/>
      <c r="B14" s="111" t="s">
        <v>33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  <c r="IX14" s="111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11"/>
      <c r="KY14" s="111"/>
      <c r="KZ14" s="111"/>
      <c r="LA14" s="111"/>
      <c r="LB14" s="111"/>
      <c r="LC14" s="111"/>
      <c r="LD14" s="111"/>
      <c r="LE14" s="111"/>
      <c r="LF14" s="111"/>
      <c r="LG14" s="111"/>
      <c r="LH14" s="111"/>
      <c r="LI14" s="111"/>
      <c r="LJ14" s="111"/>
      <c r="LK14" s="111"/>
      <c r="LL14" s="111"/>
      <c r="LM14" s="111"/>
      <c r="LN14" s="111"/>
      <c r="LO14" s="111"/>
      <c r="LP14" s="111"/>
      <c r="LQ14" s="111"/>
      <c r="LR14" s="111"/>
      <c r="LS14" s="111"/>
      <c r="LT14" s="111"/>
      <c r="LU14" s="111"/>
      <c r="LV14" s="111"/>
      <c r="LW14" s="111"/>
      <c r="LX14" s="111"/>
      <c r="LY14" s="111"/>
      <c r="LZ14" s="111"/>
      <c r="MA14" s="111"/>
      <c r="MB14" s="111"/>
      <c r="MC14" s="111"/>
      <c r="MD14" s="111"/>
      <c r="ME14" s="111"/>
      <c r="MF14" s="111"/>
      <c r="MG14" s="111"/>
      <c r="MH14" s="111"/>
      <c r="MI14" s="111"/>
      <c r="MJ14" s="111"/>
      <c r="MK14" s="111"/>
      <c r="ML14" s="111"/>
      <c r="MM14" s="111"/>
      <c r="MN14" s="111"/>
      <c r="MO14" s="111"/>
      <c r="MP14" s="111"/>
      <c r="MQ14" s="111"/>
      <c r="MR14" s="111"/>
      <c r="MS14" s="111"/>
      <c r="MT14" s="111"/>
      <c r="MU14" s="111"/>
      <c r="MV14" s="111"/>
      <c r="MW14" s="111"/>
      <c r="MX14" s="111"/>
      <c r="MY14" s="111"/>
      <c r="MZ14" s="111"/>
      <c r="NA14" s="111"/>
      <c r="NB14" s="111"/>
      <c r="NC14" s="111"/>
      <c r="ND14" s="111"/>
      <c r="NE14" s="111"/>
      <c r="NF14" s="111"/>
      <c r="NG14" s="111"/>
      <c r="NH14" s="111"/>
      <c r="NI14" s="5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15">
      <c r="A16" s="7"/>
      <c r="B16" s="8"/>
      <c r="C16" s="9"/>
      <c r="D16" s="9"/>
      <c r="E16" s="9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9"/>
      <c r="NF16" s="9"/>
      <c r="NG16" s="9"/>
      <c r="NH16" s="10"/>
      <c r="NI16" s="2"/>
      <c r="NJ16" s="112" t="s">
        <v>36</v>
      </c>
      <c r="NK16" s="113"/>
      <c r="NL16" s="113"/>
      <c r="NM16" s="113"/>
      <c r="NN16" s="114"/>
      <c r="NO16" s="115" t="s">
        <v>37</v>
      </c>
      <c r="NP16" s="116"/>
      <c r="NQ16" s="116"/>
      <c r="NR16" s="116"/>
      <c r="NS16" s="117"/>
      <c r="NT16" s="115" t="s">
        <v>38</v>
      </c>
      <c r="NU16" s="116"/>
      <c r="NV16" s="116"/>
      <c r="NW16" s="116"/>
      <c r="NX16" s="117"/>
    </row>
    <row r="17" spans="1:393" ht="13.5" customHeight="1" x14ac:dyDescent="0.15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1" t="s">
        <v>39</v>
      </c>
      <c r="NK17" s="122"/>
      <c r="NL17" s="122"/>
      <c r="NM17" s="122"/>
      <c r="NN17" s="123"/>
      <c r="NO17" s="118"/>
      <c r="NP17" s="119"/>
      <c r="NQ17" s="119"/>
      <c r="NR17" s="119"/>
      <c r="NS17" s="120"/>
      <c r="NT17" s="118"/>
      <c r="NU17" s="119"/>
      <c r="NV17" s="119"/>
      <c r="NW17" s="119"/>
      <c r="NX17" s="120"/>
    </row>
    <row r="18" spans="1:393" ht="13.5" customHeight="1" x14ac:dyDescent="0.15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0" t="s">
        <v>40</v>
      </c>
      <c r="NK18" s="101"/>
      <c r="NL18" s="101"/>
      <c r="NM18" s="104" t="s">
        <v>41</v>
      </c>
      <c r="NN18" s="105"/>
      <c r="NO18" s="100" t="s">
        <v>40</v>
      </c>
      <c r="NP18" s="101"/>
      <c r="NQ18" s="101"/>
      <c r="NR18" s="104" t="s">
        <v>41</v>
      </c>
      <c r="NS18" s="105"/>
      <c r="NT18" s="100" t="s">
        <v>40</v>
      </c>
      <c r="NU18" s="101"/>
      <c r="NV18" s="101"/>
      <c r="NW18" s="104" t="s">
        <v>41</v>
      </c>
      <c r="NX18" s="105"/>
      <c r="OC18" s="2" t="s">
        <v>42</v>
      </c>
    </row>
    <row r="19" spans="1:393" ht="13.5" customHeight="1" x14ac:dyDescent="0.15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2"/>
      <c r="NK19" s="103"/>
      <c r="NL19" s="103"/>
      <c r="NM19" s="106"/>
      <c r="NN19" s="107"/>
      <c r="NO19" s="102"/>
      <c r="NP19" s="103"/>
      <c r="NQ19" s="103"/>
      <c r="NR19" s="106"/>
      <c r="NS19" s="107"/>
      <c r="NT19" s="102"/>
      <c r="NU19" s="103"/>
      <c r="NV19" s="103"/>
      <c r="NW19" s="106"/>
      <c r="NX19" s="107"/>
      <c r="OC19" s="16" t="s">
        <v>43</v>
      </c>
    </row>
    <row r="20" spans="1:393" ht="13.5" customHeight="1" x14ac:dyDescent="0.15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15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15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97" t="s">
        <v>187</v>
      </c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9"/>
      <c r="OC22" s="16" t="s">
        <v>47</v>
      </c>
    </row>
    <row r="23" spans="1:393" ht="13.5" customHeight="1" x14ac:dyDescent="0.15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1"/>
      <c r="NK23" s="92"/>
      <c r="NL23" s="92"/>
      <c r="NM23" s="92"/>
      <c r="NN23" s="92"/>
      <c r="NO23" s="92"/>
      <c r="NP23" s="92"/>
      <c r="NQ23" s="92"/>
      <c r="NR23" s="92"/>
      <c r="NS23" s="92"/>
      <c r="NT23" s="92"/>
      <c r="NU23" s="92"/>
      <c r="NV23" s="92"/>
      <c r="NW23" s="92"/>
      <c r="NX23" s="93"/>
      <c r="OC23" s="16" t="s">
        <v>48</v>
      </c>
    </row>
    <row r="24" spans="1:393" ht="13.5" customHeight="1" x14ac:dyDescent="0.15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1"/>
      <c r="NK24" s="92"/>
      <c r="NL24" s="92"/>
      <c r="NM24" s="92"/>
      <c r="NN24" s="92"/>
      <c r="NO24" s="92"/>
      <c r="NP24" s="92"/>
      <c r="NQ24" s="92"/>
      <c r="NR24" s="92"/>
      <c r="NS24" s="92"/>
      <c r="NT24" s="92"/>
      <c r="NU24" s="92"/>
      <c r="NV24" s="92"/>
      <c r="NW24" s="92"/>
      <c r="NX24" s="93"/>
      <c r="OC24" s="16" t="s">
        <v>49</v>
      </c>
    </row>
    <row r="25" spans="1:393" ht="13.5" customHeight="1" x14ac:dyDescent="0.15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1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3"/>
      <c r="OC25" s="16" t="s">
        <v>50</v>
      </c>
    </row>
    <row r="26" spans="1:393" ht="13.5" customHeight="1" x14ac:dyDescent="0.15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1"/>
      <c r="NK26" s="92"/>
      <c r="NL26" s="92"/>
      <c r="NM26" s="92"/>
      <c r="NN26" s="92"/>
      <c r="NO26" s="92"/>
      <c r="NP26" s="92"/>
      <c r="NQ26" s="92"/>
      <c r="NR26" s="92"/>
      <c r="NS26" s="92"/>
      <c r="NT26" s="92"/>
      <c r="NU26" s="92"/>
      <c r="NV26" s="92"/>
      <c r="NW26" s="92"/>
      <c r="NX26" s="93"/>
      <c r="OC26" s="16" t="s">
        <v>51</v>
      </c>
    </row>
    <row r="27" spans="1:393" ht="13.5" customHeight="1" x14ac:dyDescent="0.15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1"/>
      <c r="NK27" s="92"/>
      <c r="NL27" s="92"/>
      <c r="NM27" s="92"/>
      <c r="NN27" s="92"/>
      <c r="NO27" s="92"/>
      <c r="NP27" s="92"/>
      <c r="NQ27" s="92"/>
      <c r="NR27" s="92"/>
      <c r="NS27" s="92"/>
      <c r="NT27" s="92"/>
      <c r="NU27" s="92"/>
      <c r="NV27" s="92"/>
      <c r="NW27" s="92"/>
      <c r="NX27" s="93"/>
      <c r="OC27" s="16" t="s">
        <v>52</v>
      </c>
    </row>
    <row r="28" spans="1:393" ht="13.5" customHeight="1" x14ac:dyDescent="0.15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1"/>
      <c r="NK28" s="92"/>
      <c r="NL28" s="92"/>
      <c r="NM28" s="92"/>
      <c r="NN28" s="92"/>
      <c r="NO28" s="92"/>
      <c r="NP28" s="92"/>
      <c r="NQ28" s="92"/>
      <c r="NR28" s="92"/>
      <c r="NS28" s="92"/>
      <c r="NT28" s="92"/>
      <c r="NU28" s="92"/>
      <c r="NV28" s="92"/>
      <c r="NW28" s="92"/>
      <c r="NX28" s="93"/>
      <c r="OC28" s="16" t="s">
        <v>53</v>
      </c>
    </row>
    <row r="29" spans="1:393" ht="13.5" customHeight="1" x14ac:dyDescent="0.15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1"/>
      <c r="NK29" s="92"/>
      <c r="NL29" s="92"/>
      <c r="NM29" s="92"/>
      <c r="NN29" s="92"/>
      <c r="NO29" s="92"/>
      <c r="NP29" s="92"/>
      <c r="NQ29" s="92"/>
      <c r="NR29" s="92"/>
      <c r="NS29" s="92"/>
      <c r="NT29" s="92"/>
      <c r="NU29" s="92"/>
      <c r="NV29" s="92"/>
      <c r="NW29" s="92"/>
      <c r="NX29" s="93"/>
      <c r="OC29" s="16" t="s">
        <v>54</v>
      </c>
    </row>
    <row r="30" spans="1:393" ht="13.5" customHeight="1" x14ac:dyDescent="0.15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1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3"/>
      <c r="OC30" s="16" t="s">
        <v>55</v>
      </c>
    </row>
    <row r="31" spans="1:393" ht="13.5" customHeight="1" x14ac:dyDescent="0.15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1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2"/>
      <c r="NX31" s="93"/>
      <c r="OC31" s="16" t="s">
        <v>56</v>
      </c>
    </row>
    <row r="32" spans="1:393" ht="13.5" customHeight="1" x14ac:dyDescent="0.15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H30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R01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R02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R03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R04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H30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R01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R02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R03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R04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H30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R01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R02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R03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R04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H30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R01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R02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R03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R04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1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3"/>
      <c r="OC32" s="16" t="s">
        <v>57</v>
      </c>
    </row>
    <row r="33" spans="1:393" ht="13.5" customHeight="1" x14ac:dyDescent="0.15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110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107.1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103.9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108.5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105.3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105.5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105.3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96.7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97.2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93.8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100.5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100.4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91.8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92.4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89.1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70.599999999999994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69.8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61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60.6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60.5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1"/>
      <c r="NK33" s="92"/>
      <c r="NL33" s="92"/>
      <c r="NM33" s="92"/>
      <c r="NN33" s="92"/>
      <c r="NO33" s="92"/>
      <c r="NP33" s="92"/>
      <c r="NQ33" s="92"/>
      <c r="NR33" s="92"/>
      <c r="NS33" s="92"/>
      <c r="NT33" s="92"/>
      <c r="NU33" s="92"/>
      <c r="NV33" s="92"/>
      <c r="NW33" s="92"/>
      <c r="NX33" s="93"/>
      <c r="OC33" s="16" t="s">
        <v>59</v>
      </c>
    </row>
    <row r="34" spans="1:393" ht="13.5" customHeight="1" x14ac:dyDescent="0.15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97.5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96.9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101.8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106.2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103.5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86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86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80.7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82.3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81.5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83.1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83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77.599999999999994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79.2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78.400000000000006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72.099999999999994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72.900000000000006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64.5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63.8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63.4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4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5"/>
      <c r="NX34" s="96"/>
      <c r="OC34" s="16" t="s">
        <v>61</v>
      </c>
    </row>
    <row r="35" spans="1:393" ht="13.5" customHeight="1" x14ac:dyDescent="0.15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15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15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15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15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1" t="s">
        <v>189</v>
      </c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3"/>
      <c r="OC39" s="16" t="s">
        <v>68</v>
      </c>
    </row>
    <row r="40" spans="1:393" ht="13.5" customHeight="1" x14ac:dyDescent="0.15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1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3"/>
      <c r="OC40" s="16" t="s">
        <v>69</v>
      </c>
    </row>
    <row r="41" spans="1:393" ht="13.5" customHeight="1" x14ac:dyDescent="0.15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1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3"/>
      <c r="OC41" s="16" t="s">
        <v>70</v>
      </c>
    </row>
    <row r="42" spans="1:393" ht="13.5" customHeight="1" x14ac:dyDescent="0.15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1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3"/>
      <c r="OC42" s="16" t="s">
        <v>71</v>
      </c>
    </row>
    <row r="43" spans="1:393" ht="13.5" customHeight="1" x14ac:dyDescent="0.15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1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3"/>
      <c r="OC43" s="16" t="s">
        <v>72</v>
      </c>
    </row>
    <row r="44" spans="1:393" ht="13.5" customHeight="1" x14ac:dyDescent="0.15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1"/>
      <c r="NK44" s="92"/>
      <c r="NL44" s="92"/>
      <c r="NM44" s="92"/>
      <c r="NN44" s="92"/>
      <c r="NO44" s="92"/>
      <c r="NP44" s="92"/>
      <c r="NQ44" s="92"/>
      <c r="NR44" s="92"/>
      <c r="NS44" s="92"/>
      <c r="NT44" s="92"/>
      <c r="NU44" s="92"/>
      <c r="NV44" s="92"/>
      <c r="NW44" s="92"/>
      <c r="NX44" s="93"/>
      <c r="OC44" s="16" t="s">
        <v>73</v>
      </c>
    </row>
    <row r="45" spans="1:393" ht="13.5" customHeight="1" x14ac:dyDescent="0.15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1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3"/>
      <c r="OC45" s="16" t="s">
        <v>74</v>
      </c>
    </row>
    <row r="46" spans="1:393" ht="13.5" customHeight="1" x14ac:dyDescent="0.15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1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3"/>
      <c r="OC46" s="16" t="s">
        <v>75</v>
      </c>
    </row>
    <row r="47" spans="1:393" ht="13.5" customHeight="1" x14ac:dyDescent="0.15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1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3"/>
      <c r="OC47" s="16" t="s">
        <v>76</v>
      </c>
    </row>
    <row r="48" spans="1:393" ht="13.5" customHeight="1" x14ac:dyDescent="0.15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1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3"/>
      <c r="OC48" s="16" t="s">
        <v>77</v>
      </c>
    </row>
    <row r="49" spans="1:393" ht="13.5" customHeight="1" x14ac:dyDescent="0.15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1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3"/>
      <c r="OC49" s="16" t="s">
        <v>78</v>
      </c>
    </row>
    <row r="50" spans="1:393" ht="13.5" customHeight="1" x14ac:dyDescent="0.15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1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3"/>
      <c r="OC50" s="16" t="s">
        <v>79</v>
      </c>
    </row>
    <row r="51" spans="1:393" ht="13.5" customHeight="1" x14ac:dyDescent="0.15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4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5"/>
      <c r="NX51" s="96"/>
      <c r="OC51" s="16" t="s">
        <v>80</v>
      </c>
    </row>
    <row r="52" spans="1:393" ht="13.5" customHeight="1" x14ac:dyDescent="0.15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15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15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H30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R01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R02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R03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R04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H30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R01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R02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R03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R04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H30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R01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R02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R03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R04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H30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R01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R02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R03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R04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1" t="s">
        <v>188</v>
      </c>
      <c r="NK54" s="92"/>
      <c r="NL54" s="92"/>
      <c r="NM54" s="92"/>
      <c r="NN54" s="92"/>
      <c r="NO54" s="92"/>
      <c r="NP54" s="92"/>
      <c r="NQ54" s="92"/>
      <c r="NR54" s="92"/>
      <c r="NS54" s="92"/>
      <c r="NT54" s="92"/>
      <c r="NU54" s="92"/>
      <c r="NV54" s="92"/>
      <c r="NW54" s="92"/>
      <c r="NX54" s="93"/>
      <c r="OC54" s="16" t="s">
        <v>84</v>
      </c>
    </row>
    <row r="55" spans="1:393" ht="13.5" customHeight="1" x14ac:dyDescent="0.15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38437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38175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42776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44956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46389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14119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14753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15361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13160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13311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53.2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49.7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56.1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56.2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58.4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16.600000000000001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17.7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17.600000000000001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17.100000000000001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18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1"/>
      <c r="NK55" s="92"/>
      <c r="NL55" s="92"/>
      <c r="NM55" s="92"/>
      <c r="NN55" s="92"/>
      <c r="NO55" s="92"/>
      <c r="NP55" s="92"/>
      <c r="NQ55" s="92"/>
      <c r="NR55" s="92"/>
      <c r="NS55" s="92"/>
      <c r="NT55" s="92"/>
      <c r="NU55" s="92"/>
      <c r="NV55" s="92"/>
      <c r="NW55" s="92"/>
      <c r="NX55" s="93"/>
      <c r="OC55" s="16" t="s">
        <v>85</v>
      </c>
    </row>
    <row r="56" spans="1:393" ht="13.5" customHeight="1" x14ac:dyDescent="0.15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47924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48807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51594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53805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56563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12502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12970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13767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14046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14550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59.4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59.9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63.4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61.3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61.4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20.6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20.5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20.2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20.2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21.1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1"/>
      <c r="NK56" s="92"/>
      <c r="NL56" s="92"/>
      <c r="NM56" s="92"/>
      <c r="NN56" s="92"/>
      <c r="NO56" s="92"/>
      <c r="NP56" s="92"/>
      <c r="NQ56" s="92"/>
      <c r="NR56" s="92"/>
      <c r="NS56" s="92"/>
      <c r="NT56" s="92"/>
      <c r="NU56" s="92"/>
      <c r="NV56" s="92"/>
      <c r="NW56" s="92"/>
      <c r="NX56" s="93"/>
    </row>
    <row r="57" spans="1:393" ht="13.5" customHeight="1" x14ac:dyDescent="0.15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1"/>
      <c r="NK57" s="92"/>
      <c r="NL57" s="92"/>
      <c r="NM57" s="92"/>
      <c r="NN57" s="92"/>
      <c r="NO57" s="92"/>
      <c r="NP57" s="92"/>
      <c r="NQ57" s="92"/>
      <c r="NR57" s="92"/>
      <c r="NS57" s="92"/>
      <c r="NT57" s="92"/>
      <c r="NU57" s="92"/>
      <c r="NV57" s="92"/>
      <c r="NW57" s="92"/>
      <c r="NX57" s="93"/>
    </row>
    <row r="58" spans="1:393" ht="13.5" customHeight="1" x14ac:dyDescent="0.15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1"/>
      <c r="NK58" s="92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2"/>
      <c r="NW58" s="92"/>
      <c r="NX58" s="93"/>
    </row>
    <row r="59" spans="1:393" ht="13.5" customHeight="1" x14ac:dyDescent="0.15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1"/>
      <c r="NK59" s="92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2"/>
      <c r="NW59" s="92"/>
      <c r="NX59" s="93"/>
    </row>
    <row r="60" spans="1:393" ht="13.5" customHeight="1" x14ac:dyDescent="0.15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1"/>
      <c r="NK60" s="92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2"/>
      <c r="NW60" s="92"/>
      <c r="NX60" s="93"/>
    </row>
    <row r="61" spans="1:393" ht="13.5" customHeight="1" x14ac:dyDescent="0.15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1"/>
      <c r="NK61" s="92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2"/>
      <c r="NW61" s="92"/>
      <c r="NX61" s="93"/>
    </row>
    <row r="62" spans="1:393" ht="13.5" customHeight="1" x14ac:dyDescent="0.15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8"/>
      <c r="CT62" s="9"/>
      <c r="CU62" s="9"/>
      <c r="CV62" s="75" t="s">
        <v>86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1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3"/>
    </row>
    <row r="63" spans="1:393" ht="13.5" customHeight="1" x14ac:dyDescent="0.15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1"/>
      <c r="NK63" s="92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2"/>
      <c r="NW63" s="92"/>
      <c r="NX63" s="93"/>
    </row>
    <row r="64" spans="1:393" ht="13.5" customHeight="1" x14ac:dyDescent="0.15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1"/>
      <c r="NK64" s="92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2"/>
      <c r="NW64" s="92"/>
      <c r="NX64" s="93"/>
    </row>
    <row r="65" spans="1:388" ht="13.5" customHeight="1" x14ac:dyDescent="0.15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1"/>
      <c r="NK65" s="92"/>
      <c r="NL65" s="92"/>
      <c r="NM65" s="92"/>
      <c r="NN65" s="92"/>
      <c r="NO65" s="92"/>
      <c r="NP65" s="92"/>
      <c r="NQ65" s="92"/>
      <c r="NR65" s="92"/>
      <c r="NS65" s="92"/>
      <c r="NT65" s="92"/>
      <c r="NU65" s="92"/>
      <c r="NV65" s="92"/>
      <c r="NW65" s="92"/>
      <c r="NX65" s="93"/>
    </row>
    <row r="66" spans="1:388" ht="13.5" customHeight="1" x14ac:dyDescent="0.15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1"/>
      <c r="NK66" s="92"/>
      <c r="NL66" s="92"/>
      <c r="NM66" s="92"/>
      <c r="NN66" s="92"/>
      <c r="NO66" s="92"/>
      <c r="NP66" s="92"/>
      <c r="NQ66" s="92"/>
      <c r="NR66" s="92"/>
      <c r="NS66" s="92"/>
      <c r="NT66" s="92"/>
      <c r="NU66" s="92"/>
      <c r="NV66" s="92"/>
      <c r="NW66" s="92"/>
      <c r="NX66" s="93"/>
    </row>
    <row r="67" spans="1:388" ht="13.5" customHeight="1" x14ac:dyDescent="0.15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4"/>
      <c r="NK67" s="95"/>
      <c r="NL67" s="95"/>
      <c r="NM67" s="95"/>
      <c r="NN67" s="95"/>
      <c r="NO67" s="95"/>
      <c r="NP67" s="95"/>
      <c r="NQ67" s="95"/>
      <c r="NR67" s="95"/>
      <c r="NS67" s="95"/>
      <c r="NT67" s="95"/>
      <c r="NU67" s="95"/>
      <c r="NV67" s="95"/>
      <c r="NW67" s="95"/>
      <c r="NX67" s="96"/>
    </row>
    <row r="68" spans="1:388" ht="13.5" customHeight="1" x14ac:dyDescent="0.15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87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15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15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190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15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15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15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15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15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15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15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15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H30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R01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R02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R03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R04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H30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R01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R02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R03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R04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H30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R01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R02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R03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R04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H30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R01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R02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R03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R04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15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22.6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15.1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10.3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0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0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73.599999999999994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70.7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69.099999999999994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70.3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72.3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81.8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70.2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64.5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67.099999999999994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70.3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26825801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26507157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26309555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26610680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26932210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15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90.8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81.900000000000006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91.6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100.1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94.9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48.6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50.8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51.4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51.9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53.8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70.099999999999994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72.599999999999994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71.900000000000006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71.2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71.8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43785070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44436827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45896030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47415042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47985814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15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15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15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15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15">
      <c r="B85" s="64" t="s">
        <v>88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15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15">
      <c r="A89" s="30"/>
      <c r="B89" s="31" t="s">
        <v>89</v>
      </c>
      <c r="C89" s="31" t="s">
        <v>90</v>
      </c>
      <c r="D89" s="31" t="s">
        <v>91</v>
      </c>
      <c r="E89" s="31" t="s">
        <v>92</v>
      </c>
      <c r="F89" s="31" t="s">
        <v>93</v>
      </c>
      <c r="G89" s="31" t="s">
        <v>94</v>
      </c>
      <c r="H89" s="31" t="s">
        <v>95</v>
      </c>
      <c r="I89" s="31" t="s">
        <v>96</v>
      </c>
      <c r="J89" s="31" t="s">
        <v>89</v>
      </c>
      <c r="K89" s="31" t="s">
        <v>90</v>
      </c>
      <c r="L89" s="31" t="s">
        <v>97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15">
      <c r="A90" s="30"/>
      <c r="B90" s="31" t="str">
        <f>データ!AS6</f>
        <v>【103.5】</v>
      </c>
      <c r="C90" s="31" t="str">
        <f>データ!BD6</f>
        <v>【86.4】</v>
      </c>
      <c r="D90" s="31" t="str">
        <f>データ!BO6</f>
        <v>【83.7】</v>
      </c>
      <c r="E90" s="31" t="str">
        <f>データ!BZ6</f>
        <v>【66.8】</v>
      </c>
      <c r="F90" s="31" t="str">
        <f>データ!CK6</f>
        <v>【61,837】</v>
      </c>
      <c r="G90" s="31" t="str">
        <f>データ!CV6</f>
        <v>【17,600】</v>
      </c>
      <c r="H90" s="31" t="str">
        <f>データ!DG6</f>
        <v>【55.6】</v>
      </c>
      <c r="I90" s="31" t="str">
        <f>データ!DR6</f>
        <v>【25.1】</v>
      </c>
      <c r="J90" s="31" t="str">
        <f>データ!EC6</f>
        <v>【63.0】</v>
      </c>
      <c r="K90" s="31" t="str">
        <f>データ!EN6</f>
        <v>【56.4】</v>
      </c>
      <c r="L90" s="31" t="str">
        <f>データ!EY6</f>
        <v>【70.7】</v>
      </c>
      <c r="M90" s="33" t="str">
        <f>データ!FJ6</f>
        <v>【49,963,977】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1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M9bpOhH1+vcyOdZJ3ZyKCAs3kysow3pC9zpZL9HmWxMXT+QQyKbu7fR4hRYS7zWgU5x6fmZJ8Qp3vTWAmxOKOg==" saltValue="NeDchpf56lhxbFHWsN0Spg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T18:NV19 NJ18:NL19 NO18:NQ19">
      <formula1>$OC$18:$OC$55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J11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65" width="11.875" customWidth="1"/>
    <col min="166" max="166" width="10.875" customWidth="1"/>
  </cols>
  <sheetData>
    <row r="1" spans="1:166" x14ac:dyDescent="0.15">
      <c r="A1" t="s">
        <v>98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15">
      <c r="A2" s="35" t="s">
        <v>99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15">
      <c r="A3" s="35" t="s">
        <v>100</v>
      </c>
      <c r="B3" s="36" t="s">
        <v>101</v>
      </c>
      <c r="C3" s="36" t="s">
        <v>102</v>
      </c>
      <c r="D3" s="36" t="s">
        <v>103</v>
      </c>
      <c r="E3" s="36" t="s">
        <v>104</v>
      </c>
      <c r="F3" s="36" t="s">
        <v>105</v>
      </c>
      <c r="G3" s="36" t="s">
        <v>106</v>
      </c>
      <c r="H3" s="37" t="s">
        <v>107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108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109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15">
      <c r="A4" s="35" t="s">
        <v>110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2" t="s">
        <v>111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4"/>
      <c r="AT4" s="151" t="s">
        <v>112</v>
      </c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 t="s">
        <v>113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2" t="s">
        <v>114</v>
      </c>
      <c r="BQ4" s="153"/>
      <c r="BR4" s="153"/>
      <c r="BS4" s="153"/>
      <c r="BT4" s="153"/>
      <c r="BU4" s="153"/>
      <c r="BV4" s="153"/>
      <c r="BW4" s="153"/>
      <c r="BX4" s="153"/>
      <c r="BY4" s="153"/>
      <c r="BZ4" s="154"/>
      <c r="CA4" s="150" t="s">
        <v>115</v>
      </c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1" t="s">
        <v>116</v>
      </c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117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 t="s">
        <v>118</v>
      </c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1" t="s">
        <v>119</v>
      </c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2" t="s">
        <v>120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4"/>
      <c r="EO4" s="150" t="s">
        <v>121</v>
      </c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 t="s">
        <v>122</v>
      </c>
      <c r="FA4" s="150"/>
      <c r="FB4" s="150"/>
      <c r="FC4" s="150"/>
      <c r="FD4" s="150"/>
      <c r="FE4" s="150"/>
      <c r="FF4" s="150"/>
      <c r="FG4" s="150"/>
      <c r="FH4" s="150"/>
      <c r="FI4" s="150"/>
      <c r="FJ4" s="150"/>
    </row>
    <row r="5" spans="1:166" x14ac:dyDescent="0.15">
      <c r="A5" s="35" t="s">
        <v>123</v>
      </c>
      <c r="B5" s="48"/>
      <c r="C5" s="48"/>
      <c r="D5" s="48"/>
      <c r="E5" s="48"/>
      <c r="F5" s="48"/>
      <c r="G5" s="48"/>
      <c r="H5" s="49" t="s">
        <v>124</v>
      </c>
      <c r="I5" s="49" t="s">
        <v>125</v>
      </c>
      <c r="J5" s="49" t="s">
        <v>126</v>
      </c>
      <c r="K5" s="49" t="s">
        <v>1</v>
      </c>
      <c r="L5" s="49" t="s">
        <v>2</v>
      </c>
      <c r="M5" s="49" t="s">
        <v>3</v>
      </c>
      <c r="N5" s="49" t="s">
        <v>127</v>
      </c>
      <c r="O5" s="49" t="s">
        <v>5</v>
      </c>
      <c r="P5" s="49" t="s">
        <v>128</v>
      </c>
      <c r="Q5" s="49" t="s">
        <v>129</v>
      </c>
      <c r="R5" s="49" t="s">
        <v>130</v>
      </c>
      <c r="S5" s="49" t="s">
        <v>131</v>
      </c>
      <c r="T5" s="49" t="s">
        <v>132</v>
      </c>
      <c r="U5" s="49" t="s">
        <v>133</v>
      </c>
      <c r="V5" s="49" t="s">
        <v>134</v>
      </c>
      <c r="W5" s="49" t="s">
        <v>135</v>
      </c>
      <c r="X5" s="49" t="s">
        <v>136</v>
      </c>
      <c r="Y5" s="49" t="s">
        <v>137</v>
      </c>
      <c r="Z5" s="49" t="s">
        <v>138</v>
      </c>
      <c r="AA5" s="49" t="s">
        <v>139</v>
      </c>
      <c r="AB5" s="49" t="s">
        <v>140</v>
      </c>
      <c r="AC5" s="49" t="s">
        <v>141</v>
      </c>
      <c r="AD5" s="49" t="s">
        <v>142</v>
      </c>
      <c r="AE5" s="49" t="s">
        <v>143</v>
      </c>
      <c r="AF5" s="49" t="s">
        <v>144</v>
      </c>
      <c r="AG5" s="49" t="s">
        <v>145</v>
      </c>
      <c r="AH5" s="49" t="s">
        <v>146</v>
      </c>
      <c r="AI5" s="49" t="s">
        <v>147</v>
      </c>
      <c r="AJ5" s="49" t="s">
        <v>148</v>
      </c>
      <c r="AK5" s="49" t="s">
        <v>149</v>
      </c>
      <c r="AL5" s="49" t="s">
        <v>150</v>
      </c>
      <c r="AM5" s="49" t="s">
        <v>151</v>
      </c>
      <c r="AN5" s="49" t="s">
        <v>152</v>
      </c>
      <c r="AO5" s="49" t="s">
        <v>153</v>
      </c>
      <c r="AP5" s="49" t="s">
        <v>154</v>
      </c>
      <c r="AQ5" s="49" t="s">
        <v>155</v>
      </c>
      <c r="AR5" s="49" t="s">
        <v>156</v>
      </c>
      <c r="AS5" s="49" t="s">
        <v>157</v>
      </c>
      <c r="AT5" s="49" t="s">
        <v>147</v>
      </c>
      <c r="AU5" s="49" t="s">
        <v>158</v>
      </c>
      <c r="AV5" s="49" t="s">
        <v>159</v>
      </c>
      <c r="AW5" s="49" t="s">
        <v>150</v>
      </c>
      <c r="AX5" s="49" t="s">
        <v>160</v>
      </c>
      <c r="AY5" s="49" t="s">
        <v>152</v>
      </c>
      <c r="AZ5" s="49" t="s">
        <v>153</v>
      </c>
      <c r="BA5" s="49" t="s">
        <v>154</v>
      </c>
      <c r="BB5" s="49" t="s">
        <v>155</v>
      </c>
      <c r="BC5" s="49" t="s">
        <v>156</v>
      </c>
      <c r="BD5" s="49" t="s">
        <v>157</v>
      </c>
      <c r="BE5" s="49" t="s">
        <v>161</v>
      </c>
      <c r="BF5" s="49" t="s">
        <v>158</v>
      </c>
      <c r="BG5" s="49" t="s">
        <v>162</v>
      </c>
      <c r="BH5" s="49" t="s">
        <v>150</v>
      </c>
      <c r="BI5" s="49" t="s">
        <v>151</v>
      </c>
      <c r="BJ5" s="49" t="s">
        <v>152</v>
      </c>
      <c r="BK5" s="49" t="s">
        <v>153</v>
      </c>
      <c r="BL5" s="49" t="s">
        <v>154</v>
      </c>
      <c r="BM5" s="49" t="s">
        <v>155</v>
      </c>
      <c r="BN5" s="49" t="s">
        <v>156</v>
      </c>
      <c r="BO5" s="49" t="s">
        <v>157</v>
      </c>
      <c r="BP5" s="49" t="s">
        <v>147</v>
      </c>
      <c r="BQ5" s="49" t="s">
        <v>158</v>
      </c>
      <c r="BR5" s="49" t="s">
        <v>159</v>
      </c>
      <c r="BS5" s="49" t="s">
        <v>150</v>
      </c>
      <c r="BT5" s="49" t="s">
        <v>151</v>
      </c>
      <c r="BU5" s="49" t="s">
        <v>152</v>
      </c>
      <c r="BV5" s="49" t="s">
        <v>153</v>
      </c>
      <c r="BW5" s="49" t="s">
        <v>154</v>
      </c>
      <c r="BX5" s="49" t="s">
        <v>155</v>
      </c>
      <c r="BY5" s="49" t="s">
        <v>156</v>
      </c>
      <c r="BZ5" s="49" t="s">
        <v>157</v>
      </c>
      <c r="CA5" s="49" t="s">
        <v>163</v>
      </c>
      <c r="CB5" s="49" t="s">
        <v>158</v>
      </c>
      <c r="CC5" s="49" t="s">
        <v>159</v>
      </c>
      <c r="CD5" s="49" t="s">
        <v>150</v>
      </c>
      <c r="CE5" s="49" t="s">
        <v>151</v>
      </c>
      <c r="CF5" s="49" t="s">
        <v>152</v>
      </c>
      <c r="CG5" s="49" t="s">
        <v>153</v>
      </c>
      <c r="CH5" s="49" t="s">
        <v>154</v>
      </c>
      <c r="CI5" s="49" t="s">
        <v>155</v>
      </c>
      <c r="CJ5" s="49" t="s">
        <v>156</v>
      </c>
      <c r="CK5" s="49" t="s">
        <v>157</v>
      </c>
      <c r="CL5" s="49" t="s">
        <v>147</v>
      </c>
      <c r="CM5" s="49" t="s">
        <v>148</v>
      </c>
      <c r="CN5" s="49" t="s">
        <v>149</v>
      </c>
      <c r="CO5" s="49" t="s">
        <v>150</v>
      </c>
      <c r="CP5" s="49" t="s">
        <v>160</v>
      </c>
      <c r="CQ5" s="49" t="s">
        <v>152</v>
      </c>
      <c r="CR5" s="49" t="s">
        <v>153</v>
      </c>
      <c r="CS5" s="49" t="s">
        <v>154</v>
      </c>
      <c r="CT5" s="49" t="s">
        <v>155</v>
      </c>
      <c r="CU5" s="49" t="s">
        <v>156</v>
      </c>
      <c r="CV5" s="49" t="s">
        <v>157</v>
      </c>
      <c r="CW5" s="49" t="s">
        <v>147</v>
      </c>
      <c r="CX5" s="49" t="s">
        <v>158</v>
      </c>
      <c r="CY5" s="49" t="s">
        <v>149</v>
      </c>
      <c r="CZ5" s="49" t="s">
        <v>150</v>
      </c>
      <c r="DA5" s="49" t="s">
        <v>151</v>
      </c>
      <c r="DB5" s="49" t="s">
        <v>152</v>
      </c>
      <c r="DC5" s="49" t="s">
        <v>153</v>
      </c>
      <c r="DD5" s="49" t="s">
        <v>154</v>
      </c>
      <c r="DE5" s="49" t="s">
        <v>155</v>
      </c>
      <c r="DF5" s="49" t="s">
        <v>156</v>
      </c>
      <c r="DG5" s="49" t="s">
        <v>157</v>
      </c>
      <c r="DH5" s="49" t="s">
        <v>147</v>
      </c>
      <c r="DI5" s="49" t="s">
        <v>158</v>
      </c>
      <c r="DJ5" s="49" t="s">
        <v>149</v>
      </c>
      <c r="DK5" s="49" t="s">
        <v>150</v>
      </c>
      <c r="DL5" s="49" t="s">
        <v>151</v>
      </c>
      <c r="DM5" s="49" t="s">
        <v>152</v>
      </c>
      <c r="DN5" s="49" t="s">
        <v>153</v>
      </c>
      <c r="DO5" s="49" t="s">
        <v>154</v>
      </c>
      <c r="DP5" s="49" t="s">
        <v>155</v>
      </c>
      <c r="DQ5" s="49" t="s">
        <v>156</v>
      </c>
      <c r="DR5" s="49" t="s">
        <v>157</v>
      </c>
      <c r="DS5" s="49" t="s">
        <v>147</v>
      </c>
      <c r="DT5" s="49" t="s">
        <v>158</v>
      </c>
      <c r="DU5" s="49" t="s">
        <v>149</v>
      </c>
      <c r="DV5" s="49" t="s">
        <v>150</v>
      </c>
      <c r="DW5" s="49" t="s">
        <v>151</v>
      </c>
      <c r="DX5" s="49" t="s">
        <v>152</v>
      </c>
      <c r="DY5" s="49" t="s">
        <v>153</v>
      </c>
      <c r="DZ5" s="49" t="s">
        <v>154</v>
      </c>
      <c r="EA5" s="49" t="s">
        <v>155</v>
      </c>
      <c r="EB5" s="49" t="s">
        <v>156</v>
      </c>
      <c r="EC5" s="49" t="s">
        <v>157</v>
      </c>
      <c r="ED5" s="49" t="s">
        <v>147</v>
      </c>
      <c r="EE5" s="49" t="s">
        <v>158</v>
      </c>
      <c r="EF5" s="49" t="s">
        <v>149</v>
      </c>
      <c r="EG5" s="49" t="s">
        <v>150</v>
      </c>
      <c r="EH5" s="49" t="s">
        <v>151</v>
      </c>
      <c r="EI5" s="49" t="s">
        <v>152</v>
      </c>
      <c r="EJ5" s="49" t="s">
        <v>153</v>
      </c>
      <c r="EK5" s="49" t="s">
        <v>154</v>
      </c>
      <c r="EL5" s="49" t="s">
        <v>155</v>
      </c>
      <c r="EM5" s="49" t="s">
        <v>156</v>
      </c>
      <c r="EN5" s="49" t="s">
        <v>157</v>
      </c>
      <c r="EO5" s="49" t="s">
        <v>147</v>
      </c>
      <c r="EP5" s="49" t="s">
        <v>158</v>
      </c>
      <c r="EQ5" s="49" t="s">
        <v>149</v>
      </c>
      <c r="ER5" s="49" t="s">
        <v>150</v>
      </c>
      <c r="ES5" s="49" t="s">
        <v>151</v>
      </c>
      <c r="ET5" s="49" t="s">
        <v>152</v>
      </c>
      <c r="EU5" s="49" t="s">
        <v>153</v>
      </c>
      <c r="EV5" s="49" t="s">
        <v>154</v>
      </c>
      <c r="EW5" s="49" t="s">
        <v>155</v>
      </c>
      <c r="EX5" s="49" t="s">
        <v>156</v>
      </c>
      <c r="EY5" s="49" t="s">
        <v>164</v>
      </c>
      <c r="EZ5" s="49" t="s">
        <v>147</v>
      </c>
      <c r="FA5" s="49" t="s">
        <v>148</v>
      </c>
      <c r="FB5" s="49" t="s">
        <v>149</v>
      </c>
      <c r="FC5" s="49" t="s">
        <v>150</v>
      </c>
      <c r="FD5" s="49" t="s">
        <v>165</v>
      </c>
      <c r="FE5" s="49" t="s">
        <v>152</v>
      </c>
      <c r="FF5" s="49" t="s">
        <v>153</v>
      </c>
      <c r="FG5" s="49" t="s">
        <v>154</v>
      </c>
      <c r="FH5" s="49" t="s">
        <v>155</v>
      </c>
      <c r="FI5" s="49" t="s">
        <v>156</v>
      </c>
      <c r="FJ5" s="49" t="s">
        <v>157</v>
      </c>
    </row>
    <row r="6" spans="1:166" s="54" customFormat="1" x14ac:dyDescent="0.15">
      <c r="A6" s="35" t="s">
        <v>166</v>
      </c>
      <c r="B6" s="50">
        <f>B8</f>
        <v>2022</v>
      </c>
      <c r="C6" s="50">
        <f t="shared" ref="C6:M6" si="2">C8</f>
        <v>242161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47" t="str">
        <f>IF(H8&lt;&gt;I8,H8,"")&amp;IF(I8&lt;&gt;J8,I8,"")&amp;"　"&amp;J8</f>
        <v>三重県伊賀市　伊賀市立上野総合市民病院</v>
      </c>
      <c r="I6" s="148"/>
      <c r="J6" s="149"/>
      <c r="K6" s="50" t="str">
        <f t="shared" si="2"/>
        <v>当然財務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200床以上～300床未満</v>
      </c>
      <c r="O6" s="50" t="str">
        <f>O8</f>
        <v>非設置</v>
      </c>
      <c r="P6" s="50" t="str">
        <f>P8</f>
        <v>直営</v>
      </c>
      <c r="Q6" s="51">
        <f t="shared" ref="Q6:AH6" si="3">Q8</f>
        <v>22</v>
      </c>
      <c r="R6" s="50" t="str">
        <f t="shared" si="3"/>
        <v>対象</v>
      </c>
      <c r="S6" s="50" t="str">
        <f t="shared" si="3"/>
        <v>ド 透 訓</v>
      </c>
      <c r="T6" s="50" t="str">
        <f t="shared" si="3"/>
        <v>救 臨 災 地 輪</v>
      </c>
      <c r="U6" s="51">
        <f>U8</f>
        <v>87168</v>
      </c>
      <c r="V6" s="51">
        <f>V8</f>
        <v>15528</v>
      </c>
      <c r="W6" s="50" t="str">
        <f>W8</f>
        <v>-</v>
      </c>
      <c r="X6" s="50" t="str">
        <f t="shared" ref="X6" si="4">X8</f>
        <v>第２種該当</v>
      </c>
      <c r="Y6" s="50" t="str">
        <f t="shared" si="3"/>
        <v>１０：１</v>
      </c>
      <c r="Z6" s="51">
        <f t="shared" si="3"/>
        <v>241</v>
      </c>
      <c r="AA6" s="51">
        <f t="shared" si="3"/>
        <v>40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281</v>
      </c>
      <c r="AF6" s="51">
        <f t="shared" si="3"/>
        <v>168</v>
      </c>
      <c r="AG6" s="51">
        <f t="shared" si="3"/>
        <v>40</v>
      </c>
      <c r="AH6" s="51">
        <f t="shared" si="3"/>
        <v>208</v>
      </c>
      <c r="AI6" s="52">
        <f>IF(AI8="-",NA(),AI8)</f>
        <v>110</v>
      </c>
      <c r="AJ6" s="52">
        <f t="shared" ref="AJ6:AR6" si="5">IF(AJ8="-",NA(),AJ8)</f>
        <v>107.1</v>
      </c>
      <c r="AK6" s="52">
        <f t="shared" si="5"/>
        <v>103.9</v>
      </c>
      <c r="AL6" s="52">
        <f t="shared" si="5"/>
        <v>108.5</v>
      </c>
      <c r="AM6" s="52">
        <f t="shared" si="5"/>
        <v>105.3</v>
      </c>
      <c r="AN6" s="52">
        <f t="shared" si="5"/>
        <v>97.5</v>
      </c>
      <c r="AO6" s="52">
        <f t="shared" si="5"/>
        <v>96.9</v>
      </c>
      <c r="AP6" s="52">
        <f t="shared" si="5"/>
        <v>101.8</v>
      </c>
      <c r="AQ6" s="52">
        <f t="shared" si="5"/>
        <v>106.2</v>
      </c>
      <c r="AR6" s="52">
        <f t="shared" si="5"/>
        <v>103.5</v>
      </c>
      <c r="AS6" s="52" t="str">
        <f>IF(AS8="-","【-】","【"&amp;SUBSTITUTE(TEXT(AS8,"#,##0.0"),"-","△")&amp;"】")</f>
        <v>【103.5】</v>
      </c>
      <c r="AT6" s="52">
        <f>IF(AT8="-",NA(),AT8)</f>
        <v>105.5</v>
      </c>
      <c r="AU6" s="52">
        <f t="shared" ref="AU6:BC6" si="6">IF(AU8="-",NA(),AU8)</f>
        <v>105.3</v>
      </c>
      <c r="AV6" s="52">
        <f t="shared" si="6"/>
        <v>96.7</v>
      </c>
      <c r="AW6" s="52">
        <f t="shared" si="6"/>
        <v>97.2</v>
      </c>
      <c r="AX6" s="52">
        <f t="shared" si="6"/>
        <v>93.8</v>
      </c>
      <c r="AY6" s="52">
        <f t="shared" si="6"/>
        <v>86</v>
      </c>
      <c r="AZ6" s="52">
        <f t="shared" si="6"/>
        <v>86</v>
      </c>
      <c r="BA6" s="52">
        <f t="shared" si="6"/>
        <v>80.7</v>
      </c>
      <c r="BB6" s="52">
        <f t="shared" si="6"/>
        <v>82.3</v>
      </c>
      <c r="BC6" s="52">
        <f t="shared" si="6"/>
        <v>81.5</v>
      </c>
      <c r="BD6" s="52" t="str">
        <f>IF(BD8="-","【-】","【"&amp;SUBSTITUTE(TEXT(BD8,"#,##0.0"),"-","△")&amp;"】")</f>
        <v>【86.4】</v>
      </c>
      <c r="BE6" s="52">
        <f>IF(BE8="-",NA(),BE8)</f>
        <v>100.5</v>
      </c>
      <c r="BF6" s="52">
        <f t="shared" ref="BF6:BN6" si="7">IF(BF8="-",NA(),BF8)</f>
        <v>100.4</v>
      </c>
      <c r="BG6" s="52">
        <f t="shared" si="7"/>
        <v>91.8</v>
      </c>
      <c r="BH6" s="52">
        <f t="shared" si="7"/>
        <v>92.4</v>
      </c>
      <c r="BI6" s="52">
        <f t="shared" si="7"/>
        <v>89.1</v>
      </c>
      <c r="BJ6" s="52">
        <f t="shared" si="7"/>
        <v>83.1</v>
      </c>
      <c r="BK6" s="52">
        <f t="shared" si="7"/>
        <v>83</v>
      </c>
      <c r="BL6" s="52">
        <f t="shared" si="7"/>
        <v>77.599999999999994</v>
      </c>
      <c r="BM6" s="52">
        <f t="shared" si="7"/>
        <v>79.2</v>
      </c>
      <c r="BN6" s="52">
        <f t="shared" si="7"/>
        <v>78.400000000000006</v>
      </c>
      <c r="BO6" s="52" t="str">
        <f>IF(BO8="-","【-】","【"&amp;SUBSTITUTE(TEXT(BO8,"#,##0.0"),"-","△")&amp;"】")</f>
        <v>【83.7】</v>
      </c>
      <c r="BP6" s="52">
        <f>IF(BP8="-",NA(),BP8)</f>
        <v>70.599999999999994</v>
      </c>
      <c r="BQ6" s="52">
        <f t="shared" ref="BQ6:BY6" si="8">IF(BQ8="-",NA(),BQ8)</f>
        <v>69.8</v>
      </c>
      <c r="BR6" s="52">
        <f t="shared" si="8"/>
        <v>61</v>
      </c>
      <c r="BS6" s="52">
        <f t="shared" si="8"/>
        <v>60.6</v>
      </c>
      <c r="BT6" s="52">
        <f t="shared" si="8"/>
        <v>60.5</v>
      </c>
      <c r="BU6" s="52">
        <f t="shared" si="8"/>
        <v>72.099999999999994</v>
      </c>
      <c r="BV6" s="52">
        <f t="shared" si="8"/>
        <v>72.900000000000006</v>
      </c>
      <c r="BW6" s="52">
        <f t="shared" si="8"/>
        <v>64.5</v>
      </c>
      <c r="BX6" s="52">
        <f t="shared" si="8"/>
        <v>63.8</v>
      </c>
      <c r="BY6" s="52">
        <f t="shared" si="8"/>
        <v>63.4</v>
      </c>
      <c r="BZ6" s="52" t="str">
        <f>IF(BZ8="-","【-】","【"&amp;SUBSTITUTE(TEXT(BZ8,"#,##0.0"),"-","△")&amp;"】")</f>
        <v>【66.8】</v>
      </c>
      <c r="CA6" s="53">
        <f>IF(CA8="-",NA(),CA8)</f>
        <v>38437</v>
      </c>
      <c r="CB6" s="53">
        <f t="shared" ref="CB6:CJ6" si="9">IF(CB8="-",NA(),CB8)</f>
        <v>38175</v>
      </c>
      <c r="CC6" s="53">
        <f t="shared" si="9"/>
        <v>42776</v>
      </c>
      <c r="CD6" s="53">
        <f t="shared" si="9"/>
        <v>44956</v>
      </c>
      <c r="CE6" s="53">
        <f t="shared" si="9"/>
        <v>46389</v>
      </c>
      <c r="CF6" s="53">
        <f t="shared" si="9"/>
        <v>47924</v>
      </c>
      <c r="CG6" s="53">
        <f t="shared" si="9"/>
        <v>48807</v>
      </c>
      <c r="CH6" s="53">
        <f t="shared" si="9"/>
        <v>51594</v>
      </c>
      <c r="CI6" s="53">
        <f t="shared" si="9"/>
        <v>53805</v>
      </c>
      <c r="CJ6" s="53">
        <f t="shared" si="9"/>
        <v>56563</v>
      </c>
      <c r="CK6" s="52" t="str">
        <f>IF(CK8="-","【-】","【"&amp;SUBSTITUTE(TEXT(CK8,"#,##0"),"-","△")&amp;"】")</f>
        <v>【61,837】</v>
      </c>
      <c r="CL6" s="53">
        <f>IF(CL8="-",NA(),CL8)</f>
        <v>14119</v>
      </c>
      <c r="CM6" s="53">
        <f t="shared" ref="CM6:CU6" si="10">IF(CM8="-",NA(),CM8)</f>
        <v>14753</v>
      </c>
      <c r="CN6" s="53">
        <f t="shared" si="10"/>
        <v>15361</v>
      </c>
      <c r="CO6" s="53">
        <f t="shared" si="10"/>
        <v>13160</v>
      </c>
      <c r="CP6" s="53">
        <f t="shared" si="10"/>
        <v>13311</v>
      </c>
      <c r="CQ6" s="53">
        <f t="shared" si="10"/>
        <v>12502</v>
      </c>
      <c r="CR6" s="53">
        <f t="shared" si="10"/>
        <v>12970</v>
      </c>
      <c r="CS6" s="53">
        <f t="shared" si="10"/>
        <v>13767</v>
      </c>
      <c r="CT6" s="53">
        <f t="shared" si="10"/>
        <v>14046</v>
      </c>
      <c r="CU6" s="53">
        <f t="shared" si="10"/>
        <v>14550</v>
      </c>
      <c r="CV6" s="52" t="str">
        <f>IF(CV8="-","【-】","【"&amp;SUBSTITUTE(TEXT(CV8,"#,##0"),"-","△")&amp;"】")</f>
        <v>【17,600】</v>
      </c>
      <c r="CW6" s="52">
        <f>IF(CW8="-",NA(),CW8)</f>
        <v>53.2</v>
      </c>
      <c r="CX6" s="52">
        <f t="shared" ref="CX6:DF6" si="11">IF(CX8="-",NA(),CX8)</f>
        <v>49.7</v>
      </c>
      <c r="CY6" s="52">
        <f t="shared" si="11"/>
        <v>56.1</v>
      </c>
      <c r="CZ6" s="52">
        <f t="shared" si="11"/>
        <v>56.2</v>
      </c>
      <c r="DA6" s="52">
        <f t="shared" si="11"/>
        <v>58.4</v>
      </c>
      <c r="DB6" s="52">
        <f t="shared" si="11"/>
        <v>59.4</v>
      </c>
      <c r="DC6" s="52">
        <f t="shared" si="11"/>
        <v>59.9</v>
      </c>
      <c r="DD6" s="52">
        <f t="shared" si="11"/>
        <v>63.4</v>
      </c>
      <c r="DE6" s="52">
        <f t="shared" si="11"/>
        <v>61.3</v>
      </c>
      <c r="DF6" s="52">
        <f t="shared" si="11"/>
        <v>61.4</v>
      </c>
      <c r="DG6" s="52" t="str">
        <f>IF(DG8="-","【-】","【"&amp;SUBSTITUTE(TEXT(DG8,"#,##0.0"),"-","△")&amp;"】")</f>
        <v>【55.6】</v>
      </c>
      <c r="DH6" s="52">
        <f>IF(DH8="-",NA(),DH8)</f>
        <v>16.600000000000001</v>
      </c>
      <c r="DI6" s="52">
        <f t="shared" ref="DI6:DQ6" si="12">IF(DI8="-",NA(),DI8)</f>
        <v>17.7</v>
      </c>
      <c r="DJ6" s="52">
        <f t="shared" si="12"/>
        <v>17.600000000000001</v>
      </c>
      <c r="DK6" s="52">
        <f t="shared" si="12"/>
        <v>17.100000000000001</v>
      </c>
      <c r="DL6" s="52">
        <f t="shared" si="12"/>
        <v>18</v>
      </c>
      <c r="DM6" s="52">
        <f t="shared" si="12"/>
        <v>20.6</v>
      </c>
      <c r="DN6" s="52">
        <f t="shared" si="12"/>
        <v>20.5</v>
      </c>
      <c r="DO6" s="52">
        <f t="shared" si="12"/>
        <v>20.2</v>
      </c>
      <c r="DP6" s="52">
        <f t="shared" si="12"/>
        <v>20.2</v>
      </c>
      <c r="DQ6" s="52">
        <f t="shared" si="12"/>
        <v>21.1</v>
      </c>
      <c r="DR6" s="52" t="str">
        <f>IF(DR8="-","【-】","【"&amp;SUBSTITUTE(TEXT(DR8,"#,##0.0"),"-","△")&amp;"】")</f>
        <v>【25.1】</v>
      </c>
      <c r="DS6" s="52">
        <f>IF(DS8="-",NA(),DS8)</f>
        <v>22.6</v>
      </c>
      <c r="DT6" s="52">
        <f t="shared" ref="DT6:EB6" si="13">IF(DT8="-",NA(),DT8)</f>
        <v>15.1</v>
      </c>
      <c r="DU6" s="52">
        <f t="shared" si="13"/>
        <v>10.3</v>
      </c>
      <c r="DV6" s="52">
        <f t="shared" si="13"/>
        <v>0</v>
      </c>
      <c r="DW6" s="52">
        <f t="shared" si="13"/>
        <v>0</v>
      </c>
      <c r="DX6" s="52">
        <f t="shared" si="13"/>
        <v>90.8</v>
      </c>
      <c r="DY6" s="52">
        <f t="shared" si="13"/>
        <v>81.900000000000006</v>
      </c>
      <c r="DZ6" s="52">
        <f t="shared" si="13"/>
        <v>91.6</v>
      </c>
      <c r="EA6" s="52">
        <f t="shared" si="13"/>
        <v>100.1</v>
      </c>
      <c r="EB6" s="52">
        <f t="shared" si="13"/>
        <v>94.9</v>
      </c>
      <c r="EC6" s="52" t="str">
        <f>IF(EC8="-","【-】","【"&amp;SUBSTITUTE(TEXT(EC8,"#,##0.0"),"-","△")&amp;"】")</f>
        <v>【63.0】</v>
      </c>
      <c r="ED6" s="52">
        <f>IF(ED8="-",NA(),ED8)</f>
        <v>73.599999999999994</v>
      </c>
      <c r="EE6" s="52">
        <f t="shared" ref="EE6:EM6" si="14">IF(EE8="-",NA(),EE8)</f>
        <v>70.7</v>
      </c>
      <c r="EF6" s="52">
        <f t="shared" si="14"/>
        <v>69.099999999999994</v>
      </c>
      <c r="EG6" s="52">
        <f t="shared" si="14"/>
        <v>70.3</v>
      </c>
      <c r="EH6" s="52">
        <f t="shared" si="14"/>
        <v>72.3</v>
      </c>
      <c r="EI6" s="52">
        <f t="shared" si="14"/>
        <v>48.6</v>
      </c>
      <c r="EJ6" s="52">
        <f t="shared" si="14"/>
        <v>50.8</v>
      </c>
      <c r="EK6" s="52">
        <f t="shared" si="14"/>
        <v>51.4</v>
      </c>
      <c r="EL6" s="52">
        <f t="shared" si="14"/>
        <v>51.9</v>
      </c>
      <c r="EM6" s="52">
        <f t="shared" si="14"/>
        <v>53.8</v>
      </c>
      <c r="EN6" s="52" t="str">
        <f>IF(EN8="-","【-】","【"&amp;SUBSTITUTE(TEXT(EN8,"#,##0.0"),"-","△")&amp;"】")</f>
        <v>【56.4】</v>
      </c>
      <c r="EO6" s="52">
        <f>IF(EO8="-",NA(),EO8)</f>
        <v>81.8</v>
      </c>
      <c r="EP6" s="52">
        <f t="shared" ref="EP6:EX6" si="15">IF(EP8="-",NA(),EP8)</f>
        <v>70.2</v>
      </c>
      <c r="EQ6" s="52">
        <f t="shared" si="15"/>
        <v>64.5</v>
      </c>
      <c r="ER6" s="52">
        <f t="shared" si="15"/>
        <v>67.099999999999994</v>
      </c>
      <c r="ES6" s="52">
        <f t="shared" si="15"/>
        <v>70.3</v>
      </c>
      <c r="ET6" s="52">
        <f t="shared" si="15"/>
        <v>70.099999999999994</v>
      </c>
      <c r="EU6" s="52">
        <f t="shared" si="15"/>
        <v>72.599999999999994</v>
      </c>
      <c r="EV6" s="52">
        <f t="shared" si="15"/>
        <v>71.900000000000006</v>
      </c>
      <c r="EW6" s="52">
        <f t="shared" si="15"/>
        <v>71.2</v>
      </c>
      <c r="EX6" s="52">
        <f t="shared" si="15"/>
        <v>71.8</v>
      </c>
      <c r="EY6" s="52" t="str">
        <f>IF(EY8="-","【-】","【"&amp;SUBSTITUTE(TEXT(EY8,"#,##0.0"),"-","△")&amp;"】")</f>
        <v>【70.7】</v>
      </c>
      <c r="EZ6" s="53">
        <f>IF(EZ8="-",NA(),EZ8)</f>
        <v>26825801</v>
      </c>
      <c r="FA6" s="53">
        <f t="shared" ref="FA6:FI6" si="16">IF(FA8="-",NA(),FA8)</f>
        <v>26507157</v>
      </c>
      <c r="FB6" s="53">
        <f t="shared" si="16"/>
        <v>26309555</v>
      </c>
      <c r="FC6" s="53">
        <f t="shared" si="16"/>
        <v>26610680</v>
      </c>
      <c r="FD6" s="53">
        <f t="shared" si="16"/>
        <v>26932210</v>
      </c>
      <c r="FE6" s="53">
        <f t="shared" si="16"/>
        <v>43785070</v>
      </c>
      <c r="FF6" s="53">
        <f t="shared" si="16"/>
        <v>44436827</v>
      </c>
      <c r="FG6" s="53">
        <f t="shared" si="16"/>
        <v>45896030</v>
      </c>
      <c r="FH6" s="53">
        <f t="shared" si="16"/>
        <v>47415042</v>
      </c>
      <c r="FI6" s="53">
        <f t="shared" si="16"/>
        <v>47985814</v>
      </c>
      <c r="FJ6" s="53" t="str">
        <f>IF(FJ8="-","【-】","【"&amp;SUBSTITUTE(TEXT(FJ8,"#,##0"),"-","△")&amp;"】")</f>
        <v>【49,963,977】</v>
      </c>
    </row>
    <row r="7" spans="1:166" s="54" customFormat="1" x14ac:dyDescent="0.15">
      <c r="A7" s="35" t="s">
        <v>167</v>
      </c>
      <c r="B7" s="50">
        <f t="shared" ref="B7:AH7" si="17">B8</f>
        <v>2022</v>
      </c>
      <c r="C7" s="50">
        <f t="shared" si="17"/>
        <v>242161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</v>
      </c>
      <c r="H7" s="50"/>
      <c r="I7" s="50"/>
      <c r="J7" s="50"/>
      <c r="K7" s="50" t="str">
        <f t="shared" si="17"/>
        <v>当然財務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200床以上～300床未満</v>
      </c>
      <c r="O7" s="50" t="str">
        <f>O8</f>
        <v>非設置</v>
      </c>
      <c r="P7" s="50" t="str">
        <f>P8</f>
        <v>直営</v>
      </c>
      <c r="Q7" s="51">
        <f t="shared" si="17"/>
        <v>22</v>
      </c>
      <c r="R7" s="50" t="str">
        <f t="shared" si="17"/>
        <v>対象</v>
      </c>
      <c r="S7" s="50" t="str">
        <f t="shared" si="17"/>
        <v>ド 透 訓</v>
      </c>
      <c r="T7" s="50" t="str">
        <f t="shared" si="17"/>
        <v>救 臨 災 地 輪</v>
      </c>
      <c r="U7" s="51">
        <f>U8</f>
        <v>87168</v>
      </c>
      <c r="V7" s="51">
        <f>V8</f>
        <v>15528</v>
      </c>
      <c r="W7" s="50" t="str">
        <f>W8</f>
        <v>-</v>
      </c>
      <c r="X7" s="50" t="str">
        <f t="shared" si="17"/>
        <v>第２種該当</v>
      </c>
      <c r="Y7" s="50" t="str">
        <f t="shared" si="17"/>
        <v>１０：１</v>
      </c>
      <c r="Z7" s="51">
        <f t="shared" si="17"/>
        <v>241</v>
      </c>
      <c r="AA7" s="51">
        <f t="shared" si="17"/>
        <v>40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281</v>
      </c>
      <c r="AF7" s="51">
        <f t="shared" si="17"/>
        <v>168</v>
      </c>
      <c r="AG7" s="51">
        <f t="shared" si="17"/>
        <v>40</v>
      </c>
      <c r="AH7" s="51">
        <f t="shared" si="17"/>
        <v>208</v>
      </c>
      <c r="AI7" s="52">
        <f>AI8</f>
        <v>110</v>
      </c>
      <c r="AJ7" s="52">
        <f t="shared" ref="AJ7:AR7" si="18">AJ8</f>
        <v>107.1</v>
      </c>
      <c r="AK7" s="52">
        <f t="shared" si="18"/>
        <v>103.9</v>
      </c>
      <c r="AL7" s="52">
        <f t="shared" si="18"/>
        <v>108.5</v>
      </c>
      <c r="AM7" s="52">
        <f t="shared" si="18"/>
        <v>105.3</v>
      </c>
      <c r="AN7" s="52">
        <f t="shared" si="18"/>
        <v>97.5</v>
      </c>
      <c r="AO7" s="52">
        <f t="shared" si="18"/>
        <v>96.9</v>
      </c>
      <c r="AP7" s="52">
        <f t="shared" si="18"/>
        <v>101.8</v>
      </c>
      <c r="AQ7" s="52">
        <f t="shared" si="18"/>
        <v>106.2</v>
      </c>
      <c r="AR7" s="52">
        <f t="shared" si="18"/>
        <v>103.5</v>
      </c>
      <c r="AS7" s="52"/>
      <c r="AT7" s="52">
        <f>AT8</f>
        <v>105.5</v>
      </c>
      <c r="AU7" s="52">
        <f t="shared" ref="AU7:BC7" si="19">AU8</f>
        <v>105.3</v>
      </c>
      <c r="AV7" s="52">
        <f t="shared" si="19"/>
        <v>96.7</v>
      </c>
      <c r="AW7" s="52">
        <f t="shared" si="19"/>
        <v>97.2</v>
      </c>
      <c r="AX7" s="52">
        <f t="shared" si="19"/>
        <v>93.8</v>
      </c>
      <c r="AY7" s="52">
        <f t="shared" si="19"/>
        <v>86</v>
      </c>
      <c r="AZ7" s="52">
        <f t="shared" si="19"/>
        <v>86</v>
      </c>
      <c r="BA7" s="52">
        <f t="shared" si="19"/>
        <v>80.7</v>
      </c>
      <c r="BB7" s="52">
        <f t="shared" si="19"/>
        <v>82.3</v>
      </c>
      <c r="BC7" s="52">
        <f t="shared" si="19"/>
        <v>81.5</v>
      </c>
      <c r="BD7" s="52"/>
      <c r="BE7" s="52">
        <f>BE8</f>
        <v>100.5</v>
      </c>
      <c r="BF7" s="52">
        <f t="shared" ref="BF7:BN7" si="20">BF8</f>
        <v>100.4</v>
      </c>
      <c r="BG7" s="52">
        <f t="shared" si="20"/>
        <v>91.8</v>
      </c>
      <c r="BH7" s="52">
        <f t="shared" si="20"/>
        <v>92.4</v>
      </c>
      <c r="BI7" s="52">
        <f t="shared" si="20"/>
        <v>89.1</v>
      </c>
      <c r="BJ7" s="52">
        <f t="shared" si="20"/>
        <v>83.1</v>
      </c>
      <c r="BK7" s="52">
        <f t="shared" si="20"/>
        <v>83</v>
      </c>
      <c r="BL7" s="52">
        <f t="shared" si="20"/>
        <v>77.599999999999994</v>
      </c>
      <c r="BM7" s="52">
        <f t="shared" si="20"/>
        <v>79.2</v>
      </c>
      <c r="BN7" s="52">
        <f t="shared" si="20"/>
        <v>78.400000000000006</v>
      </c>
      <c r="BO7" s="52"/>
      <c r="BP7" s="52">
        <f>BP8</f>
        <v>70.599999999999994</v>
      </c>
      <c r="BQ7" s="52">
        <f t="shared" ref="BQ7:BY7" si="21">BQ8</f>
        <v>69.8</v>
      </c>
      <c r="BR7" s="52">
        <f t="shared" si="21"/>
        <v>61</v>
      </c>
      <c r="BS7" s="52">
        <f t="shared" si="21"/>
        <v>60.6</v>
      </c>
      <c r="BT7" s="52">
        <f t="shared" si="21"/>
        <v>60.5</v>
      </c>
      <c r="BU7" s="52">
        <f t="shared" si="21"/>
        <v>72.099999999999994</v>
      </c>
      <c r="BV7" s="52">
        <f t="shared" si="21"/>
        <v>72.900000000000006</v>
      </c>
      <c r="BW7" s="52">
        <f t="shared" si="21"/>
        <v>64.5</v>
      </c>
      <c r="BX7" s="52">
        <f t="shared" si="21"/>
        <v>63.8</v>
      </c>
      <c r="BY7" s="52">
        <f t="shared" si="21"/>
        <v>63.4</v>
      </c>
      <c r="BZ7" s="52"/>
      <c r="CA7" s="53">
        <f>CA8</f>
        <v>38437</v>
      </c>
      <c r="CB7" s="53">
        <f t="shared" ref="CB7:CJ7" si="22">CB8</f>
        <v>38175</v>
      </c>
      <c r="CC7" s="53">
        <f t="shared" si="22"/>
        <v>42776</v>
      </c>
      <c r="CD7" s="53">
        <f t="shared" si="22"/>
        <v>44956</v>
      </c>
      <c r="CE7" s="53">
        <f t="shared" si="22"/>
        <v>46389</v>
      </c>
      <c r="CF7" s="53">
        <f t="shared" si="22"/>
        <v>47924</v>
      </c>
      <c r="CG7" s="53">
        <f t="shared" si="22"/>
        <v>48807</v>
      </c>
      <c r="CH7" s="53">
        <f t="shared" si="22"/>
        <v>51594</v>
      </c>
      <c r="CI7" s="53">
        <f t="shared" si="22"/>
        <v>53805</v>
      </c>
      <c r="CJ7" s="53">
        <f t="shared" si="22"/>
        <v>56563</v>
      </c>
      <c r="CK7" s="52"/>
      <c r="CL7" s="53">
        <f>CL8</f>
        <v>14119</v>
      </c>
      <c r="CM7" s="53">
        <f t="shared" ref="CM7:CU7" si="23">CM8</f>
        <v>14753</v>
      </c>
      <c r="CN7" s="53">
        <f t="shared" si="23"/>
        <v>15361</v>
      </c>
      <c r="CO7" s="53">
        <f t="shared" si="23"/>
        <v>13160</v>
      </c>
      <c r="CP7" s="53">
        <f t="shared" si="23"/>
        <v>13311</v>
      </c>
      <c r="CQ7" s="53">
        <f t="shared" si="23"/>
        <v>12502</v>
      </c>
      <c r="CR7" s="53">
        <f t="shared" si="23"/>
        <v>12970</v>
      </c>
      <c r="CS7" s="53">
        <f t="shared" si="23"/>
        <v>13767</v>
      </c>
      <c r="CT7" s="53">
        <f t="shared" si="23"/>
        <v>14046</v>
      </c>
      <c r="CU7" s="53">
        <f t="shared" si="23"/>
        <v>14550</v>
      </c>
      <c r="CV7" s="52"/>
      <c r="CW7" s="52">
        <f>CW8</f>
        <v>53.2</v>
      </c>
      <c r="CX7" s="52">
        <f t="shared" ref="CX7:DF7" si="24">CX8</f>
        <v>49.7</v>
      </c>
      <c r="CY7" s="52">
        <f t="shared" si="24"/>
        <v>56.1</v>
      </c>
      <c r="CZ7" s="52">
        <f t="shared" si="24"/>
        <v>56.2</v>
      </c>
      <c r="DA7" s="52">
        <f t="shared" si="24"/>
        <v>58.4</v>
      </c>
      <c r="DB7" s="52">
        <f t="shared" si="24"/>
        <v>59.4</v>
      </c>
      <c r="DC7" s="52">
        <f t="shared" si="24"/>
        <v>59.9</v>
      </c>
      <c r="DD7" s="52">
        <f t="shared" si="24"/>
        <v>63.4</v>
      </c>
      <c r="DE7" s="52">
        <f t="shared" si="24"/>
        <v>61.3</v>
      </c>
      <c r="DF7" s="52">
        <f t="shared" si="24"/>
        <v>61.4</v>
      </c>
      <c r="DG7" s="52"/>
      <c r="DH7" s="52">
        <f>DH8</f>
        <v>16.600000000000001</v>
      </c>
      <c r="DI7" s="52">
        <f t="shared" ref="DI7:DQ7" si="25">DI8</f>
        <v>17.7</v>
      </c>
      <c r="DJ7" s="52">
        <f t="shared" si="25"/>
        <v>17.600000000000001</v>
      </c>
      <c r="DK7" s="52">
        <f t="shared" si="25"/>
        <v>17.100000000000001</v>
      </c>
      <c r="DL7" s="52">
        <f t="shared" si="25"/>
        <v>18</v>
      </c>
      <c r="DM7" s="52">
        <f t="shared" si="25"/>
        <v>20.6</v>
      </c>
      <c r="DN7" s="52">
        <f t="shared" si="25"/>
        <v>20.5</v>
      </c>
      <c r="DO7" s="52">
        <f t="shared" si="25"/>
        <v>20.2</v>
      </c>
      <c r="DP7" s="52">
        <f t="shared" si="25"/>
        <v>20.2</v>
      </c>
      <c r="DQ7" s="52">
        <f t="shared" si="25"/>
        <v>21.1</v>
      </c>
      <c r="DR7" s="52"/>
      <c r="DS7" s="52">
        <f>DS8</f>
        <v>22.6</v>
      </c>
      <c r="DT7" s="52">
        <f t="shared" ref="DT7:EB7" si="26">DT8</f>
        <v>15.1</v>
      </c>
      <c r="DU7" s="52">
        <f t="shared" si="26"/>
        <v>10.3</v>
      </c>
      <c r="DV7" s="52">
        <f t="shared" si="26"/>
        <v>0</v>
      </c>
      <c r="DW7" s="52">
        <f t="shared" si="26"/>
        <v>0</v>
      </c>
      <c r="DX7" s="52">
        <f t="shared" si="26"/>
        <v>90.8</v>
      </c>
      <c r="DY7" s="52">
        <f t="shared" si="26"/>
        <v>81.900000000000006</v>
      </c>
      <c r="DZ7" s="52">
        <f t="shared" si="26"/>
        <v>91.6</v>
      </c>
      <c r="EA7" s="52">
        <f t="shared" si="26"/>
        <v>100.1</v>
      </c>
      <c r="EB7" s="52">
        <f t="shared" si="26"/>
        <v>94.9</v>
      </c>
      <c r="EC7" s="52"/>
      <c r="ED7" s="52">
        <f>ED8</f>
        <v>73.599999999999994</v>
      </c>
      <c r="EE7" s="52">
        <f t="shared" ref="EE7:EM7" si="27">EE8</f>
        <v>70.7</v>
      </c>
      <c r="EF7" s="52">
        <f t="shared" si="27"/>
        <v>69.099999999999994</v>
      </c>
      <c r="EG7" s="52">
        <f t="shared" si="27"/>
        <v>70.3</v>
      </c>
      <c r="EH7" s="52">
        <f t="shared" si="27"/>
        <v>72.3</v>
      </c>
      <c r="EI7" s="52">
        <f t="shared" si="27"/>
        <v>48.6</v>
      </c>
      <c r="EJ7" s="52">
        <f t="shared" si="27"/>
        <v>50.8</v>
      </c>
      <c r="EK7" s="52">
        <f t="shared" si="27"/>
        <v>51.4</v>
      </c>
      <c r="EL7" s="52">
        <f t="shared" si="27"/>
        <v>51.9</v>
      </c>
      <c r="EM7" s="52">
        <f t="shared" si="27"/>
        <v>53.8</v>
      </c>
      <c r="EN7" s="52"/>
      <c r="EO7" s="52">
        <f>EO8</f>
        <v>81.8</v>
      </c>
      <c r="EP7" s="52">
        <f t="shared" ref="EP7:EX7" si="28">EP8</f>
        <v>70.2</v>
      </c>
      <c r="EQ7" s="52">
        <f t="shared" si="28"/>
        <v>64.5</v>
      </c>
      <c r="ER7" s="52">
        <f t="shared" si="28"/>
        <v>67.099999999999994</v>
      </c>
      <c r="ES7" s="52">
        <f t="shared" si="28"/>
        <v>70.3</v>
      </c>
      <c r="ET7" s="52">
        <f t="shared" si="28"/>
        <v>70.099999999999994</v>
      </c>
      <c r="EU7" s="52">
        <f t="shared" si="28"/>
        <v>72.599999999999994</v>
      </c>
      <c r="EV7" s="52">
        <f t="shared" si="28"/>
        <v>71.900000000000006</v>
      </c>
      <c r="EW7" s="52">
        <f t="shared" si="28"/>
        <v>71.2</v>
      </c>
      <c r="EX7" s="52">
        <f t="shared" si="28"/>
        <v>71.8</v>
      </c>
      <c r="EY7" s="52"/>
      <c r="EZ7" s="53">
        <f>EZ8</f>
        <v>26825801</v>
      </c>
      <c r="FA7" s="53">
        <f t="shared" ref="FA7:FI7" si="29">FA8</f>
        <v>26507157</v>
      </c>
      <c r="FB7" s="53">
        <f t="shared" si="29"/>
        <v>26309555</v>
      </c>
      <c r="FC7" s="53">
        <f t="shared" si="29"/>
        <v>26610680</v>
      </c>
      <c r="FD7" s="53">
        <f t="shared" si="29"/>
        <v>26932210</v>
      </c>
      <c r="FE7" s="53">
        <f t="shared" si="29"/>
        <v>43785070</v>
      </c>
      <c r="FF7" s="53">
        <f t="shared" si="29"/>
        <v>44436827</v>
      </c>
      <c r="FG7" s="53">
        <f t="shared" si="29"/>
        <v>45896030</v>
      </c>
      <c r="FH7" s="53">
        <f t="shared" si="29"/>
        <v>47415042</v>
      </c>
      <c r="FI7" s="53">
        <f t="shared" si="29"/>
        <v>47985814</v>
      </c>
      <c r="FJ7" s="53"/>
    </row>
    <row r="8" spans="1:166" s="54" customFormat="1" x14ac:dyDescent="0.15">
      <c r="A8" s="35"/>
      <c r="B8" s="55">
        <v>2022</v>
      </c>
      <c r="C8" s="55">
        <v>242161</v>
      </c>
      <c r="D8" s="55">
        <v>46</v>
      </c>
      <c r="E8" s="55">
        <v>6</v>
      </c>
      <c r="F8" s="55">
        <v>0</v>
      </c>
      <c r="G8" s="55">
        <v>1</v>
      </c>
      <c r="H8" s="55" t="s">
        <v>168</v>
      </c>
      <c r="I8" s="55" t="s">
        <v>169</v>
      </c>
      <c r="J8" s="55" t="s">
        <v>170</v>
      </c>
      <c r="K8" s="55" t="s">
        <v>171</v>
      </c>
      <c r="L8" s="55" t="s">
        <v>172</v>
      </c>
      <c r="M8" s="55" t="s">
        <v>173</v>
      </c>
      <c r="N8" s="55" t="s">
        <v>174</v>
      </c>
      <c r="O8" s="55" t="s">
        <v>175</v>
      </c>
      <c r="P8" s="55" t="s">
        <v>176</v>
      </c>
      <c r="Q8" s="56">
        <v>22</v>
      </c>
      <c r="R8" s="55" t="s">
        <v>177</v>
      </c>
      <c r="S8" s="55" t="s">
        <v>178</v>
      </c>
      <c r="T8" s="55" t="s">
        <v>179</v>
      </c>
      <c r="U8" s="56">
        <v>87168</v>
      </c>
      <c r="V8" s="56">
        <v>15528</v>
      </c>
      <c r="W8" s="55" t="s">
        <v>40</v>
      </c>
      <c r="X8" s="55" t="s">
        <v>180</v>
      </c>
      <c r="Y8" s="57" t="s">
        <v>181</v>
      </c>
      <c r="Z8" s="56">
        <v>241</v>
      </c>
      <c r="AA8" s="56">
        <v>40</v>
      </c>
      <c r="AB8" s="56" t="s">
        <v>40</v>
      </c>
      <c r="AC8" s="56" t="s">
        <v>40</v>
      </c>
      <c r="AD8" s="56" t="s">
        <v>40</v>
      </c>
      <c r="AE8" s="56">
        <v>281</v>
      </c>
      <c r="AF8" s="56">
        <v>168</v>
      </c>
      <c r="AG8" s="56">
        <v>40</v>
      </c>
      <c r="AH8" s="56">
        <v>208</v>
      </c>
      <c r="AI8" s="58">
        <v>110</v>
      </c>
      <c r="AJ8" s="58">
        <v>107.1</v>
      </c>
      <c r="AK8" s="58">
        <v>103.9</v>
      </c>
      <c r="AL8" s="58">
        <v>108.5</v>
      </c>
      <c r="AM8" s="58">
        <v>105.3</v>
      </c>
      <c r="AN8" s="58">
        <v>97.5</v>
      </c>
      <c r="AO8" s="58">
        <v>96.9</v>
      </c>
      <c r="AP8" s="58">
        <v>101.8</v>
      </c>
      <c r="AQ8" s="58">
        <v>106.2</v>
      </c>
      <c r="AR8" s="58">
        <v>103.5</v>
      </c>
      <c r="AS8" s="58">
        <v>103.5</v>
      </c>
      <c r="AT8" s="58">
        <v>105.5</v>
      </c>
      <c r="AU8" s="58">
        <v>105.3</v>
      </c>
      <c r="AV8" s="58">
        <v>96.7</v>
      </c>
      <c r="AW8" s="58">
        <v>97.2</v>
      </c>
      <c r="AX8" s="58">
        <v>93.8</v>
      </c>
      <c r="AY8" s="58">
        <v>86</v>
      </c>
      <c r="AZ8" s="58">
        <v>86</v>
      </c>
      <c r="BA8" s="58">
        <v>80.7</v>
      </c>
      <c r="BB8" s="58">
        <v>82.3</v>
      </c>
      <c r="BC8" s="58">
        <v>81.5</v>
      </c>
      <c r="BD8" s="58">
        <v>86.4</v>
      </c>
      <c r="BE8" s="59">
        <v>100.5</v>
      </c>
      <c r="BF8" s="59">
        <v>100.4</v>
      </c>
      <c r="BG8" s="59">
        <v>91.8</v>
      </c>
      <c r="BH8" s="59">
        <v>92.4</v>
      </c>
      <c r="BI8" s="59">
        <v>89.1</v>
      </c>
      <c r="BJ8" s="59">
        <v>83.1</v>
      </c>
      <c r="BK8" s="59">
        <v>83</v>
      </c>
      <c r="BL8" s="59">
        <v>77.599999999999994</v>
      </c>
      <c r="BM8" s="59">
        <v>79.2</v>
      </c>
      <c r="BN8" s="59">
        <v>78.400000000000006</v>
      </c>
      <c r="BO8" s="59">
        <v>83.7</v>
      </c>
      <c r="BP8" s="58">
        <v>70.599999999999994</v>
      </c>
      <c r="BQ8" s="58">
        <v>69.8</v>
      </c>
      <c r="BR8" s="58">
        <v>61</v>
      </c>
      <c r="BS8" s="58">
        <v>60.6</v>
      </c>
      <c r="BT8" s="58">
        <v>60.5</v>
      </c>
      <c r="BU8" s="58">
        <v>72.099999999999994</v>
      </c>
      <c r="BV8" s="58">
        <v>72.900000000000006</v>
      </c>
      <c r="BW8" s="58">
        <v>64.5</v>
      </c>
      <c r="BX8" s="58">
        <v>63.8</v>
      </c>
      <c r="BY8" s="58">
        <v>63.4</v>
      </c>
      <c r="BZ8" s="58">
        <v>66.8</v>
      </c>
      <c r="CA8" s="59">
        <v>38437</v>
      </c>
      <c r="CB8" s="59">
        <v>38175</v>
      </c>
      <c r="CC8" s="59">
        <v>42776</v>
      </c>
      <c r="CD8" s="59">
        <v>44956</v>
      </c>
      <c r="CE8" s="59">
        <v>46389</v>
      </c>
      <c r="CF8" s="59">
        <v>47924</v>
      </c>
      <c r="CG8" s="59">
        <v>48807</v>
      </c>
      <c r="CH8" s="59">
        <v>51594</v>
      </c>
      <c r="CI8" s="59">
        <v>53805</v>
      </c>
      <c r="CJ8" s="59">
        <v>56563</v>
      </c>
      <c r="CK8" s="58">
        <v>61837</v>
      </c>
      <c r="CL8" s="59">
        <v>14119</v>
      </c>
      <c r="CM8" s="59">
        <v>14753</v>
      </c>
      <c r="CN8" s="59">
        <v>15361</v>
      </c>
      <c r="CO8" s="59">
        <v>13160</v>
      </c>
      <c r="CP8" s="59">
        <v>13311</v>
      </c>
      <c r="CQ8" s="59">
        <v>12502</v>
      </c>
      <c r="CR8" s="59">
        <v>12970</v>
      </c>
      <c r="CS8" s="59">
        <v>13767</v>
      </c>
      <c r="CT8" s="59">
        <v>14046</v>
      </c>
      <c r="CU8" s="59">
        <v>14550</v>
      </c>
      <c r="CV8" s="58">
        <v>17600</v>
      </c>
      <c r="CW8" s="59">
        <v>53.2</v>
      </c>
      <c r="CX8" s="59">
        <v>49.7</v>
      </c>
      <c r="CY8" s="59">
        <v>56.1</v>
      </c>
      <c r="CZ8" s="59">
        <v>56.2</v>
      </c>
      <c r="DA8" s="59">
        <v>58.4</v>
      </c>
      <c r="DB8" s="59">
        <v>59.4</v>
      </c>
      <c r="DC8" s="59">
        <v>59.9</v>
      </c>
      <c r="DD8" s="59">
        <v>63.4</v>
      </c>
      <c r="DE8" s="59">
        <v>61.3</v>
      </c>
      <c r="DF8" s="59">
        <v>61.4</v>
      </c>
      <c r="DG8" s="59">
        <v>55.6</v>
      </c>
      <c r="DH8" s="59">
        <v>16.600000000000001</v>
      </c>
      <c r="DI8" s="59">
        <v>17.7</v>
      </c>
      <c r="DJ8" s="59">
        <v>17.600000000000001</v>
      </c>
      <c r="DK8" s="59">
        <v>17.100000000000001</v>
      </c>
      <c r="DL8" s="59">
        <v>18</v>
      </c>
      <c r="DM8" s="59">
        <v>20.6</v>
      </c>
      <c r="DN8" s="59">
        <v>20.5</v>
      </c>
      <c r="DO8" s="59">
        <v>20.2</v>
      </c>
      <c r="DP8" s="59">
        <v>20.2</v>
      </c>
      <c r="DQ8" s="59">
        <v>21.1</v>
      </c>
      <c r="DR8" s="59">
        <v>25.1</v>
      </c>
      <c r="DS8" s="59">
        <v>22.6</v>
      </c>
      <c r="DT8" s="59">
        <v>15.1</v>
      </c>
      <c r="DU8" s="59">
        <v>10.3</v>
      </c>
      <c r="DV8" s="59">
        <v>0</v>
      </c>
      <c r="DW8" s="59">
        <v>0</v>
      </c>
      <c r="DX8" s="59">
        <v>90.8</v>
      </c>
      <c r="DY8" s="59">
        <v>81.900000000000006</v>
      </c>
      <c r="DZ8" s="59">
        <v>91.6</v>
      </c>
      <c r="EA8" s="59">
        <v>100.1</v>
      </c>
      <c r="EB8" s="59">
        <v>94.9</v>
      </c>
      <c r="EC8" s="59">
        <v>63</v>
      </c>
      <c r="ED8" s="58">
        <v>73.599999999999994</v>
      </c>
      <c r="EE8" s="58">
        <v>70.7</v>
      </c>
      <c r="EF8" s="58">
        <v>69.099999999999994</v>
      </c>
      <c r="EG8" s="58">
        <v>70.3</v>
      </c>
      <c r="EH8" s="58">
        <v>72.3</v>
      </c>
      <c r="EI8" s="58">
        <v>48.6</v>
      </c>
      <c r="EJ8" s="58">
        <v>50.8</v>
      </c>
      <c r="EK8" s="58">
        <v>51.4</v>
      </c>
      <c r="EL8" s="58">
        <v>51.9</v>
      </c>
      <c r="EM8" s="58">
        <v>53.8</v>
      </c>
      <c r="EN8" s="58">
        <v>56.4</v>
      </c>
      <c r="EO8" s="58">
        <v>81.8</v>
      </c>
      <c r="EP8" s="58">
        <v>70.2</v>
      </c>
      <c r="EQ8" s="58">
        <v>64.5</v>
      </c>
      <c r="ER8" s="58">
        <v>67.099999999999994</v>
      </c>
      <c r="ES8" s="58">
        <v>70.3</v>
      </c>
      <c r="ET8" s="58">
        <v>70.099999999999994</v>
      </c>
      <c r="EU8" s="58">
        <v>72.599999999999994</v>
      </c>
      <c r="EV8" s="58">
        <v>71.900000000000006</v>
      </c>
      <c r="EW8" s="58">
        <v>71.2</v>
      </c>
      <c r="EX8" s="58">
        <v>71.8</v>
      </c>
      <c r="EY8" s="58">
        <v>70.7</v>
      </c>
      <c r="EZ8" s="59">
        <v>26825801</v>
      </c>
      <c r="FA8" s="59">
        <v>26507157</v>
      </c>
      <c r="FB8" s="59">
        <v>26309555</v>
      </c>
      <c r="FC8" s="59">
        <v>26610680</v>
      </c>
      <c r="FD8" s="59">
        <v>26932210</v>
      </c>
      <c r="FE8" s="59">
        <v>43785070</v>
      </c>
      <c r="FF8" s="59">
        <v>44436827</v>
      </c>
      <c r="FG8" s="59">
        <v>45896030</v>
      </c>
      <c r="FH8" s="59">
        <v>47415042</v>
      </c>
      <c r="FI8" s="59">
        <v>47985814</v>
      </c>
      <c r="FJ8" s="59">
        <v>49963977</v>
      </c>
    </row>
    <row r="9" spans="1:166" x14ac:dyDescent="0.15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15">
      <c r="A10" s="62"/>
      <c r="B10" s="62" t="s">
        <v>182</v>
      </c>
      <c r="C10" s="62" t="s">
        <v>183</v>
      </c>
      <c r="D10" s="62" t="s">
        <v>184</v>
      </c>
      <c r="E10" s="62" t="s">
        <v>185</v>
      </c>
      <c r="F10" s="62" t="s">
        <v>186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15">
      <c r="A11" s="62" t="s">
        <v>41</v>
      </c>
      <c r="B11" s="63" t="str">
        <f>IF(VALUE($B$6)=0,"",IF(VALUE($B$6)&gt;2022,"R"&amp;TEXT(VALUE($B$6)-2022,"00"),"H"&amp;VALUE($B$6)-1992))</f>
        <v>H30</v>
      </c>
      <c r="C11" s="63" t="str">
        <f>IF(VALUE($B$6)=0,"",IF(VALUE($B$6)&gt;2021,"R"&amp;TEXT(VALUE($B$6)-2021,"00"),"H"&amp;VALUE($B$6)-1991))</f>
        <v>R01</v>
      </c>
      <c r="D11" s="63" t="str">
        <f>IF(VALUE($B$6)=0,"",IF(VALUE($B$6)&gt;2020,"R"&amp;TEXT(VALUE($B$6)-2020,"00"),"H"&amp;VALUE($B$6)-1990))</f>
        <v>R02</v>
      </c>
      <c r="E11" s="63" t="str">
        <f>IF(VALUE($B$6)=0,"",IF(VALUE($B$6)&gt;2019,"R"&amp;TEXT(VALUE($B$6)-2019,"00"),"H"&amp;VALUE($B$6)-1989))</f>
        <v>R03</v>
      </c>
      <c r="F11" s="63" t="str">
        <f>IF(VALUE($B$6)=0,"",IF(VALUE($B$6)&gt;2018,"R"&amp;TEXT(VALUE($B$6)-2018,"00"),"H"&amp;VALUE($B$6)-1988))</f>
        <v>R04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