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Shima\dfs\課別共有フォルダ\下水道課\01_業務係\14_各種調査・統計等\01　県(市町行財政課)・財政課からの調査\18　●経営比較分析表（R4決算）\01　回答　【経営比較分析表】2021_242152_46_1718\"/>
    </mc:Choice>
  </mc:AlternateContent>
  <xr:revisionPtr revIDLastSave="0" documentId="13_ncr:1_{988338A0-93EC-4C8B-ABFC-B07E34B5DF1C}" xr6:coauthVersionLast="36" xr6:coauthVersionMax="36" xr10:uidLastSave="{00000000-0000-0000-0000-000000000000}"/>
  <workbookProtection workbookAlgorithmName="SHA-512" workbookHashValue="xmfVHkX+Y99lCC16z9+O1LjEoGSSvb5XtSV+B3//6Q//4oc4N1rKnsE/elJUv7bygPRsDHIPSKrRD8qfnPABxA==" workbookSaltValue="LOCcQXNHHWpeaiQk3PVf/A=="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B10" i="4"/>
  <c r="W8" i="4"/>
  <c r="I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<sst xmlns="http://schemas.openxmlformats.org/spreadsheetml/2006/main" count="275" uniqueCount="117">
  <si>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</si>
  <si>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</si>
  <si>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</si>
  <si>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</si>
  <si>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</si>
  <si>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</si>
  <si>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</si>
  <si>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</si>
  <si>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</si>
  <si>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</si>
  <si>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</si>
  <si>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</si>
  <si>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</si>
  <si>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</si>
  <si>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</si>
  <si>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</si>
  <si>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</si>
  <si>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</si>
  <si>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</si>
  <si>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</si>
  <si>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</si>
  <si>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</si>
  <si>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</si>
  <si>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</si>
  <si>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</si>
  <si>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</si>
  <si>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</si>
  <si>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</si>
  <si>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</si>
  <si>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</si>
  <si>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</si>
  <si>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</si>
  <si>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</si>
  <si>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</si>
  <si>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</si>
  <si>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</si>
  <si>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</si>
  <si>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</si>
  <si>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</si>
  <si>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</si>
  <si>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</si>
  <si>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</si>
  <si>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</si>
  <si>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</si>
  <si>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</si>
  <si>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</si>
  <si>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</si>
  <si>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</si>
  <si>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</si>
  <si>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</si>
  <si>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</si>
  <si>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</si>
  <si>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</si>
  <si>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</si>
  <si>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</si>
  <si>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</si>
  <si>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</si>
  <si>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</si>
  <si>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</si>
  <si>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</si>
  <si>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</si>
  <si>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</si>
  <si>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</si>
  <si>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</si>
  <si>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</si>
  <si>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</si>
  <si>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</si>
  <si>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</si>
  <si>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</si>
  <si>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</si>
  <si>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</si>
  <si>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</si>
  <si>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</si>
  <si>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</si>
  <si>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</si>
  <si>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</si>
  <si>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</si>
  <si>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</si>
  <si>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</si>
  <si>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</si>
  <si>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</si>
  <si>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</si>
  <si>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</si>
  <si>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</si>
  <si>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</si>
  <si>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</si>
  <si>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</si>
  <si>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</si>
  <si>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</si>
  <si>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</si>
  <si>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</si>
  <si>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</si>
  <si>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</si>
  <si>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</si>
  <si>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</si>
  <si>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</si>
  <si>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</si>
  <si>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</si>
  <si>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</si>
  <si>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</si>
  <si>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</si>
  <si>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</si>
  <si>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</si>
  <si>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</si>
  <si>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</si>
  <si>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</si>
  <si>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</si>
  <si>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</si>
  <si>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</si>
  <si>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</si>
  <si>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</si>
  <si>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</si>
  <si>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</si>
  <si>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</si>
  <si>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農業集落排水施設の供用開始が平成10年であり、管渠については、老朽化の懸念はない。しかし、処理場やマンホールポンプ場の機械・電気設備の一部は耐用年数に達し、経年劣化からの故障もみられることから、効率的で効果的な改修及び更新を行いライフサイクルコストの最小化を図るため、平成24年度から28年度に機能強化対策事業を実施した。</t>
    <phoneticPr fontId="4"/>
  </si>
  <si>
    <t>　下水道接続率向上のため、未接続世帯への啓発活動を継続するとともに、経費節減に努め、効率的な事業運営を目指す。
　下水道事業の安定した経営実現のため、平成29年度から3ヶ年の継続事業により地方公営企業法適用化に取り組み、令和2年4月から公営企業会計に移行している。
　令和4年度には「志摩市下水道事業経営戦略」を改定し、市ホームページにおいて掲載済みである。</t>
    <phoneticPr fontId="4"/>
  </si>
  <si>
    <t>　経費回収率について、汚水処理原価の増加により若干悪化した。これは、汚水処理に係る経費のうち、電気代高騰による動力費の増額が要因である。
　企業債残高対事業規模比率については、新たな面整備を行っていないため、企業債の残高は減少している。今後も同様の傾向が続く見込みである。
　水洗化率については横ばいであり、施設利用率も低い状況が続いている。期間を限定した接続補助金制度の創設や戸別訪問等を行い、接続率向上に取り組んできたが、効果は限定的である。今後、人口減少による処理水量の減少が予測される。
　汚水処理原価は、類似団体平均値と比べ依然高い数値である。引き続き接続率の向上および未接続世帯への接続啓発を行うとともに、維持管理費の削減等により汚水処理原価の減少に努める。　
　下水道使用料は、近隣市町と比較し非常に高額であるが、経費回収率は100％を下回っている。今年度は類似団体平均値も下回っている状況であるため、改善に向け、接続率の向上と経費の削減に努めていく。</t>
    <rPh sb="18" eb="20">
      <t>ゾウカ</t>
    </rPh>
    <rPh sb="23" eb="25">
      <t>ジャッカン</t>
    </rPh>
    <rPh sb="25" eb="27">
      <t>アッカ</t>
    </rPh>
    <rPh sb="34" eb="38">
      <t>オスイショリ</t>
    </rPh>
    <rPh sb="39" eb="40">
      <t>カカ</t>
    </rPh>
    <rPh sb="41" eb="43">
      <t>ケイヒ</t>
    </rPh>
    <rPh sb="47" eb="52">
      <t>デンキダイコウトウ</t>
    </rPh>
    <rPh sb="55" eb="58">
      <t>ドウリョクヒ</t>
    </rPh>
    <rPh sb="59" eb="61">
      <t>ゾウガク</t>
    </rPh>
    <rPh sb="62" eb="64">
      <t>ヨウイン</t>
    </rPh>
    <rPh sb="267" eb="269">
      <t>イゼン</t>
    </rPh>
    <rPh sb="382" eb="385">
      <t>コンネンド</t>
    </rPh>
    <rPh sb="394" eb="395">
      <t>シタ</t>
    </rPh>
    <rPh sb="408" eb="410">
      <t>カイゼン</t>
    </rPh>
    <rPh sb="411" eb="412">
      <t>ム</t>
    </rPh>
    <rPh sb="414" eb="417">
      <t>セツゾクリツ</t>
    </rPh>
    <rPh sb="418" eb="420">
      <t>コウジョウ</t>
    </rPh>
    <rPh sb="421" eb="423">
      <t>ケイヒ</t>
    </rPh>
    <rPh sb="424" eb="426">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</si>
</sst>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F0E-4C2F-ACFF-54D0EF895F6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EF0E-4C2F-ACFF-54D0EF895F6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27.83</c:v>
                </c:pt>
                <c:pt idx="3">
                  <c:v>31.5</c:v>
                </c:pt>
                <c:pt idx="4">
                  <c:v>27.17</c:v>
                </c:pt>
              </c:numCache>
            </c:numRef>
          </c:val>
          <c:extLst>
            <c:ext xmlns:c16="http://schemas.microsoft.com/office/drawing/2014/chart" uri="{C3380CC4-5D6E-409C-BE32-E72D297353CC}">
              <c16:uniqueId val="{00000000-1693-4798-983F-01B9BCDF185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1693-4798-983F-01B9BCDF185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71.97</c:v>
                </c:pt>
                <c:pt idx="3">
                  <c:v>71.84</c:v>
                </c:pt>
                <c:pt idx="4">
                  <c:v>72.88</c:v>
                </c:pt>
              </c:numCache>
            </c:numRef>
          </c:val>
          <c:extLst>
            <c:ext xmlns:c16="http://schemas.microsoft.com/office/drawing/2014/chart" uri="{C3380CC4-5D6E-409C-BE32-E72D297353CC}">
              <c16:uniqueId val="{00000000-5202-4FCD-A542-CCC5B5274FA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5202-4FCD-A542-CCC5B5274FA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116.38</c:v>
                </c:pt>
                <c:pt idx="3">
                  <c:v>104.5</c:v>
                </c:pt>
                <c:pt idx="4">
                  <c:v>99.77</c:v>
                </c:pt>
              </c:numCache>
            </c:numRef>
          </c:val>
          <c:extLst>
            <c:ext xmlns:c16="http://schemas.microsoft.com/office/drawing/2014/chart" uri="{C3380CC4-5D6E-409C-BE32-E72D297353CC}">
              <c16:uniqueId val="{00000000-6FF9-4959-AF09-C9154DF4D97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105.5</c:v>
                </c:pt>
              </c:numCache>
            </c:numRef>
          </c:val>
          <c:smooth val="0"/>
          <c:extLst>
            <c:ext xmlns:c16="http://schemas.microsoft.com/office/drawing/2014/chart" uri="{C3380CC4-5D6E-409C-BE32-E72D297353CC}">
              <c16:uniqueId val="{00000001-6FF9-4959-AF09-C9154DF4D97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3.65</c:v>
                </c:pt>
                <c:pt idx="3">
                  <c:v>7.29</c:v>
                </c:pt>
                <c:pt idx="4">
                  <c:v>10.95</c:v>
                </c:pt>
              </c:numCache>
            </c:numRef>
          </c:val>
          <c:extLst>
            <c:ext xmlns:c16="http://schemas.microsoft.com/office/drawing/2014/chart" uri="{C3380CC4-5D6E-409C-BE32-E72D297353CC}">
              <c16:uniqueId val="{00000000-C8B0-4D43-830A-9872EAE31AD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25.19</c:v>
                </c:pt>
              </c:numCache>
            </c:numRef>
          </c:val>
          <c:smooth val="0"/>
          <c:extLst>
            <c:ext xmlns:c16="http://schemas.microsoft.com/office/drawing/2014/chart" uri="{C3380CC4-5D6E-409C-BE32-E72D297353CC}">
              <c16:uniqueId val="{00000001-C8B0-4D43-830A-9872EAE31AD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9CC-4240-8E77-489FD49F16C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49CC-4240-8E77-489FD49F16C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202-4391-8200-F3B21AD62FE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145.43</c:v>
                </c:pt>
              </c:numCache>
            </c:numRef>
          </c:val>
          <c:smooth val="0"/>
          <c:extLst>
            <c:ext xmlns:c16="http://schemas.microsoft.com/office/drawing/2014/chart" uri="{C3380CC4-5D6E-409C-BE32-E72D297353CC}">
              <c16:uniqueId val="{00000001-7202-4391-8200-F3B21AD62FE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47.61</c:v>
                </c:pt>
                <c:pt idx="3">
                  <c:v>38.97</c:v>
                </c:pt>
                <c:pt idx="4">
                  <c:v>34.82</c:v>
                </c:pt>
              </c:numCache>
            </c:numRef>
          </c:val>
          <c:extLst>
            <c:ext xmlns:c16="http://schemas.microsoft.com/office/drawing/2014/chart" uri="{C3380CC4-5D6E-409C-BE32-E72D297353CC}">
              <c16:uniqueId val="{00000000-AC0B-4B89-A0FB-55D4EA4D9BB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38.4</c:v>
                </c:pt>
              </c:numCache>
            </c:numRef>
          </c:val>
          <c:smooth val="0"/>
          <c:extLst>
            <c:ext xmlns:c16="http://schemas.microsoft.com/office/drawing/2014/chart" uri="{C3380CC4-5D6E-409C-BE32-E72D297353CC}">
              <c16:uniqueId val="{00000001-AC0B-4B89-A0FB-55D4EA4D9BB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61.86</c:v>
                </c:pt>
                <c:pt idx="3">
                  <c:v>27.61</c:v>
                </c:pt>
                <c:pt idx="4">
                  <c:v>3.1</c:v>
                </c:pt>
              </c:numCache>
            </c:numRef>
          </c:val>
          <c:extLst>
            <c:ext xmlns:c16="http://schemas.microsoft.com/office/drawing/2014/chart" uri="{C3380CC4-5D6E-409C-BE32-E72D297353CC}">
              <c16:uniqueId val="{00000000-956F-4157-8BA7-C3765439954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956F-4157-8BA7-C3765439954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64.86</c:v>
                </c:pt>
                <c:pt idx="3">
                  <c:v>63.88</c:v>
                </c:pt>
                <c:pt idx="4">
                  <c:v>56.02</c:v>
                </c:pt>
              </c:numCache>
            </c:numRef>
          </c:val>
          <c:extLst>
            <c:ext xmlns:c16="http://schemas.microsoft.com/office/drawing/2014/chart" uri="{C3380CC4-5D6E-409C-BE32-E72D297353CC}">
              <c16:uniqueId val="{00000000-262B-4CC7-AD22-BA8B16BDB00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262B-4CC7-AD22-BA8B16BDB00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372.67</c:v>
                </c:pt>
                <c:pt idx="3">
                  <c:v>322.7</c:v>
                </c:pt>
                <c:pt idx="4">
                  <c:v>405.71</c:v>
                </c:pt>
              </c:numCache>
            </c:numRef>
          </c:val>
          <c:extLst>
            <c:ext xmlns:c16="http://schemas.microsoft.com/office/drawing/2014/chart" uri="{C3380CC4-5D6E-409C-BE32-E72D297353CC}">
              <c16:uniqueId val="{00000000-A9A7-461D-95E5-28EC107D990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A9A7-461D-95E5-28EC107D990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30"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三重県　志摩市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46159</v>
      </c>
      <c r="AM8" s="46"/>
      <c r="AN8" s="46"/>
      <c r="AO8" s="46"/>
      <c r="AP8" s="46"/>
      <c r="AQ8" s="46"/>
      <c r="AR8" s="46"/>
      <c r="AS8" s="46"/>
      <c r="AT8" s="45">
        <f>データ!T6</f>
        <v>178.94</v>
      </c>
      <c r="AU8" s="45"/>
      <c r="AV8" s="45"/>
      <c r="AW8" s="45"/>
      <c r="AX8" s="45"/>
      <c r="AY8" s="45"/>
      <c r="AZ8" s="45"/>
      <c r="BA8" s="45"/>
      <c r="BB8" s="45">
        <f>データ!U6</f>
        <v>257.95999999999998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88.76</v>
      </c>
      <c r="J10" s="45"/>
      <c r="K10" s="45"/>
      <c r="L10" s="45"/>
      <c r="M10" s="45"/>
      <c r="N10" s="45"/>
      <c r="O10" s="45"/>
      <c r="P10" s="45">
        <f>データ!P6</f>
        <v>2.21</v>
      </c>
      <c r="Q10" s="45"/>
      <c r="R10" s="45"/>
      <c r="S10" s="45"/>
      <c r="T10" s="45"/>
      <c r="U10" s="45"/>
      <c r="V10" s="45"/>
      <c r="W10" s="45">
        <f>データ!Q6</f>
        <v>95.75</v>
      </c>
      <c r="X10" s="45"/>
      <c r="Y10" s="45"/>
      <c r="Z10" s="45"/>
      <c r="AA10" s="45"/>
      <c r="AB10" s="45"/>
      <c r="AC10" s="45"/>
      <c r="AD10" s="46">
        <f>データ!R6</f>
        <v>4312</v>
      </c>
      <c r="AE10" s="46"/>
      <c r="AF10" s="46"/>
      <c r="AG10" s="46"/>
      <c r="AH10" s="46"/>
      <c r="AI10" s="46"/>
      <c r="AJ10" s="46"/>
      <c r="AK10" s="2"/>
      <c r="AL10" s="46">
        <f>データ!V6</f>
        <v>1014</v>
      </c>
      <c r="AM10" s="46"/>
      <c r="AN10" s="46"/>
      <c r="AO10" s="46"/>
      <c r="AP10" s="46"/>
      <c r="AQ10" s="46"/>
      <c r="AR10" s="46"/>
      <c r="AS10" s="46"/>
      <c r="AT10" s="45">
        <f>データ!W6</f>
        <v>0.5</v>
      </c>
      <c r="AU10" s="45"/>
      <c r="AV10" s="45"/>
      <c r="AW10" s="45"/>
      <c r="AX10" s="45"/>
      <c r="AY10" s="45"/>
      <c r="AZ10" s="45"/>
      <c r="BA10" s="45"/>
      <c r="BB10" s="45">
        <f>データ!X6</f>
        <v>2028</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yM4CwaWQ+qVGfSvxt9RQtkyr8Ayvn+C7f7xQJHTyyrzSKcpNW2EdWLcF9E8hAY6keHj7HFW7dfgxHjnpF1FhuQ==" saltValue="pEFqG3xvdiwxVWIGbL/uh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242152</v>
      </c>
      <c r="D6" s="19">
        <f t="shared" si="3"/>
        <v>46</v>
      </c>
      <c r="E6" s="19">
        <f t="shared" si="3"/>
        <v>17</v>
      </c>
      <c r="F6" s="19">
        <f t="shared" si="3"/>
        <v>5</v>
      </c>
      <c r="G6" s="19">
        <f t="shared" si="3"/>
        <v>0</v>
      </c>
      <c r="H6" s="19" t="str">
        <f t="shared" si="3"/>
        <v>三重県　志摩市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88.76</v>
      </c>
      <c r="P6" s="20">
        <f t="shared" si="3"/>
        <v>2.21</v>
      </c>
      <c r="Q6" s="20">
        <f t="shared" si="3"/>
        <v>95.75</v>
      </c>
      <c r="R6" s="20">
        <f t="shared" si="3"/>
        <v>4312</v>
      </c>
      <c r="S6" s="20">
        <f t="shared" si="3"/>
        <v>46159</v>
      </c>
      <c r="T6" s="20">
        <f t="shared" si="3"/>
        <v>178.94</v>
      </c>
      <c r="U6" s="20">
        <f t="shared" si="3"/>
        <v>257.95999999999998</v>
      </c>
      <c r="V6" s="20">
        <f t="shared" si="3"/>
        <v>1014</v>
      </c>
      <c r="W6" s="20">
        <f t="shared" si="3"/>
        <v>0.5</v>
      </c>
      <c r="X6" s="20">
        <f t="shared" si="3"/>
        <v>2028</v>
      </c>
      <c r="Y6" s="21" t="str">
        <f>IF(Y7="",NA(),Y7)</f>
        <v>-</v>
      </c>
      <c r="Z6" s="21" t="str">
        <f t="shared" ref="Z6:AH6" si="4">IF(Z7="",NA(),Z7)</f>
        <v>-</v>
      </c>
      <c r="AA6" s="21">
        <f t="shared" si="4"/>
        <v>116.38</v>
      </c>
      <c r="AB6" s="21">
        <f t="shared" si="4"/>
        <v>104.5</v>
      </c>
      <c r="AC6" s="21">
        <f t="shared" si="4"/>
        <v>99.77</v>
      </c>
      <c r="AD6" s="21" t="str">
        <f t="shared" si="4"/>
        <v>-</v>
      </c>
      <c r="AE6" s="21" t="str">
        <f t="shared" si="4"/>
        <v>-</v>
      </c>
      <c r="AF6" s="21">
        <f t="shared" si="4"/>
        <v>106.37</v>
      </c>
      <c r="AG6" s="21">
        <f t="shared" si="4"/>
        <v>106.07</v>
      </c>
      <c r="AH6" s="21">
        <f t="shared" si="4"/>
        <v>105.5</v>
      </c>
      <c r="AI6" s="20" t="str">
        <f>IF(AI7="","",IF(AI7="-","【-】","【"&amp;SUBSTITUTE(TEXT(AI7,"#,##0.00"),"-","△")&amp;"】"))</f>
        <v>【103.61】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139.02000000000001</v>
      </c>
      <c r="AR6" s="21">
        <f t="shared" si="5"/>
        <v>132.04</v>
      </c>
      <c r="AS6" s="21">
        <f t="shared" si="5"/>
        <v>145.43</v>
      </c>
      <c r="AT6" s="20" t="str">
        <f>IF(AT7="","",IF(AT7="-","【-】","【"&amp;SUBSTITUTE(TEXT(AT7,"#,##0.00"),"-","△")&amp;"】"))</f>
        <v>【133.62】</v>
      </c>
      <c r="AU6" s="21" t="str">
        <f>IF(AU7="",NA(),AU7)</f>
        <v>-</v>
      </c>
      <c r="AV6" s="21" t="str">
        <f t="shared" ref="AV6:BD6" si="6">IF(AV7="",NA(),AV7)</f>
        <v>-</v>
      </c>
      <c r="AW6" s="21">
        <f t="shared" si="6"/>
        <v>47.61</v>
      </c>
      <c r="AX6" s="21">
        <f t="shared" si="6"/>
        <v>38.97</v>
      </c>
      <c r="AY6" s="21">
        <f t="shared" si="6"/>
        <v>34.82</v>
      </c>
      <c r="AZ6" s="21" t="str">
        <f t="shared" si="6"/>
        <v>-</v>
      </c>
      <c r="BA6" s="21" t="str">
        <f t="shared" si="6"/>
        <v>-</v>
      </c>
      <c r="BB6" s="21">
        <f t="shared" si="6"/>
        <v>29.13</v>
      </c>
      <c r="BC6" s="21">
        <f t="shared" si="6"/>
        <v>35.69</v>
      </c>
      <c r="BD6" s="21">
        <f t="shared" si="6"/>
        <v>38.4</v>
      </c>
      <c r="BE6" s="20" t="str">
        <f>IF(BE7="","",IF(BE7="-","【-】","【"&amp;SUBSTITUTE(TEXT(BE7,"#,##0.00"),"-","△")&amp;"】"))</f>
        <v>【36.94】</v>
      </c>
      <c r="BF6" s="21" t="str">
        <f>IF(BF7="",NA(),BF7)</f>
        <v>-</v>
      </c>
      <c r="BG6" s="21" t="str">
        <f t="shared" ref="BG6:BO6" si="7">IF(BG7="",NA(),BG7)</f>
        <v>-</v>
      </c>
      <c r="BH6" s="21">
        <f t="shared" si="7"/>
        <v>61.86</v>
      </c>
      <c r="BI6" s="21">
        <f t="shared" si="7"/>
        <v>27.61</v>
      </c>
      <c r="BJ6" s="21">
        <f t="shared" si="7"/>
        <v>3.1</v>
      </c>
      <c r="BK6" s="21" t="str">
        <f t="shared" si="7"/>
        <v>-</v>
      </c>
      <c r="BL6" s="21" t="str">
        <f t="shared" si="7"/>
        <v>-</v>
      </c>
      <c r="BM6" s="21">
        <f t="shared" si="7"/>
        <v>867.83</v>
      </c>
      <c r="BN6" s="21">
        <f t="shared" si="7"/>
        <v>791.76</v>
      </c>
      <c r="BO6" s="21">
        <f t="shared" si="7"/>
        <v>900.82</v>
      </c>
      <c r="BP6" s="20" t="str">
        <f>IF(BP7="","",IF(BP7="-","【-】","【"&amp;SUBSTITUTE(TEXT(BP7,"#,##0.00"),"-","△")&amp;"】"))</f>
        <v>【809.19】</v>
      </c>
      <c r="BQ6" s="21" t="str">
        <f>IF(BQ7="",NA(),BQ7)</f>
        <v>-</v>
      </c>
      <c r="BR6" s="21" t="str">
        <f t="shared" ref="BR6:BZ6" si="8">IF(BR7="",NA(),BR7)</f>
        <v>-</v>
      </c>
      <c r="BS6" s="21">
        <f t="shared" si="8"/>
        <v>64.86</v>
      </c>
      <c r="BT6" s="21">
        <f t="shared" si="8"/>
        <v>63.88</v>
      </c>
      <c r="BU6" s="21">
        <f t="shared" si="8"/>
        <v>56.02</v>
      </c>
      <c r="BV6" s="21" t="str">
        <f t="shared" si="8"/>
        <v>-</v>
      </c>
      <c r="BW6" s="21" t="str">
        <f t="shared" si="8"/>
        <v>-</v>
      </c>
      <c r="BX6" s="21">
        <f t="shared" si="8"/>
        <v>57.08</v>
      </c>
      <c r="BY6" s="21">
        <f t="shared" si="8"/>
        <v>56.26</v>
      </c>
      <c r="BZ6" s="21">
        <f t="shared" si="8"/>
        <v>52.94</v>
      </c>
      <c r="CA6" s="20" t="str">
        <f>IF(CA7="","",IF(CA7="-","【-】","【"&amp;SUBSTITUTE(TEXT(CA7,"#,##0.00"),"-","△")&amp;"】"))</f>
        <v>【57.02】</v>
      </c>
      <c r="CB6" s="21" t="str">
        <f>IF(CB7="",NA(),CB7)</f>
        <v>-</v>
      </c>
      <c r="CC6" s="21" t="str">
        <f t="shared" ref="CC6:CK6" si="9">IF(CC7="",NA(),CC7)</f>
        <v>-</v>
      </c>
      <c r="CD6" s="21">
        <f t="shared" si="9"/>
        <v>372.67</v>
      </c>
      <c r="CE6" s="21">
        <f t="shared" si="9"/>
        <v>322.7</v>
      </c>
      <c r="CF6" s="21">
        <f t="shared" si="9"/>
        <v>405.71</v>
      </c>
      <c r="CG6" s="21" t="str">
        <f t="shared" si="9"/>
        <v>-</v>
      </c>
      <c r="CH6" s="21" t="str">
        <f t="shared" si="9"/>
        <v>-</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f t="shared" si="10"/>
        <v>27.83</v>
      </c>
      <c r="CP6" s="21">
        <f t="shared" si="10"/>
        <v>31.5</v>
      </c>
      <c r="CQ6" s="21">
        <f t="shared" si="10"/>
        <v>27.17</v>
      </c>
      <c r="CR6" s="21" t="str">
        <f t="shared" si="10"/>
        <v>-</v>
      </c>
      <c r="CS6" s="21" t="str">
        <f t="shared" si="10"/>
        <v>-</v>
      </c>
      <c r="CT6" s="21">
        <f t="shared" si="10"/>
        <v>54.83</v>
      </c>
      <c r="CU6" s="21">
        <f t="shared" si="10"/>
        <v>66.53</v>
      </c>
      <c r="CV6" s="21">
        <f t="shared" si="10"/>
        <v>52.35</v>
      </c>
      <c r="CW6" s="20" t="str">
        <f>IF(CW7="","",IF(CW7="-","【-】","【"&amp;SUBSTITUTE(TEXT(CW7,"#,##0.00"),"-","△")&amp;"】"))</f>
        <v>【52.55】</v>
      </c>
      <c r="CX6" s="21" t="str">
        <f>IF(CX7="",NA(),CX7)</f>
        <v>-</v>
      </c>
      <c r="CY6" s="21" t="str">
        <f t="shared" ref="CY6:DG6" si="11">IF(CY7="",NA(),CY7)</f>
        <v>-</v>
      </c>
      <c r="CZ6" s="21">
        <f t="shared" si="11"/>
        <v>71.97</v>
      </c>
      <c r="DA6" s="21">
        <f t="shared" si="11"/>
        <v>71.84</v>
      </c>
      <c r="DB6" s="21">
        <f t="shared" si="11"/>
        <v>72.88</v>
      </c>
      <c r="DC6" s="21" t="str">
        <f t="shared" si="11"/>
        <v>-</v>
      </c>
      <c r="DD6" s="21" t="str">
        <f t="shared" si="11"/>
        <v>-</v>
      </c>
      <c r="DE6" s="21">
        <f t="shared" si="11"/>
        <v>84.7</v>
      </c>
      <c r="DF6" s="21">
        <f t="shared" si="11"/>
        <v>84.67</v>
      </c>
      <c r="DG6" s="21">
        <f t="shared" si="11"/>
        <v>84.39</v>
      </c>
      <c r="DH6" s="20" t="str">
        <f>IF(DH7="","",IF(DH7="-","【-】","【"&amp;SUBSTITUTE(TEXT(DH7,"#,##0.00"),"-","△")&amp;"】"))</f>
        <v>【87.30】</v>
      </c>
      <c r="DI6" s="21" t="str">
        <f>IF(DI7="",NA(),DI7)</f>
        <v>-</v>
      </c>
      <c r="DJ6" s="21" t="str">
        <f t="shared" ref="DJ6:DR6" si="12">IF(DJ7="",NA(),DJ7)</f>
        <v>-</v>
      </c>
      <c r="DK6" s="21">
        <f t="shared" si="12"/>
        <v>3.65</v>
      </c>
      <c r="DL6" s="21">
        <f t="shared" si="12"/>
        <v>7.29</v>
      </c>
      <c r="DM6" s="21">
        <f t="shared" si="12"/>
        <v>10.95</v>
      </c>
      <c r="DN6" s="21" t="str">
        <f t="shared" si="12"/>
        <v>-</v>
      </c>
      <c r="DO6" s="21" t="str">
        <f t="shared" si="12"/>
        <v>-</v>
      </c>
      <c r="DP6" s="21">
        <f t="shared" si="12"/>
        <v>20.34</v>
      </c>
      <c r="DQ6" s="21">
        <f t="shared" si="12"/>
        <v>21.85</v>
      </c>
      <c r="DR6" s="21">
        <f t="shared" si="12"/>
        <v>25.19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0.25</v>
      </c>
      <c r="EM6" s="21">
        <f t="shared" si="14"/>
        <v>0.05</v>
      </c>
      <c r="EN6" s="21">
        <f t="shared" si="14"/>
        <v>0.03</v>
      </c>
      <c r="EO6" s="20" t="str">
        <f>IF(EO7="","",IF(EO7="-","【-】","【"&amp;SUBSTITUTE(TEXT(EO7,"#,##0.00"),"-","△")&amp;"】"))</f>
        <v>【0.02】</v>
      </c>
    </row>
    <row r="7" spans="1:148" s="22" customFormat="1" x14ac:dyDescent="0.15">
      <c r="A7" s="14"/>
      <c r="B7" s="23">
        <v>2022</v>
      </c>
      <c r="C7" s="23">
        <v>242152</v>
      </c>
      <c r="D7" s="23">
        <v>46</v>
      </c>
      <c r="E7" s="23">
        <v>17</v>
      </c>
      <c r="F7" s="23">
        <v>5</v>
      </c>
      <c r="G7" s="23">
        <v>0</v>
      </c>
      <c r="H7" s="23" t="s">
        <v>96</v>
      </c>
      <c r="I7" s="23" t="s">
        <v>97</v>
      </c>
      <c r="J7" s="23" t="s">
        <v>98</v>
      </c>
      <c r="K7" s="23" t="s">
        <v>99</v>
      </c>
      <c r="L7" s="23" t="s">
        <v>100</v>
      </c>
      <c r="M7" s="23" t="s">
        <v>101</v>
      </c>
      <c r="N7" s="24" t="s">
        <v>102</v>
      </c>
      <c r="O7" s="24">
        <v>88.76</v>
      </c>
      <c r="P7" s="24">
        <v>2.21</v>
      </c>
      <c r="Q7" s="24">
        <v>95.75</v>
      </c>
      <c r="R7" s="24">
        <v>4312</v>
      </c>
      <c r="S7" s="24">
        <v>46159</v>
      </c>
      <c r="T7" s="24">
        <v>178.94</v>
      </c>
      <c r="U7" s="24">
        <v>257.95999999999998</v>
      </c>
      <c r="V7" s="24">
        <v>1014</v>
      </c>
      <c r="W7" s="24">
        <v>0.5</v>
      </c>
      <c r="X7" s="24">
        <v>2028</v>
      </c>
      <c r="Y7" s="24" t="s">
        <v>102</v>
      </c>
      <c r="Z7" s="24" t="s">
        <v>102</v>
      </c>
      <c r="AA7" s="24">
        <v>116.38</v>
      </c>
      <c r="AB7" s="24">
        <v>104.5</v>
      </c>
      <c r="AC7" s="24">
        <v>99.77</v>
      </c>
      <c r="AD7" s="24" t="s">
        <v>102</v>
      </c>
      <c r="AE7" s="24" t="s">
        <v>102</v>
      </c>
      <c r="AF7" s="24">
        <v>106.37</v>
      </c>
      <c r="AG7" s="24">
        <v>106.07</v>
      </c>
      <c r="AH7" s="24">
        <v>105.5</v>
      </c>
      <c r="AI7" s="24">
        <v>103.61</v>
      </c>
      <c r="AJ7" s="24" t="s">
        <v>102</v>
      </c>
      <c r="AK7" s="24" t="s">
        <v>102</v>
      </c>
      <c r="AL7" s="24">
        <v>0</v>
      </c>
      <c r="AM7" s="24">
        <v>0</v>
      </c>
      <c r="AN7" s="24">
        <v>0</v>
      </c>
      <c r="AO7" s="24" t="s">
        <v>102</v>
      </c>
      <c r="AP7" s="24" t="s">
        <v>102</v>
      </c>
      <c r="AQ7" s="24">
        <v>139.02000000000001</v>
      </c>
      <c r="AR7" s="24">
        <v>132.04</v>
      </c>
      <c r="AS7" s="24">
        <v>145.43</v>
      </c>
      <c r="AT7" s="24">
        <v>133.62</v>
      </c>
      <c r="AU7" s="24" t="s">
        <v>102</v>
      </c>
      <c r="AV7" s="24" t="s">
        <v>102</v>
      </c>
      <c r="AW7" s="24">
        <v>47.61</v>
      </c>
      <c r="AX7" s="24">
        <v>38.97</v>
      </c>
      <c r="AY7" s="24">
        <v>34.82</v>
      </c>
      <c r="AZ7" s="24" t="s">
        <v>102</v>
      </c>
      <c r="BA7" s="24" t="s">
        <v>102</v>
      </c>
      <c r="BB7" s="24">
        <v>29.13</v>
      </c>
      <c r="BC7" s="24">
        <v>35.69</v>
      </c>
      <c r="BD7" s="24">
        <v>38.4</v>
      </c>
      <c r="BE7" s="24">
        <v>36.94</v>
      </c>
      <c r="BF7" s="24" t="s">
        <v>102</v>
      </c>
      <c r="BG7" s="24" t="s">
        <v>102</v>
      </c>
      <c r="BH7" s="24">
        <v>61.86</v>
      </c>
      <c r="BI7" s="24">
        <v>27.61</v>
      </c>
      <c r="BJ7" s="24">
        <v>3.1</v>
      </c>
      <c r="BK7" s="24" t="s">
        <v>102</v>
      </c>
      <c r="BL7" s="24" t="s">
        <v>102</v>
      </c>
      <c r="BM7" s="24">
        <v>867.83</v>
      </c>
      <c r="BN7" s="24">
        <v>791.76</v>
      </c>
      <c r="BO7" s="24">
        <v>900.82</v>
      </c>
      <c r="BP7" s="24">
        <v>809.19</v>
      </c>
      <c r="BQ7" s="24" t="s">
        <v>102</v>
      </c>
      <c r="BR7" s="24" t="s">
        <v>102</v>
      </c>
      <c r="BS7" s="24">
        <v>64.86</v>
      </c>
      <c r="BT7" s="24">
        <v>63.88</v>
      </c>
      <c r="BU7" s="24">
        <v>56.02</v>
      </c>
      <c r="BV7" s="24" t="s">
        <v>102</v>
      </c>
      <c r="BW7" s="24" t="s">
        <v>102</v>
      </c>
      <c r="BX7" s="24">
        <v>57.08</v>
      </c>
      <c r="BY7" s="24">
        <v>56.26</v>
      </c>
      <c r="BZ7" s="24">
        <v>52.94</v>
      </c>
      <c r="CA7" s="24">
        <v>57.02</v>
      </c>
      <c r="CB7" s="24" t="s">
        <v>102</v>
      </c>
      <c r="CC7" s="24" t="s">
        <v>102</v>
      </c>
      <c r="CD7" s="24">
        <v>372.67</v>
      </c>
      <c r="CE7" s="24">
        <v>322.7</v>
      </c>
      <c r="CF7" s="24">
        <v>405.71</v>
      </c>
      <c r="CG7" s="24" t="s">
        <v>102</v>
      </c>
      <c r="CH7" s="24" t="s">
        <v>102</v>
      </c>
      <c r="CI7" s="24">
        <v>274.99</v>
      </c>
      <c r="CJ7" s="24">
        <v>282.08999999999997</v>
      </c>
      <c r="CK7" s="24">
        <v>303.27999999999997</v>
      </c>
      <c r="CL7" s="24">
        <v>273.68</v>
      </c>
      <c r="CM7" s="24" t="s">
        <v>102</v>
      </c>
      <c r="CN7" s="24" t="s">
        <v>102</v>
      </c>
      <c r="CO7" s="24">
        <v>27.83</v>
      </c>
      <c r="CP7" s="24">
        <v>31.5</v>
      </c>
      <c r="CQ7" s="24">
        <v>27.17</v>
      </c>
      <c r="CR7" s="24" t="s">
        <v>102</v>
      </c>
      <c r="CS7" s="24" t="s">
        <v>102</v>
      </c>
      <c r="CT7" s="24">
        <v>54.83</v>
      </c>
      <c r="CU7" s="24">
        <v>66.53</v>
      </c>
      <c r="CV7" s="24">
        <v>52.35</v>
      </c>
      <c r="CW7" s="24">
        <v>52.55</v>
      </c>
      <c r="CX7" s="24" t="s">
        <v>102</v>
      </c>
      <c r="CY7" s="24" t="s">
        <v>102</v>
      </c>
      <c r="CZ7" s="24">
        <v>71.97</v>
      </c>
      <c r="DA7" s="24">
        <v>71.84</v>
      </c>
      <c r="DB7" s="24">
        <v>72.88</v>
      </c>
      <c r="DC7" s="24" t="s">
        <v>102</v>
      </c>
      <c r="DD7" s="24" t="s">
        <v>102</v>
      </c>
      <c r="DE7" s="24">
        <v>84.7</v>
      </c>
      <c r="DF7" s="24">
        <v>84.67</v>
      </c>
      <c r="DG7" s="24">
        <v>84.39</v>
      </c>
      <c r="DH7" s="24">
        <v>87.3</v>
      </c>
      <c r="DI7" s="24" t="s">
        <v>102</v>
      </c>
      <c r="DJ7" s="24" t="s">
        <v>102</v>
      </c>
      <c r="DK7" s="24">
        <v>3.65</v>
      </c>
      <c r="DL7" s="24">
        <v>7.29</v>
      </c>
      <c r="DM7" s="24">
        <v>10.95</v>
      </c>
      <c r="DN7" s="24" t="s">
        <v>102</v>
      </c>
      <c r="DO7" s="24" t="s">
        <v>102</v>
      </c>
      <c r="DP7" s="24">
        <v>20.34</v>
      </c>
      <c r="DQ7" s="24">
        <v>21.85</v>
      </c>
      <c r="DR7" s="24">
        <v>25.19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