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Shima\dfs\課別共有フォルダ\下水道課\01_業務係\14_各種調査・統計等\01　県(市町行財政課)・財政課からの調査\18　●経営比較分析表（R4決算）\01　回答　【経営比較分析表】2021_242152_46_1718\"/>
    </mc:Choice>
  </mc:AlternateContent>
  <xr:revisionPtr revIDLastSave="0" documentId="13_ncr:1_{5DFF12AD-7758-45F7-AF2F-E1C8C1D79D7B}" xr6:coauthVersionLast="36" xr6:coauthVersionMax="36" xr10:uidLastSave="{00000000-0000-0000-0000-000000000000}"/>
  <workbookProtection workbookAlgorithmName="SHA-512" workbookHashValue="2t7vcB2ptrEgObDw/wJW/G8IMzRjd1NpDeZDluzrFKU2zg8xb1/13WIk6FZ/LJeAODcHehPghTg9DZvZUma3UA==" workbookSaltValue="D1OF3jhwIMlg8knoruleV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P8" i="4"/>
  <c r="I8"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<sst xmlns="http://schemas.openxmlformats.org/spreadsheetml/2006/main" count="275" uniqueCount="117">
  <si>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</si>
  <si>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</si>
  <si>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</si>
  <si>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</si>
  <si>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</si>
  <si>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</si>
  <si>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</si>
  <si>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</si>
  <si>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</si>
  <si>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</si>
  <si>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</si>
  <si>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</si>
  <si>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</si>
  <si>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</si>
  <si>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</si>
  <si>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</si>
  <si>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</si>
  <si>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</si>
  <si>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</si>
  <si>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</si>
  <si>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</si>
  <si>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</si>
  <si>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</si>
  <si>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</si>
  <si>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</si>
  <si>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</si>
  <si>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</si>
  <si>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</si>
  <si>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</si>
  <si>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</si>
  <si>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</si>
  <si>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</si>
  <si>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</si>
  <si>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</si>
  <si>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</si>
  <si>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</si>
  <si>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</si>
  <si>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</si>
  <si>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</si>
  <si>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</si>
  <si>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</si>
  <si>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</si>
  <si>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</si>
  <si>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</si>
  <si>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</si>
  <si>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</si>
  <si>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</si>
  <si>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</si>
  <si>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</si>
  <si>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</si>
  <si>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</si>
  <si>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</si>
  <si>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</si>
  <si>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</si>
  <si>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</si>
  <si>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</si>
  <si>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</si>
  <si>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</si>
  <si>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</si>
  <si>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</si>
  <si>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</si>
  <si>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</si>
  <si>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</si>
  <si>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</si>
  <si>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</si>
  <si>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</si>
  <si>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</si>
  <si>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</si>
  <si>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</si>
  <si>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</si>
  <si>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</si>
  <si>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</si>
  <si>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</si>
  <si>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</si>
  <si>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</si>
  <si>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</si>
  <si>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</si>
  <si>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</si>
  <si>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</si>
  <si>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</si>
  <si>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</si>
  <si>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</si>
  <si>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</si>
  <si>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</si>
  <si>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</si>
  <si>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</si>
  <si>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</si>
  <si>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</si>
  <si>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</si>
  <si>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</si>
  <si>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</si>
  <si>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</si>
  <si>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</si>
  <si>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</si>
  <si>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</si>
  <si>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</si>
  <si>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</si>
  <si>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</si>
  <si>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</si>
  <si>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</si>
  <si>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</si>
  <si>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</si>
  <si>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</si>
  <si>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</si>
  <si>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</si>
  <si>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</si>
  <si>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</si>
  <si>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</si>
  <si>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</si>
  <si>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</si>
  <si>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</si>
  <si>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</si>
  <si>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</si>
  <si>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</si>
  <si>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特定環境保全公共下水道5施設の中で、最も古い処理区でも供用開始が平成10年であり、管渠については、老朽化の懸念はない。しかし、処理場やマンホールポンプ場の機械・電気設備の一部は耐用年数に達し、経年劣化からの故障もみられることから、平成25年度から長寿命化事業に着手し、現在は、志摩市下水道ストックマネジメント計画に基づく改修及び更新事業を実施している。
　令和4年度と5年度の2箇年において、移動式汚泥脱水乾燥設備の更新を行っており、また、令和6年度と7年度の2箇年では、2箇所の浄化センターの機械・電気設備を更新する予定である。</t>
    <rPh sb="212" eb="213">
      <t>オコナ</t>
    </rPh>
    <rPh sb="221" eb="223">
      <t>レイワ</t>
    </rPh>
    <rPh sb="224" eb="226">
      <t>ネンド</t>
    </rPh>
    <rPh sb="228" eb="230">
      <t>ネンド</t>
    </rPh>
    <rPh sb="239" eb="240">
      <t>ショ</t>
    </rPh>
    <rPh sb="241" eb="243">
      <t>ジョウカ</t>
    </rPh>
    <phoneticPr fontId="4"/>
  </si>
  <si>
    <t>　施設の経年劣化により、維持管理費用の増大が見込まれる。このため、計画的な点検・調査及び修繕・改築を行うことにより持続的な下水道機能の確保とライフサイクルコストの低減を図ることを目的に「志摩市下水道ストックマネジメント計画」を策定した。今後は、この計画に基づき効率的で効果的な事業を実施していく。
　下水道接続率向上のため、未接続世帯への啓発活動を継続するとともに、経費節減に努め、効率的な事業運営を目指す。
　下水道事業の安定した経営実現のため、平成29年度から3ヶ年の継続事業により地方公営企業法適用化に取り組み、令和2年4月から公営企業会計に移行している。
　令和4年度には「志摩市下水道事業経営戦略」を改定し、市ホームページにおいて掲載済みである。</t>
    <phoneticPr fontId="4"/>
  </si>
  <si>
    <t>　経費回収率について、汚水処理原価の増加により若干悪化した。これは、汚水処理に係る経費のうち、電気代高騰による動力費の増額が要因である。
　企業債残高対事業規模比率については、新たな面整備を行っていないため、企業債の残高は減少している。令和5年度において新規借入を行うが、借入額以上の償還が進むため、今後も同様の傾向が続く見込みである。
　水洗化率については横ばいであり、施設利用率も低い状況が続いている。期間を限定した接続補助金制度の創設や戸別訪問等を行い、接続率向上に取り組んできたが、効果は限定的である。今後、人口減少による処理水量の減少が予測される。
　汚水処理原価は、類似団体平均値と比べ依然高い数値である。引き続き接続率の向上および未接続世帯への接続啓発を行うとともに、維持管理費の削減等により汚水処理原価の減少に努める。　
　下水道使用料は、近隣市町と比較し非常に高額であるが、経費回収率は100％を下回っている。今年度は類似団体平均値を下回っている状況であるため、改善に向け、接続率の向上と経費の削減に努めていく。</t>
    <rPh sb="18" eb="20">
      <t>ゾウカ</t>
    </rPh>
    <rPh sb="23" eb="25">
      <t>ジャッカン</t>
    </rPh>
    <rPh sb="25" eb="27">
      <t>アッカ</t>
    </rPh>
    <rPh sb="34" eb="38">
      <t>オスイショリ</t>
    </rPh>
    <rPh sb="39" eb="40">
      <t>カカ</t>
    </rPh>
    <rPh sb="41" eb="43">
      <t>ケイヒ</t>
    </rPh>
    <rPh sb="47" eb="52">
      <t>デンキダイコウトウ</t>
    </rPh>
    <rPh sb="55" eb="58">
      <t>ドウリョクヒ</t>
    </rPh>
    <rPh sb="59" eb="61">
      <t>ゾウガク</t>
    </rPh>
    <rPh sb="62" eb="64">
      <t>ヨウイン</t>
    </rPh>
    <rPh sb="118" eb="120">
      <t>レイワ</t>
    </rPh>
    <rPh sb="121" eb="123">
      <t>ネンド</t>
    </rPh>
    <rPh sb="127" eb="131">
      <t>シンキカリイレ</t>
    </rPh>
    <rPh sb="132" eb="133">
      <t>オコナ</t>
    </rPh>
    <rPh sb="136" eb="139">
      <t>カリイレガク</t>
    </rPh>
    <rPh sb="139" eb="141">
      <t>イジョウ</t>
    </rPh>
    <rPh sb="299" eb="301">
      <t>イゼン</t>
    </rPh>
    <rPh sb="414" eb="417">
      <t>コンネンド</t>
    </rPh>
    <rPh sb="426" eb="427">
      <t>シタ</t>
    </rPh>
    <rPh sb="439" eb="441">
      <t>カイゼン</t>
    </rPh>
    <rPh sb="442" eb="443">
      <t>ム</t>
    </rPh>
    <rPh sb="449" eb="451">
      <t>コウジョウ</t>
    </rPh>
    <rPh sb="452" eb="454">
      <t>ケイヒ</t>
    </rPh>
    <rPh sb="455" eb="457">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</si>
</sst>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622-4FAF-8B06-73DE73799F2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0.39</c:v>
                </c:pt>
                <c:pt idx="3">
                  <c:v>0.1</c:v>
                </c:pt>
                <c:pt idx="4">
                  <c:v>0.08</c:v>
                </c:pt>
              </c:numCache>
            </c:numRef>
          </c:val>
          <c:smooth val="0"/>
          <c:extLst>
            <c:ext xmlns:c16="http://schemas.microsoft.com/office/drawing/2014/chart" uri="{C3380CC4-5D6E-409C-BE32-E72D297353CC}">
              <c16:uniqueId val="{00000001-7622-4FAF-8B06-73DE73799F2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23.59</c:v>
                </c:pt>
                <c:pt idx="3">
                  <c:v>25.99</c:v>
                </c:pt>
                <c:pt idx="4">
                  <c:v>24.9</c:v>
                </c:pt>
              </c:numCache>
            </c:numRef>
          </c:val>
          <c:extLst>
            <c:ext xmlns:c16="http://schemas.microsoft.com/office/drawing/2014/chart" uri="{C3380CC4-5D6E-409C-BE32-E72D297353CC}">
              <c16:uniqueId val="{00000000-C316-40D8-99A7-A1283B84864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42.4</c:v>
                </c:pt>
                <c:pt idx="3">
                  <c:v>42.28</c:v>
                </c:pt>
                <c:pt idx="4">
                  <c:v>41.06</c:v>
                </c:pt>
              </c:numCache>
            </c:numRef>
          </c:val>
          <c:smooth val="0"/>
          <c:extLst>
            <c:ext xmlns:c16="http://schemas.microsoft.com/office/drawing/2014/chart" uri="{C3380CC4-5D6E-409C-BE32-E72D297353CC}">
              <c16:uniqueId val="{00000001-C316-40D8-99A7-A1283B84864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54.89</c:v>
                </c:pt>
                <c:pt idx="3">
                  <c:v>54.9</c:v>
                </c:pt>
                <c:pt idx="4">
                  <c:v>55.86</c:v>
                </c:pt>
              </c:numCache>
            </c:numRef>
          </c:val>
          <c:extLst>
            <c:ext xmlns:c16="http://schemas.microsoft.com/office/drawing/2014/chart" uri="{C3380CC4-5D6E-409C-BE32-E72D297353CC}">
              <c16:uniqueId val="{00000000-165C-4D9F-ACEA-62949FB94DF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84.19</c:v>
                </c:pt>
                <c:pt idx="3">
                  <c:v>84.34</c:v>
                </c:pt>
                <c:pt idx="4">
                  <c:v>84.34</c:v>
                </c:pt>
              </c:numCache>
            </c:numRef>
          </c:val>
          <c:smooth val="0"/>
          <c:extLst>
            <c:ext xmlns:c16="http://schemas.microsoft.com/office/drawing/2014/chart" uri="{C3380CC4-5D6E-409C-BE32-E72D297353CC}">
              <c16:uniqueId val="{00000001-165C-4D9F-ACEA-62949FB94DF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102.79</c:v>
                </c:pt>
                <c:pt idx="3">
                  <c:v>113.02</c:v>
                </c:pt>
                <c:pt idx="4">
                  <c:v>110.92</c:v>
                </c:pt>
              </c:numCache>
            </c:numRef>
          </c:val>
          <c:extLst>
            <c:ext xmlns:c16="http://schemas.microsoft.com/office/drawing/2014/chart" uri="{C3380CC4-5D6E-409C-BE32-E72D297353CC}">
              <c16:uniqueId val="{00000000-FDF3-44C5-9FC5-D00BC1D66CB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105.78</c:v>
                </c:pt>
                <c:pt idx="3">
                  <c:v>106.09</c:v>
                </c:pt>
                <c:pt idx="4">
                  <c:v>106.44</c:v>
                </c:pt>
              </c:numCache>
            </c:numRef>
          </c:val>
          <c:smooth val="0"/>
          <c:extLst>
            <c:ext xmlns:c16="http://schemas.microsoft.com/office/drawing/2014/chart" uri="{C3380CC4-5D6E-409C-BE32-E72D297353CC}">
              <c16:uniqueId val="{00000001-FDF3-44C5-9FC5-D00BC1D66CB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4.32</c:v>
                </c:pt>
                <c:pt idx="3">
                  <c:v>7.64</c:v>
                </c:pt>
                <c:pt idx="4">
                  <c:v>10.92</c:v>
                </c:pt>
              </c:numCache>
            </c:numRef>
          </c:val>
          <c:extLst>
            <c:ext xmlns:c16="http://schemas.microsoft.com/office/drawing/2014/chart" uri="{C3380CC4-5D6E-409C-BE32-E72D297353CC}">
              <c16:uniqueId val="{00000000-B174-405C-B5CF-87B7626CFC9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21.36</c:v>
                </c:pt>
                <c:pt idx="3">
                  <c:v>22.79</c:v>
                </c:pt>
                <c:pt idx="4">
                  <c:v>24.8</c:v>
                </c:pt>
              </c:numCache>
            </c:numRef>
          </c:val>
          <c:smooth val="0"/>
          <c:extLst>
            <c:ext xmlns:c16="http://schemas.microsoft.com/office/drawing/2014/chart" uri="{C3380CC4-5D6E-409C-BE32-E72D297353CC}">
              <c16:uniqueId val="{00000001-B174-405C-B5CF-87B7626CFC9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6A2-43AD-98A6-64F88AACF0A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0.01</c:v>
                </c:pt>
                <c:pt idx="4">
                  <c:v>0.02</c:v>
                </c:pt>
              </c:numCache>
            </c:numRef>
          </c:val>
          <c:smooth val="0"/>
          <c:extLst>
            <c:ext xmlns:c16="http://schemas.microsoft.com/office/drawing/2014/chart" uri="{C3380CC4-5D6E-409C-BE32-E72D297353CC}">
              <c16:uniqueId val="{00000001-66A2-43AD-98A6-64F88AACF0A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16C-4A03-A06C-BF4943D18D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63.96</c:v>
                </c:pt>
                <c:pt idx="3">
                  <c:v>69.42</c:v>
                </c:pt>
                <c:pt idx="4">
                  <c:v>72.86</c:v>
                </c:pt>
              </c:numCache>
            </c:numRef>
          </c:val>
          <c:smooth val="0"/>
          <c:extLst>
            <c:ext xmlns:c16="http://schemas.microsoft.com/office/drawing/2014/chart" uri="{C3380CC4-5D6E-409C-BE32-E72D297353CC}">
              <c16:uniqueId val="{00000001-616C-4A03-A06C-BF4943D18D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25.35</c:v>
                </c:pt>
                <c:pt idx="3">
                  <c:v>27.44</c:v>
                </c:pt>
                <c:pt idx="4">
                  <c:v>30.65</c:v>
                </c:pt>
              </c:numCache>
            </c:numRef>
          </c:val>
          <c:extLst>
            <c:ext xmlns:c16="http://schemas.microsoft.com/office/drawing/2014/chart" uri="{C3380CC4-5D6E-409C-BE32-E72D297353CC}">
              <c16:uniqueId val="{00000000-AF40-44BB-9445-7A05451079A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44.24</c:v>
                </c:pt>
                <c:pt idx="3">
                  <c:v>43.07</c:v>
                </c:pt>
                <c:pt idx="4">
                  <c:v>45.42</c:v>
                </c:pt>
              </c:numCache>
            </c:numRef>
          </c:val>
          <c:smooth val="0"/>
          <c:extLst>
            <c:ext xmlns:c16="http://schemas.microsoft.com/office/drawing/2014/chart" uri="{C3380CC4-5D6E-409C-BE32-E72D297353CC}">
              <c16:uniqueId val="{00000001-AF40-44BB-9445-7A05451079A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185.23</c:v>
                </c:pt>
                <c:pt idx="3">
                  <c:v>164.19</c:v>
                </c:pt>
                <c:pt idx="4">
                  <c:v>157.72</c:v>
                </c:pt>
              </c:numCache>
            </c:numRef>
          </c:val>
          <c:extLst>
            <c:ext xmlns:c16="http://schemas.microsoft.com/office/drawing/2014/chart" uri="{C3380CC4-5D6E-409C-BE32-E72D297353CC}">
              <c16:uniqueId val="{00000000-02B7-45AB-B6E2-81C6AB1A56B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1258.43</c:v>
                </c:pt>
                <c:pt idx="3">
                  <c:v>1163.75</c:v>
                </c:pt>
                <c:pt idx="4">
                  <c:v>1195.47</c:v>
                </c:pt>
              </c:numCache>
            </c:numRef>
          </c:val>
          <c:smooth val="0"/>
          <c:extLst>
            <c:ext xmlns:c16="http://schemas.microsoft.com/office/drawing/2014/chart" uri="{C3380CC4-5D6E-409C-BE32-E72D297353CC}">
              <c16:uniqueId val="{00000001-02B7-45AB-B6E2-81C6AB1A56B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67.5</c:v>
                </c:pt>
                <c:pt idx="3">
                  <c:v>79.41</c:v>
                </c:pt>
                <c:pt idx="4">
                  <c:v>65.77</c:v>
                </c:pt>
              </c:numCache>
            </c:numRef>
          </c:val>
          <c:extLst>
            <c:ext xmlns:c16="http://schemas.microsoft.com/office/drawing/2014/chart" uri="{C3380CC4-5D6E-409C-BE32-E72D297353CC}">
              <c16:uniqueId val="{00000000-A26D-45B3-8B37-60A66285DC7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73.36</c:v>
                </c:pt>
                <c:pt idx="3">
                  <c:v>72.599999999999994</c:v>
                </c:pt>
                <c:pt idx="4">
                  <c:v>69.430000000000007</c:v>
                </c:pt>
              </c:numCache>
            </c:numRef>
          </c:val>
          <c:smooth val="0"/>
          <c:extLst>
            <c:ext xmlns:c16="http://schemas.microsoft.com/office/drawing/2014/chart" uri="{C3380CC4-5D6E-409C-BE32-E72D297353CC}">
              <c16:uniqueId val="{00000001-A26D-45B3-8B37-60A66285DC7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332.26</c:v>
                </c:pt>
                <c:pt idx="3">
                  <c:v>292.92</c:v>
                </c:pt>
                <c:pt idx="4">
                  <c:v>357.63</c:v>
                </c:pt>
              </c:numCache>
            </c:numRef>
          </c:val>
          <c:extLst>
            <c:ext xmlns:c16="http://schemas.microsoft.com/office/drawing/2014/chart" uri="{C3380CC4-5D6E-409C-BE32-E72D297353CC}">
              <c16:uniqueId val="{00000000-5BAA-43F6-8976-4B9CCA5F722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224.88</c:v>
                </c:pt>
                <c:pt idx="3">
                  <c:v>228.64</c:v>
                </c:pt>
                <c:pt idx="4">
                  <c:v>239.46</c:v>
                </c:pt>
              </c:numCache>
            </c:numRef>
          </c:val>
          <c:smooth val="0"/>
          <c:extLst>
            <c:ext xmlns:c16="http://schemas.microsoft.com/office/drawing/2014/chart" uri="{C3380CC4-5D6E-409C-BE32-E72D297353CC}">
              <c16:uniqueId val="{00000001-5BAA-43F6-8976-4B9CCA5F722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16" zoomScale="85" zoomScaleNormal="85" workbookViewId="0">
      <selection activeCell="BK35" sqref="BK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志摩市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6">
        <f>データ!S6</f>
        <v>46159</v>
      </c>
      <c r="AM8" s="46"/>
      <c r="AN8" s="46"/>
      <c r="AO8" s="46"/>
      <c r="AP8" s="46"/>
      <c r="AQ8" s="46"/>
      <c r="AR8" s="46"/>
      <c r="AS8" s="46"/>
      <c r="AT8" s="45">
        <f>データ!T6</f>
        <v>178.94</v>
      </c>
      <c r="AU8" s="45"/>
      <c r="AV8" s="45"/>
      <c r="AW8" s="45"/>
      <c r="AX8" s="45"/>
      <c r="AY8" s="45"/>
      <c r="AZ8" s="45"/>
      <c r="BA8" s="45"/>
      <c r="BB8" s="45">
        <f>データ!U6</f>
        <v>257.95999999999998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75.94</v>
      </c>
      <c r="J10" s="45"/>
      <c r="K10" s="45"/>
      <c r="L10" s="45"/>
      <c r="M10" s="45"/>
      <c r="N10" s="45"/>
      <c r="O10" s="45"/>
      <c r="P10" s="45">
        <f>データ!P6</f>
        <v>11.13</v>
      </c>
      <c r="Q10" s="45"/>
      <c r="R10" s="45"/>
      <c r="S10" s="45"/>
      <c r="T10" s="45"/>
      <c r="U10" s="45"/>
      <c r="V10" s="45"/>
      <c r="W10" s="45">
        <f>データ!Q6</f>
        <v>97.47</v>
      </c>
      <c r="X10" s="45"/>
      <c r="Y10" s="45"/>
      <c r="Z10" s="45"/>
      <c r="AA10" s="45"/>
      <c r="AB10" s="45"/>
      <c r="AC10" s="45"/>
      <c r="AD10" s="46">
        <f>データ!R6</f>
        <v>4312</v>
      </c>
      <c r="AE10" s="46"/>
      <c r="AF10" s="46"/>
      <c r="AG10" s="46"/>
      <c r="AH10" s="46"/>
      <c r="AI10" s="46"/>
      <c r="AJ10" s="46"/>
      <c r="AK10" s="2"/>
      <c r="AL10" s="46">
        <f>データ!V6</f>
        <v>5100</v>
      </c>
      <c r="AM10" s="46"/>
      <c r="AN10" s="46"/>
      <c r="AO10" s="46"/>
      <c r="AP10" s="46"/>
      <c r="AQ10" s="46"/>
      <c r="AR10" s="46"/>
      <c r="AS10" s="46"/>
      <c r="AT10" s="45">
        <f>データ!W6</f>
        <v>2.17</v>
      </c>
      <c r="AU10" s="45"/>
      <c r="AV10" s="45"/>
      <c r="AW10" s="45"/>
      <c r="AX10" s="45"/>
      <c r="AY10" s="45"/>
      <c r="AZ10" s="45"/>
      <c r="BA10" s="45"/>
      <c r="BB10" s="45">
        <f>データ!X6</f>
        <v>2350.23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6QsKjPyEmt9X5YcVCoyMa/H4sppojXiScqJiPYu1YcO+csUIltZ2aea3wXz0I4zj2eN9ZTGoVZL3KC2Sn4gfeQ==" saltValue="FE9+vDXBBgwO9dM7yy2u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242152</v>
      </c>
      <c r="D6" s="19">
        <f t="shared" si="3"/>
        <v>46</v>
      </c>
      <c r="E6" s="19">
        <f t="shared" si="3"/>
        <v>17</v>
      </c>
      <c r="F6" s="19">
        <f t="shared" si="3"/>
        <v>4</v>
      </c>
      <c r="G6" s="19">
        <f t="shared" si="3"/>
        <v>0</v>
      </c>
      <c r="H6" s="19" t="str">
        <f t="shared" si="3"/>
        <v>三重県　志摩市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75.94</v>
      </c>
      <c r="P6" s="20">
        <f t="shared" si="3"/>
        <v>11.13</v>
      </c>
      <c r="Q6" s="20">
        <f t="shared" si="3"/>
        <v>97.47</v>
      </c>
      <c r="R6" s="20">
        <f t="shared" si="3"/>
        <v>4312</v>
      </c>
      <c r="S6" s="20">
        <f t="shared" si="3"/>
        <v>46159</v>
      </c>
      <c r="T6" s="20">
        <f t="shared" si="3"/>
        <v>178.94</v>
      </c>
      <c r="U6" s="20">
        <f t="shared" si="3"/>
        <v>257.95999999999998</v>
      </c>
      <c r="V6" s="20">
        <f t="shared" si="3"/>
        <v>5100</v>
      </c>
      <c r="W6" s="20">
        <f t="shared" si="3"/>
        <v>2.17</v>
      </c>
      <c r="X6" s="20">
        <f t="shared" si="3"/>
        <v>2350.23</v>
      </c>
      <c r="Y6" s="21" t="str">
        <f>IF(Y7="",NA(),Y7)</f>
        <v>-</v>
      </c>
      <c r="Z6" s="21" t="str">
        <f t="shared" ref="Z6:AH6" si="4">IF(Z7="",NA(),Z7)</f>
        <v>-</v>
      </c>
      <c r="AA6" s="21">
        <f t="shared" si="4"/>
        <v>102.79</v>
      </c>
      <c r="AB6" s="21">
        <f t="shared" si="4"/>
        <v>113.02</v>
      </c>
      <c r="AC6" s="21">
        <f t="shared" si="4"/>
        <v>110.92</v>
      </c>
      <c r="AD6" s="21" t="str">
        <f t="shared" si="4"/>
        <v>-</v>
      </c>
      <c r="AE6" s="21" t="str">
        <f t="shared" si="4"/>
        <v>-</v>
      </c>
      <c r="AF6" s="21">
        <f t="shared" si="4"/>
        <v>105.78</v>
      </c>
      <c r="AG6" s="21">
        <f t="shared" si="4"/>
        <v>106.09</v>
      </c>
      <c r="AH6" s="21">
        <f t="shared" si="4"/>
        <v>106.44</v>
      </c>
      <c r="AI6" s="20" t="str">
        <f>IF(AI7="","",IF(AI7="-","【-】","【"&amp;SUBSTITUTE(TEXT(AI7,"#,##0.00"),"-","△")&amp;"】"))</f>
        <v>【104.54】</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63.96</v>
      </c>
      <c r="AR6" s="21">
        <f t="shared" si="5"/>
        <v>69.42</v>
      </c>
      <c r="AS6" s="21">
        <f t="shared" si="5"/>
        <v>72.86</v>
      </c>
      <c r="AT6" s="20" t="str">
        <f>IF(AT7="","",IF(AT7="-","【-】","【"&amp;SUBSTITUTE(TEXT(AT7,"#,##0.00"),"-","△")&amp;"】"))</f>
        <v>【65.93】</v>
      </c>
      <c r="AU6" s="21" t="str">
        <f>IF(AU7="",NA(),AU7)</f>
        <v>-</v>
      </c>
      <c r="AV6" s="21" t="str">
        <f t="shared" ref="AV6:BD6" si="6">IF(AV7="",NA(),AV7)</f>
        <v>-</v>
      </c>
      <c r="AW6" s="21">
        <f t="shared" si="6"/>
        <v>25.35</v>
      </c>
      <c r="AX6" s="21">
        <f t="shared" si="6"/>
        <v>27.44</v>
      </c>
      <c r="AY6" s="21">
        <f t="shared" si="6"/>
        <v>30.65</v>
      </c>
      <c r="AZ6" s="21" t="str">
        <f t="shared" si="6"/>
        <v>-</v>
      </c>
      <c r="BA6" s="21" t="str">
        <f t="shared" si="6"/>
        <v>-</v>
      </c>
      <c r="BB6" s="21">
        <f t="shared" si="6"/>
        <v>44.24</v>
      </c>
      <c r="BC6" s="21">
        <f t="shared" si="6"/>
        <v>43.07</v>
      </c>
      <c r="BD6" s="21">
        <f t="shared" si="6"/>
        <v>45.42</v>
      </c>
      <c r="BE6" s="20" t="str">
        <f>IF(BE7="","",IF(BE7="-","【-】","【"&amp;SUBSTITUTE(TEXT(BE7,"#,##0.00"),"-","△")&amp;"】"))</f>
        <v>【44.25】</v>
      </c>
      <c r="BF6" s="21" t="str">
        <f>IF(BF7="",NA(),BF7)</f>
        <v>-</v>
      </c>
      <c r="BG6" s="21" t="str">
        <f t="shared" ref="BG6:BO6" si="7">IF(BG7="",NA(),BG7)</f>
        <v>-</v>
      </c>
      <c r="BH6" s="21">
        <f t="shared" si="7"/>
        <v>185.23</v>
      </c>
      <c r="BI6" s="21">
        <f t="shared" si="7"/>
        <v>164.19</v>
      </c>
      <c r="BJ6" s="21">
        <f t="shared" si="7"/>
        <v>157.72</v>
      </c>
      <c r="BK6" s="21" t="str">
        <f t="shared" si="7"/>
        <v>-</v>
      </c>
      <c r="BL6" s="21" t="str">
        <f t="shared" si="7"/>
        <v>-</v>
      </c>
      <c r="BM6" s="21">
        <f t="shared" si="7"/>
        <v>1258.43</v>
      </c>
      <c r="BN6" s="21">
        <f t="shared" si="7"/>
        <v>1163.75</v>
      </c>
      <c r="BO6" s="21">
        <f t="shared" si="7"/>
        <v>1195.47</v>
      </c>
      <c r="BP6" s="20" t="str">
        <f>IF(BP7="","",IF(BP7="-","【-】","【"&amp;SUBSTITUTE(TEXT(BP7,"#,##0.00"),"-","△")&amp;"】"))</f>
        <v>【1,182.11】</v>
      </c>
      <c r="BQ6" s="21" t="str">
        <f>IF(BQ7="",NA(),BQ7)</f>
        <v>-</v>
      </c>
      <c r="BR6" s="21" t="str">
        <f t="shared" ref="BR6:BZ6" si="8">IF(BR7="",NA(),BR7)</f>
        <v>-</v>
      </c>
      <c r="BS6" s="21">
        <f t="shared" si="8"/>
        <v>67.5</v>
      </c>
      <c r="BT6" s="21">
        <f t="shared" si="8"/>
        <v>79.41</v>
      </c>
      <c r="BU6" s="21">
        <f t="shared" si="8"/>
        <v>65.77</v>
      </c>
      <c r="BV6" s="21" t="str">
        <f t="shared" si="8"/>
        <v>-</v>
      </c>
      <c r="BW6" s="21" t="str">
        <f t="shared" si="8"/>
        <v>-</v>
      </c>
      <c r="BX6" s="21">
        <f t="shared" si="8"/>
        <v>73.36</v>
      </c>
      <c r="BY6" s="21">
        <f t="shared" si="8"/>
        <v>72.599999999999994</v>
      </c>
      <c r="BZ6" s="21">
        <f t="shared" si="8"/>
        <v>69.430000000000007</v>
      </c>
      <c r="CA6" s="20" t="str">
        <f>IF(CA7="","",IF(CA7="-","【-】","【"&amp;SUBSTITUTE(TEXT(CA7,"#,##0.00"),"-","△")&amp;"】"))</f>
        <v>【73.78】</v>
      </c>
      <c r="CB6" s="21" t="str">
        <f>IF(CB7="",NA(),CB7)</f>
        <v>-</v>
      </c>
      <c r="CC6" s="21" t="str">
        <f t="shared" ref="CC6:CK6" si="9">IF(CC7="",NA(),CC7)</f>
        <v>-</v>
      </c>
      <c r="CD6" s="21">
        <f t="shared" si="9"/>
        <v>332.26</v>
      </c>
      <c r="CE6" s="21">
        <f t="shared" si="9"/>
        <v>292.92</v>
      </c>
      <c r="CF6" s="21">
        <f t="shared" si="9"/>
        <v>357.63</v>
      </c>
      <c r="CG6" s="21" t="str">
        <f t="shared" si="9"/>
        <v>-</v>
      </c>
      <c r="CH6" s="21" t="str">
        <f t="shared" si="9"/>
        <v>-</v>
      </c>
      <c r="CI6" s="21">
        <f t="shared" si="9"/>
        <v>224.88</v>
      </c>
      <c r="CJ6" s="21">
        <f t="shared" si="9"/>
        <v>228.64</v>
      </c>
      <c r="CK6" s="21">
        <f t="shared" si="9"/>
        <v>239.46</v>
      </c>
      <c r="CL6" s="20" t="str">
        <f>IF(CL7="","",IF(CL7="-","【-】","【"&amp;SUBSTITUTE(TEXT(CL7,"#,##0.00"),"-","△")&amp;"】"))</f>
        <v>【220.62】</v>
      </c>
      <c r="CM6" s="21" t="str">
        <f>IF(CM7="",NA(),CM7)</f>
        <v>-</v>
      </c>
      <c r="CN6" s="21" t="str">
        <f t="shared" ref="CN6:CV6" si="10">IF(CN7="",NA(),CN7)</f>
        <v>-</v>
      </c>
      <c r="CO6" s="21">
        <f t="shared" si="10"/>
        <v>23.59</v>
      </c>
      <c r="CP6" s="21">
        <f t="shared" si="10"/>
        <v>25.99</v>
      </c>
      <c r="CQ6" s="21">
        <f t="shared" si="10"/>
        <v>24.9</v>
      </c>
      <c r="CR6" s="21" t="str">
        <f t="shared" si="10"/>
        <v>-</v>
      </c>
      <c r="CS6" s="21" t="str">
        <f t="shared" si="10"/>
        <v>-</v>
      </c>
      <c r="CT6" s="21">
        <f t="shared" si="10"/>
        <v>42.4</v>
      </c>
      <c r="CU6" s="21">
        <f t="shared" si="10"/>
        <v>42.28</v>
      </c>
      <c r="CV6" s="21">
        <f t="shared" si="10"/>
        <v>41.06</v>
      </c>
      <c r="CW6" s="20" t="str">
        <f>IF(CW7="","",IF(CW7="-","【-】","【"&amp;SUBSTITUTE(TEXT(CW7,"#,##0.00"),"-","△")&amp;"】"))</f>
        <v>【42.22】</v>
      </c>
      <c r="CX6" s="21" t="str">
        <f>IF(CX7="",NA(),CX7)</f>
        <v>-</v>
      </c>
      <c r="CY6" s="21" t="str">
        <f t="shared" ref="CY6:DG6" si="11">IF(CY7="",NA(),CY7)</f>
        <v>-</v>
      </c>
      <c r="CZ6" s="21">
        <f t="shared" si="11"/>
        <v>54.89</v>
      </c>
      <c r="DA6" s="21">
        <f t="shared" si="11"/>
        <v>54.9</v>
      </c>
      <c r="DB6" s="21">
        <f t="shared" si="11"/>
        <v>55.86</v>
      </c>
      <c r="DC6" s="21" t="str">
        <f t="shared" si="11"/>
        <v>-</v>
      </c>
      <c r="DD6" s="21" t="str">
        <f t="shared" si="11"/>
        <v>-</v>
      </c>
      <c r="DE6" s="21">
        <f t="shared" si="11"/>
        <v>84.19</v>
      </c>
      <c r="DF6" s="21">
        <f t="shared" si="11"/>
        <v>84.34</v>
      </c>
      <c r="DG6" s="21">
        <f t="shared" si="11"/>
        <v>84.34</v>
      </c>
      <c r="DH6" s="20" t="str">
        <f>IF(DH7="","",IF(DH7="-","【-】","【"&amp;SUBSTITUTE(TEXT(DH7,"#,##0.00"),"-","△")&amp;"】"))</f>
        <v>【85.67】</v>
      </c>
      <c r="DI6" s="21" t="str">
        <f>IF(DI7="",NA(),DI7)</f>
        <v>-</v>
      </c>
      <c r="DJ6" s="21" t="str">
        <f t="shared" ref="DJ6:DR6" si="12">IF(DJ7="",NA(),DJ7)</f>
        <v>-</v>
      </c>
      <c r="DK6" s="21">
        <f t="shared" si="12"/>
        <v>4.32</v>
      </c>
      <c r="DL6" s="21">
        <f t="shared" si="12"/>
        <v>7.64</v>
      </c>
      <c r="DM6" s="21">
        <f t="shared" si="12"/>
        <v>10.92</v>
      </c>
      <c r="DN6" s="21" t="str">
        <f t="shared" si="12"/>
        <v>-</v>
      </c>
      <c r="DO6" s="21" t="str">
        <f t="shared" si="12"/>
        <v>-</v>
      </c>
      <c r="DP6" s="21">
        <f t="shared" si="12"/>
        <v>21.36</v>
      </c>
      <c r="DQ6" s="21">
        <f t="shared" si="12"/>
        <v>22.79</v>
      </c>
      <c r="DR6" s="21">
        <f t="shared" si="12"/>
        <v>24.8</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0.01</v>
      </c>
      <c r="EB6" s="21">
        <f t="shared" si="13"/>
        <v>0.01</v>
      </c>
      <c r="EC6" s="21">
        <f t="shared" si="13"/>
        <v>0.02</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0.39</v>
      </c>
      <c r="EM6" s="21">
        <f t="shared" si="14"/>
        <v>0.1</v>
      </c>
      <c r="EN6" s="21">
        <f t="shared" si="14"/>
        <v>0.08</v>
      </c>
      <c r="EO6" s="20" t="str">
        <f>IF(EO7="","",IF(EO7="-","【-】","【"&amp;SUBSTITUTE(TEXT(EO7,"#,##0.00"),"-","△")&amp;"】"))</f>
        <v>【0.13】</v>
      </c>
    </row>
    <row r="7" spans="1:148" s="22" customFormat="1" x14ac:dyDescent="0.15">
      <c r="A7" s="14"/>
      <c r="B7" s="23">
        <v>2022</v>
      </c>
      <c r="C7" s="23">
        <v>242152</v>
      </c>
      <c r="D7" s="23">
        <v>46</v>
      </c>
      <c r="E7" s="23">
        <v>17</v>
      </c>
      <c r="F7" s="23">
        <v>4</v>
      </c>
      <c r="G7" s="23">
        <v>0</v>
      </c>
      <c r="H7" s="23" t="s">
        <v>96</v>
      </c>
      <c r="I7" s="23" t="s">
        <v>97</v>
      </c>
      <c r="J7" s="23" t="s">
        <v>98</v>
      </c>
      <c r="K7" s="23" t="s">
        <v>99</v>
      </c>
      <c r="L7" s="23" t="s">
        <v>100</v>
      </c>
      <c r="M7" s="23" t="s">
        <v>101</v>
      </c>
      <c r="N7" s="24" t="s">
        <v>102</v>
      </c>
      <c r="O7" s="24">
        <v>75.94</v>
      </c>
      <c r="P7" s="24">
        <v>11.13</v>
      </c>
      <c r="Q7" s="24">
        <v>97.47</v>
      </c>
      <c r="R7" s="24">
        <v>4312</v>
      </c>
      <c r="S7" s="24">
        <v>46159</v>
      </c>
      <c r="T7" s="24">
        <v>178.94</v>
      </c>
      <c r="U7" s="24">
        <v>257.95999999999998</v>
      </c>
      <c r="V7" s="24">
        <v>5100</v>
      </c>
      <c r="W7" s="24">
        <v>2.17</v>
      </c>
      <c r="X7" s="24">
        <v>2350.23</v>
      </c>
      <c r="Y7" s="24" t="s">
        <v>102</v>
      </c>
      <c r="Z7" s="24" t="s">
        <v>102</v>
      </c>
      <c r="AA7" s="24">
        <v>102.79</v>
      </c>
      <c r="AB7" s="24">
        <v>113.02</v>
      </c>
      <c r="AC7" s="24">
        <v>110.92</v>
      </c>
      <c r="AD7" s="24" t="s">
        <v>102</v>
      </c>
      <c r="AE7" s="24" t="s">
        <v>102</v>
      </c>
      <c r="AF7" s="24">
        <v>105.78</v>
      </c>
      <c r="AG7" s="24">
        <v>106.09</v>
      </c>
      <c r="AH7" s="24">
        <v>106.44</v>
      </c>
      <c r="AI7" s="24">
        <v>104.54</v>
      </c>
      <c r="AJ7" s="24" t="s">
        <v>102</v>
      </c>
      <c r="AK7" s="24" t="s">
        <v>102</v>
      </c>
      <c r="AL7" s="24">
        <v>0</v>
      </c>
      <c r="AM7" s="24">
        <v>0</v>
      </c>
      <c r="AN7" s="24">
        <v>0</v>
      </c>
      <c r="AO7" s="24" t="s">
        <v>102</v>
      </c>
      <c r="AP7" s="24" t="s">
        <v>102</v>
      </c>
      <c r="AQ7" s="24">
        <v>63.96</v>
      </c>
      <c r="AR7" s="24">
        <v>69.42</v>
      </c>
      <c r="AS7" s="24">
        <v>72.86</v>
      </c>
      <c r="AT7" s="24">
        <v>65.930000000000007</v>
      </c>
      <c r="AU7" s="24" t="s">
        <v>102</v>
      </c>
      <c r="AV7" s="24" t="s">
        <v>102</v>
      </c>
      <c r="AW7" s="24">
        <v>25.35</v>
      </c>
      <c r="AX7" s="24">
        <v>27.44</v>
      </c>
      <c r="AY7" s="24">
        <v>30.65</v>
      </c>
      <c r="AZ7" s="24" t="s">
        <v>102</v>
      </c>
      <c r="BA7" s="24" t="s">
        <v>102</v>
      </c>
      <c r="BB7" s="24">
        <v>44.24</v>
      </c>
      <c r="BC7" s="24">
        <v>43.07</v>
      </c>
      <c r="BD7" s="24">
        <v>45.42</v>
      </c>
      <c r="BE7" s="24">
        <v>44.25</v>
      </c>
      <c r="BF7" s="24" t="s">
        <v>102</v>
      </c>
      <c r="BG7" s="24" t="s">
        <v>102</v>
      </c>
      <c r="BH7" s="24">
        <v>185.23</v>
      </c>
      <c r="BI7" s="24">
        <v>164.19</v>
      </c>
      <c r="BJ7" s="24">
        <v>157.72</v>
      </c>
      <c r="BK7" s="24" t="s">
        <v>102</v>
      </c>
      <c r="BL7" s="24" t="s">
        <v>102</v>
      </c>
      <c r="BM7" s="24">
        <v>1258.43</v>
      </c>
      <c r="BN7" s="24">
        <v>1163.75</v>
      </c>
      <c r="BO7" s="24">
        <v>1195.47</v>
      </c>
      <c r="BP7" s="24">
        <v>1182.1099999999999</v>
      </c>
      <c r="BQ7" s="24" t="s">
        <v>102</v>
      </c>
      <c r="BR7" s="24" t="s">
        <v>102</v>
      </c>
      <c r="BS7" s="24">
        <v>67.5</v>
      </c>
      <c r="BT7" s="24">
        <v>79.41</v>
      </c>
      <c r="BU7" s="24">
        <v>65.77</v>
      </c>
      <c r="BV7" s="24" t="s">
        <v>102</v>
      </c>
      <c r="BW7" s="24" t="s">
        <v>102</v>
      </c>
      <c r="BX7" s="24">
        <v>73.36</v>
      </c>
      <c r="BY7" s="24">
        <v>72.599999999999994</v>
      </c>
      <c r="BZ7" s="24">
        <v>69.430000000000007</v>
      </c>
      <c r="CA7" s="24">
        <v>73.78</v>
      </c>
      <c r="CB7" s="24" t="s">
        <v>102</v>
      </c>
      <c r="CC7" s="24" t="s">
        <v>102</v>
      </c>
      <c r="CD7" s="24">
        <v>332.26</v>
      </c>
      <c r="CE7" s="24">
        <v>292.92</v>
      </c>
      <c r="CF7" s="24">
        <v>357.63</v>
      </c>
      <c r="CG7" s="24" t="s">
        <v>102</v>
      </c>
      <c r="CH7" s="24" t="s">
        <v>102</v>
      </c>
      <c r="CI7" s="24">
        <v>224.88</v>
      </c>
      <c r="CJ7" s="24">
        <v>228.64</v>
      </c>
      <c r="CK7" s="24">
        <v>239.46</v>
      </c>
      <c r="CL7" s="24">
        <v>220.62</v>
      </c>
      <c r="CM7" s="24" t="s">
        <v>102</v>
      </c>
      <c r="CN7" s="24" t="s">
        <v>102</v>
      </c>
      <c r="CO7" s="24">
        <v>23.59</v>
      </c>
      <c r="CP7" s="24">
        <v>25.99</v>
      </c>
      <c r="CQ7" s="24">
        <v>24.9</v>
      </c>
      <c r="CR7" s="24" t="s">
        <v>102</v>
      </c>
      <c r="CS7" s="24" t="s">
        <v>102</v>
      </c>
      <c r="CT7" s="24">
        <v>42.4</v>
      </c>
      <c r="CU7" s="24">
        <v>42.28</v>
      </c>
      <c r="CV7" s="24">
        <v>41.06</v>
      </c>
      <c r="CW7" s="24">
        <v>42.22</v>
      </c>
      <c r="CX7" s="24" t="s">
        <v>102</v>
      </c>
      <c r="CY7" s="24" t="s">
        <v>102</v>
      </c>
      <c r="CZ7" s="24">
        <v>54.89</v>
      </c>
      <c r="DA7" s="24">
        <v>54.9</v>
      </c>
      <c r="DB7" s="24">
        <v>55.86</v>
      </c>
      <c r="DC7" s="24" t="s">
        <v>102</v>
      </c>
      <c r="DD7" s="24" t="s">
        <v>102</v>
      </c>
      <c r="DE7" s="24">
        <v>84.19</v>
      </c>
      <c r="DF7" s="24">
        <v>84.34</v>
      </c>
      <c r="DG7" s="24">
        <v>84.34</v>
      </c>
      <c r="DH7" s="24">
        <v>85.67</v>
      </c>
      <c r="DI7" s="24" t="s">
        <v>102</v>
      </c>
      <c r="DJ7" s="24" t="s">
        <v>102</v>
      </c>
      <c r="DK7" s="24">
        <v>4.32</v>
      </c>
      <c r="DL7" s="24">
        <v>7.64</v>
      </c>
      <c r="DM7" s="24">
        <v>10.92</v>
      </c>
      <c r="DN7" s="24" t="s">
        <v>102</v>
      </c>
      <c r="DO7" s="24" t="s">
        <v>102</v>
      </c>
      <c r="DP7" s="24">
        <v>21.36</v>
      </c>
      <c r="DQ7" s="24">
        <v>22.79</v>
      </c>
      <c r="DR7" s="24">
        <v>24.8</v>
      </c>
      <c r="DS7" s="24">
        <v>28</v>
      </c>
      <c r="DT7" s="24" t="s">
        <v>102</v>
      </c>
      <c r="DU7" s="24" t="s">
        <v>102</v>
      </c>
      <c r="DV7" s="24">
        <v>0</v>
      </c>
      <c r="DW7" s="24">
        <v>0</v>
      </c>
      <c r="DX7" s="24">
        <v>0</v>
      </c>
      <c r="DY7" s="24" t="s">
        <v>102</v>
      </c>
      <c r="DZ7" s="24" t="s">
        <v>102</v>
      </c>
      <c r="EA7" s="24">
        <v>0.01</v>
      </c>
      <c r="EB7" s="24">
        <v>0.01</v>
      </c>
      <c r="EC7" s="24">
        <v>0.02</v>
      </c>
      <c r="ED7" s="24">
        <v>0.03</v>
      </c>
      <c r="EE7" s="24" t="s">
        <v>102</v>
      </c>
      <c r="EF7" s="24" t="s">
        <v>102</v>
      </c>
      <c r="EG7" s="24">
        <v>0</v>
      </c>
      <c r="EH7" s="24">
        <v>0</v>
      </c>
      <c r="EI7" s="24">
        <v>0</v>
      </c>
      <c r="EJ7" s="24" t="s">
        <v>102</v>
      </c>
      <c r="EK7" s="24" t="s">
        <v>102</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