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08_尾鷲市\"/>
    </mc:Choice>
  </mc:AlternateContent>
  <workbookProtection workbookAlgorithmName="SHA-512" workbookHashValue="kiNlPRPWJZauV1MnQsLgPPO9IElQrGpi+S0sNX15IyeXIW97mChtaZiok2IenXmny+BeooCqrNtEze8JRhcIcg==" workbookSaltValue="wNWUfwLUg4osRWx51XCYNQ=="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<sst xmlns="http://schemas.openxmlformats.org/spreadsheetml/2006/main" count="228" uniqueCount="114">
  <si>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</si>
  <si>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</si>
  <si>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</si>
  <si>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</si>
  <si>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</si>
  <si>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</si>
  <si>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</si>
  <si>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</si>
  <si>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</si>
  <si>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</si>
  <si>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</si>
  <si>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</si>
  <si>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</si>
  <si>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</si>
  <si>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</si>
  <si>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</si>
  <si>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</si>
  <si>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</si>
  <si>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</si>
  <si>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</si>
  <si>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</si>
  <si>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</si>
  <si>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</si>
  <si>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</si>
  <si>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</si>
  <si>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</si>
  <si>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</si>
  <si>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</si>
  <si>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</si>
  <si>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</si>
  <si>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</si>
  <si>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</si>
  <si>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</si>
  <si>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</si>
  <si>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</si>
  <si>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</si>
  <si>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</si>
  <si>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</si>
  <si>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</si>
  <si>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</si>
  <si>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</si>
  <si>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</si>
  <si>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</si>
  <si>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</si>
  <si>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</si>
  <si>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</si>
  <si>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</si>
  <si>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</si>
  <si>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</si>
  <si>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</si>
  <si>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</si>
  <si>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</si>
  <si>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</si>
  <si>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</si>
  <si>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</si>
  <si>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</si>
  <si>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</si>
  <si>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</si>
  <si>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</si>
  <si>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</si>
  <si>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</si>
  <si>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</si>
  <si>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</si>
  <si>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</si>
  <si>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</si>
  <si>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</si>
  <si>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</si>
  <si>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</si>
  <si>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</si>
  <si>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</si>
  <si>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</si>
  <si>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</si>
  <si>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</si>
  <si>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</si>
  <si>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</si>
  <si>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</si>
  <si>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</si>
  <si>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</si>
  <si>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</si>
  <si>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</si>
  <si>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</si>
  <si>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</si>
  <si>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</si>
  <si>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</si>
  <si>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</si>
  <si>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</si>
  <si>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</si>
  <si>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</si>
  <si>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</si>
  <si>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</si>
  <si>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</si>
  <si>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</si>
  <si>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</si>
  <si>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尾鷲市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</si>
  <si>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</si>
  <si>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</si>
  <si>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</si>
  <si>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</si>
  <si>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</si>
  <si>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</si>
  <si>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</si>
  <si>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</si>
  <si>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</si>
  <si>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</si>
  <si>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</si>
  <si>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</si>
  <si>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</si>
  <si>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</si>
  <si>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</si>
  <si>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</si>
  <si>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</si>
  <si>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管路経年化率が上昇、管路更新率が低下、有収率も低下している状況である。
　今後も設備・管路更新需要の増加が懸念されるため、中長期的な投資財源計画により、財源を考慮した計画的な更新を行うとともに、漏水調査・修繕による有収率の向上の対策を行っていく。</t>
    <rPh sb="1" eb="3">
      <t>カンロ</t>
    </rPh>
    <rPh sb="8" eb="10">
      <t>ジョウショウ</t>
    </rPh>
    <rPh sb="11" eb="13">
      <t>カンロ</t>
    </rPh>
    <rPh sb="13" eb="15">
      <t>コウシン</t>
    </rPh>
    <rPh sb="15" eb="16">
      <t>リツ</t>
    </rPh>
    <rPh sb="17" eb="19">
      <t>テイカ</t>
    </rPh>
    <rPh sb="20" eb="23">
      <t>ユウシュウリツ</t>
    </rPh>
    <rPh sb="24" eb="26">
      <t>テイカ</t>
    </rPh>
    <rPh sb="30" eb="32">
      <t>ジョウキョウ</t>
    </rPh>
    <phoneticPr fontId="4"/>
  </si>
  <si>
    <t xml:space="preserve">　経常収支比率は、大口需要企業の撤退及び人口減少による料金収入の減少に伴い、今後も低下が続くと考えられる。また、企業債残高対給水収益比率についても、類似団体より高めで推移しており、今後は厳しい経営状態となっていくと考えられる。
</t>
    <rPh sb="9" eb="11">
      <t>オオグチ</t>
    </rPh>
    <rPh sb="11" eb="13">
      <t>ジュヨウ</t>
    </rPh>
    <rPh sb="13" eb="15">
      <t>キギョウ</t>
    </rPh>
    <rPh sb="16" eb="18">
      <t>テッタイ</t>
    </rPh>
    <rPh sb="18" eb="19">
      <t>オヨ</t>
    </rPh>
    <phoneticPr fontId="4"/>
  </si>
  <si>
    <t>　令和６年度に料金改定を予定しているが、大口需要企業の撤退及び人口減少による料金収入の減少と資産の経年劣化による更新需要の増加など、今後も厳しい経営状況になると考えられる。
　経営戦略に基づき適切な設備投資を行い、より一層の経費削減と漏水調査・修繕による有収率の向上と長寿命化を図りながら、効率的に経営をしていく必要がある。</t>
    <rPh sb="1" eb="3">
      <t>レイワ</t>
    </rPh>
    <rPh sb="4" eb="6">
      <t>ネンド</t>
    </rPh>
    <rPh sb="7" eb="9">
      <t>リョウキン</t>
    </rPh>
    <rPh sb="9" eb="11">
      <t>カイテイ</t>
    </rPh>
    <rPh sb="12" eb="14">
      <t>ヨテイ</t>
    </rPh>
    <rPh sb="20" eb="22">
      <t>オオグチ</t>
    </rPh>
    <rPh sb="22" eb="24">
      <t>ジュヨウ</t>
    </rPh>
    <rPh sb="24" eb="26">
      <t>キギョウ</t>
    </rPh>
    <rPh sb="27" eb="29">
      <t>テッタイ</t>
    </rPh>
    <rPh sb="29" eb="30">
      <t>オヨ</t>
    </rPh>
    <rPh sb="31" eb="33">
      <t>ジンコウ</t>
    </rPh>
    <rPh sb="33" eb="35">
      <t>ゲンショウ</t>
    </rPh>
    <rPh sb="38" eb="40">
      <t>リョウキン</t>
    </rPh>
    <rPh sb="40" eb="42">
      <t>シュウニュウ</t>
    </rPh>
    <rPh sb="43" eb="45">
      <t>ゲンショウ</t>
    </rPh>
    <rPh sb="46" eb="48">
      <t>シサン</t>
    </rPh>
    <rPh sb="49" eb="51">
      <t>ケイネン</t>
    </rPh>
    <rPh sb="51" eb="53">
      <t>レッカ</t>
    </rPh>
    <rPh sb="56" eb="58">
      <t>コウシン</t>
    </rPh>
    <rPh sb="58" eb="60">
      <t>ジュヨウ</t>
    </rPh>
    <rPh sb="61" eb="63">
      <t>ゾウカ</t>
    </rPh>
    <rPh sb="66" eb="68">
      <t>コンゴ</t>
    </rPh>
    <rPh sb="69" eb="70">
      <t>キビ</t>
    </rPh>
    <rPh sb="72" eb="74">
      <t>ケイエイ</t>
    </rPh>
    <rPh sb="74" eb="76">
      <t>ジョウキョウ</t>
    </rPh>
    <rPh sb="80" eb="81">
      <t>カンガ</t>
    </rPh>
    <rPh sb="90" eb="92">
      <t>センリャク</t>
    </rPh>
    <rPh sb="93" eb="94">
      <t>モト</t>
    </rPh>
    <rPh sb="96" eb="98">
      <t>テキセツ</t>
    </rPh>
    <rPh sb="99" eb="101">
      <t>セツビ</t>
    </rPh>
    <rPh sb="101" eb="103">
      <t>トウシ</t>
    </rPh>
    <rPh sb="104" eb="105">
      <t>オコナ</t>
    </rPh>
    <rPh sb="109" eb="111">
      <t>イッソウ</t>
    </rPh>
    <rPh sb="112" eb="114">
      <t>ケイヒ</t>
    </rPh>
    <rPh sb="114" eb="116">
      <t>サクゲン</t>
    </rPh>
    <rPh sb="117" eb="119">
      <t>ロウスイ</t>
    </rPh>
    <rPh sb="119" eb="121">
      <t>チョウサ</t>
    </rPh>
    <rPh sb="122" eb="124">
      <t>シュウゼン</t>
    </rPh>
    <rPh sb="127" eb="130">
      <t>ユウシュウリツ</t>
    </rPh>
    <rPh sb="131" eb="133">
      <t>コウジョウ</t>
    </rPh>
    <rPh sb="134" eb="138">
      <t>チョウジュミョウカ</t>
    </rPh>
    <rPh sb="139" eb="140">
      <t>ハカ</t>
    </rPh>
    <rPh sb="145" eb="147">
      <t>コウリツ</t>
    </rPh>
    <rPh sb="147" eb="148">
      <t>テキ</t>
    </rPh>
    <rPh sb="149" eb="151">
      <t>ケイエイ</t>
    </rPh>
    <rPh sb="156" eb="15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</si>
</sst>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0.41</c:v>
                </c:pt>
                <c:pt idx="1">
                  <c:v>0.47</c:v>
                </c:pt>
                <c:pt idx="2">
                  <c:v>0.52</c:v>
                </c:pt>
                <c:pt idx="3">
                  <c:v>0.44</c:v>
                </c:pt>
                <c:pt idx="4">
                  <c:v>0.33</c:v>
                </c:pt>
              </c:numCache>
            </c:numRef>
          </c:val>
          <c:extLst>
            <c:ext xmlns:c16="http://schemas.microsoft.com/office/drawing/2014/chart" uri="{C3380CC4-5D6E-409C-BE32-E72D297353CC}">
              <c16:uniqueId val="{00000000-5DF9-4787-9506-57D250AEF65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5DF9-4787-9506-57D250AEF65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66.16</c:v>
                </c:pt>
                <c:pt idx="1">
                  <c:v>63.08</c:v>
                </c:pt>
                <c:pt idx="2">
                  <c:v>60.64</c:v>
                </c:pt>
                <c:pt idx="3">
                  <c:v>58.84</c:v>
                </c:pt>
                <c:pt idx="4">
                  <c:v>59.61</c:v>
                </c:pt>
              </c:numCache>
            </c:numRef>
          </c:val>
          <c:extLst>
            <c:ext xmlns:c16="http://schemas.microsoft.com/office/drawing/2014/chart" uri="{C3380CC4-5D6E-409C-BE32-E72D297353CC}">
              <c16:uniqueId val="{00000000-0D50-414D-AF8D-A63AF16C6F3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0D50-414D-AF8D-A63AF16C6F3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68.17</c:v>
                </c:pt>
                <c:pt idx="1">
                  <c:v>68.010000000000005</c:v>
                </c:pt>
                <c:pt idx="2">
                  <c:v>70.94</c:v>
                </c:pt>
                <c:pt idx="3">
                  <c:v>72.36</c:v>
                </c:pt>
                <c:pt idx="4">
                  <c:v>67.72</c:v>
                </c:pt>
              </c:numCache>
            </c:numRef>
          </c:val>
          <c:extLst>
            <c:ext xmlns:c16="http://schemas.microsoft.com/office/drawing/2014/chart" uri="{C3380CC4-5D6E-409C-BE32-E72D297353CC}">
              <c16:uniqueId val="{00000000-CE34-4C92-A9AF-F5DA29C8261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CE34-4C92-A9AF-F5DA29C8261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105.13</c:v>
                </c:pt>
                <c:pt idx="1">
                  <c:v>105</c:v>
                </c:pt>
                <c:pt idx="2">
                  <c:v>105.61</c:v>
                </c:pt>
                <c:pt idx="3">
                  <c:v>105.61</c:v>
                </c:pt>
                <c:pt idx="4">
                  <c:v>95.91</c:v>
                </c:pt>
              </c:numCache>
            </c:numRef>
          </c:val>
          <c:extLst>
            <c:ext xmlns:c16="http://schemas.microsoft.com/office/drawing/2014/chart" uri="{C3380CC4-5D6E-409C-BE32-E72D297353CC}">
              <c16:uniqueId val="{00000000-0BCA-4B1B-82C8-4651CCB7CC6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0BCA-4B1B-82C8-4651CCB7CC6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51.87</c:v>
                </c:pt>
                <c:pt idx="1">
                  <c:v>53.42</c:v>
                </c:pt>
                <c:pt idx="2">
                  <c:v>55.15</c:v>
                </c:pt>
                <c:pt idx="3">
                  <c:v>56.69</c:v>
                </c:pt>
                <c:pt idx="4">
                  <c:v>58.41</c:v>
                </c:pt>
              </c:numCache>
            </c:numRef>
          </c:val>
          <c:extLst>
            <c:ext xmlns:c16="http://schemas.microsoft.com/office/drawing/2014/chart" uri="{C3380CC4-5D6E-409C-BE32-E72D297353CC}">
              <c16:uniqueId val="{00000000-8ACE-48E3-9062-99E53A51B23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8ACE-48E3-9062-99E53A51B23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15.29</c:v>
                </c:pt>
                <c:pt idx="1">
                  <c:v>16.86</c:v>
                </c:pt>
                <c:pt idx="2">
                  <c:v>19.57</c:v>
                </c:pt>
                <c:pt idx="3">
                  <c:v>27.23</c:v>
                </c:pt>
                <c:pt idx="4">
                  <c:v>29.48</c:v>
                </c:pt>
              </c:numCache>
            </c:numRef>
          </c:val>
          <c:extLst>
            <c:ext xmlns:c16="http://schemas.microsoft.com/office/drawing/2014/chart" uri="{C3380CC4-5D6E-409C-BE32-E72D297353CC}">
              <c16:uniqueId val="{00000000-924B-4E0C-AF76-415DDFA715A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924B-4E0C-AF76-415DDFA715A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2B-45C9-A35D-C34E977BA61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F72B-45C9-A35D-C34E977BA61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271.62</c:v>
                </c:pt>
                <c:pt idx="1">
                  <c:v>259.22000000000003</c:v>
                </c:pt>
                <c:pt idx="2">
                  <c:v>245.34</c:v>
                </c:pt>
                <c:pt idx="3">
                  <c:v>246.95</c:v>
                </c:pt>
                <c:pt idx="4">
                  <c:v>218.2</c:v>
                </c:pt>
              </c:numCache>
            </c:numRef>
          </c:val>
          <c:extLst>
            <c:ext xmlns:c16="http://schemas.microsoft.com/office/drawing/2014/chart" uri="{C3380CC4-5D6E-409C-BE32-E72D297353CC}">
              <c16:uniqueId val="{00000000-66E0-4675-80E6-FAC45710BAF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66E0-4675-80E6-FAC45710BAF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610.01</c:v>
                </c:pt>
                <c:pt idx="1">
                  <c:v>606.07000000000005</c:v>
                </c:pt>
                <c:pt idx="2">
                  <c:v>619.66</c:v>
                </c:pt>
                <c:pt idx="3">
                  <c:v>537.80999999999995</c:v>
                </c:pt>
                <c:pt idx="4">
                  <c:v>570.48</c:v>
                </c:pt>
              </c:numCache>
            </c:numRef>
          </c:val>
          <c:extLst>
            <c:ext xmlns:c16="http://schemas.microsoft.com/office/drawing/2014/chart" uri="{C3380CC4-5D6E-409C-BE32-E72D297353CC}">
              <c16:uniqueId val="{00000000-A201-44CC-815F-BFC22F43FA2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A201-44CC-815F-BFC22F43FA2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100.97</c:v>
                </c:pt>
                <c:pt idx="1">
                  <c:v>100.67</c:v>
                </c:pt>
                <c:pt idx="2">
                  <c:v>93.2</c:v>
                </c:pt>
                <c:pt idx="3">
                  <c:v>101.47</c:v>
                </c:pt>
                <c:pt idx="4">
                  <c:v>83.72</c:v>
                </c:pt>
              </c:numCache>
            </c:numRef>
          </c:val>
          <c:extLst>
            <c:ext xmlns:c16="http://schemas.microsoft.com/office/drawing/2014/chart" uri="{C3380CC4-5D6E-409C-BE32-E72D297353CC}">
              <c16:uniqueId val="{00000000-41CE-4F21-BF6F-1661785F48D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41CE-4F21-BF6F-1661785F48D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181.46</c:v>
                </c:pt>
                <c:pt idx="1">
                  <c:v>180.8</c:v>
                </c:pt>
                <c:pt idx="2">
                  <c:v>178.58</c:v>
                </c:pt>
                <c:pt idx="3">
                  <c:v>177.77</c:v>
                </c:pt>
                <c:pt idx="4">
                  <c:v>196.95</c:v>
                </c:pt>
              </c:numCache>
            </c:numRef>
          </c:val>
          <c:extLst>
            <c:ext xmlns:c16="http://schemas.microsoft.com/office/drawing/2014/chart" uri="{C3380CC4-5D6E-409C-BE32-E72D297353CC}">
              <c16:uniqueId val="{00000000-EF1A-4DD7-ABDF-525FD261568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EF1A-4DD7-ABDF-525FD261568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三重県　尾鷲市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16319</v>
      </c>
      <c r="AM8" s="66"/>
      <c r="AN8" s="66"/>
      <c r="AO8" s="66"/>
      <c r="AP8" s="66"/>
      <c r="AQ8" s="66"/>
      <c r="AR8" s="66"/>
      <c r="AS8" s="66"/>
      <c r="AT8" s="37">
        <f>データ!$S$6</f>
        <v>192.71</v>
      </c>
      <c r="AU8" s="38"/>
      <c r="AV8" s="38"/>
      <c r="AW8" s="38"/>
      <c r="AX8" s="38"/>
      <c r="AY8" s="38"/>
      <c r="AZ8" s="38"/>
      <c r="BA8" s="38"/>
      <c r="BB8" s="55">
        <f>データ!$T$6</f>
        <v>84.68</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56.25</v>
      </c>
      <c r="J10" s="38"/>
      <c r="K10" s="38"/>
      <c r="L10" s="38"/>
      <c r="M10" s="38"/>
      <c r="N10" s="38"/>
      <c r="O10" s="65"/>
      <c r="P10" s="55">
        <f>データ!$P$6</f>
        <v>99.94</v>
      </c>
      <c r="Q10" s="55"/>
      <c r="R10" s="55"/>
      <c r="S10" s="55"/>
      <c r="T10" s="55"/>
      <c r="U10" s="55"/>
      <c r="V10" s="55"/>
      <c r="W10" s="66">
        <f>データ!$Q$6</f>
        <v>3080</v>
      </c>
      <c r="X10" s="66"/>
      <c r="Y10" s="66"/>
      <c r="Z10" s="66"/>
      <c r="AA10" s="66"/>
      <c r="AB10" s="66"/>
      <c r="AC10" s="66"/>
      <c r="AD10" s="2"/>
      <c r="AE10" s="2"/>
      <c r="AF10" s="2"/>
      <c r="AG10" s="2"/>
      <c r="AH10" s="2"/>
      <c r="AI10" s="2"/>
      <c r="AJ10" s="2"/>
      <c r="AK10" s="2"/>
      <c r="AL10" s="66">
        <f>データ!$U$6</f>
        <v>16129</v>
      </c>
      <c r="AM10" s="66"/>
      <c r="AN10" s="66"/>
      <c r="AO10" s="66"/>
      <c r="AP10" s="66"/>
      <c r="AQ10" s="66"/>
      <c r="AR10" s="66"/>
      <c r="AS10" s="66"/>
      <c r="AT10" s="37">
        <f>データ!$V$6</f>
        <v>7</v>
      </c>
      <c r="AU10" s="38"/>
      <c r="AV10" s="38"/>
      <c r="AW10" s="38"/>
      <c r="AX10" s="38"/>
      <c r="AY10" s="38"/>
      <c r="AZ10" s="38"/>
      <c r="BA10" s="38"/>
      <c r="BB10" s="55">
        <f>データ!$W$6</f>
        <v>2304.14</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hHg6KfvJXiyWxl3eezQUtEiRl2oVeS9GM8fXEEUP02NouljDnSAlsJgR4tK1/Jes4mcgSjX/xuqQZSRWkxYIrA==" saltValue="6tFnzoqRoVUR1ikykdmMx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242098</v>
      </c>
      <c r="D6" s="20">
        <f t="shared" si="3"/>
        <v>46</v>
      </c>
      <c r="E6" s="20">
        <f t="shared" si="3"/>
        <v>1</v>
      </c>
      <c r="F6" s="20">
        <f t="shared" si="3"/>
        <v>0</v>
      </c>
      <c r="G6" s="20">
        <f t="shared" si="3"/>
        <v>1</v>
      </c>
      <c r="H6" s="20" t="str">
        <f t="shared" si="3"/>
        <v>三重県　尾鷲市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56.25</v>
      </c>
      <c r="P6" s="21">
        <f t="shared" si="3"/>
        <v>99.94</v>
      </c>
      <c r="Q6" s="21">
        <f t="shared" si="3"/>
        <v>3080</v>
      </c>
      <c r="R6" s="21">
        <f t="shared" si="3"/>
        <v>16319</v>
      </c>
      <c r="S6" s="21">
        <f t="shared" si="3"/>
        <v>192.71</v>
      </c>
      <c r="T6" s="21">
        <f t="shared" si="3"/>
        <v>84.68</v>
      </c>
      <c r="U6" s="21">
        <f t="shared" si="3"/>
        <v>16129</v>
      </c>
      <c r="V6" s="21">
        <f t="shared" si="3"/>
        <v>7</v>
      </c>
      <c r="W6" s="21">
        <f t="shared" si="3"/>
        <v>2304.14</v>
      </c>
      <c r="X6" s="22">
        <f>IF(X7="",NA(),X7)</f>
        <v>105.13</v>
      </c>
      <c r="Y6" s="22">
        <f t="shared" ref="Y6:AG6" si="4">IF(Y7="",NA(),Y7)</f>
        <v>105</v>
      </c>
      <c r="Z6" s="22">
        <f t="shared" si="4"/>
        <v>105.61</v>
      </c>
      <c r="AA6" s="22">
        <f t="shared" si="4"/>
        <v>105.61</v>
      </c>
      <c r="AB6" s="22">
        <f t="shared" si="4"/>
        <v>95.91</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271.62</v>
      </c>
      <c r="AU6" s="22">
        <f t="shared" ref="AU6:BC6" si="6">IF(AU7="",NA(),AU7)</f>
        <v>259.22000000000003</v>
      </c>
      <c r="AV6" s="22">
        <f t="shared" si="6"/>
        <v>245.34</v>
      </c>
      <c r="AW6" s="22">
        <f t="shared" si="6"/>
        <v>246.95</v>
      </c>
      <c r="AX6" s="22">
        <f t="shared" si="6"/>
        <v>218.2</v>
      </c>
      <c r="AY6" s="22">
        <f t="shared" si="6"/>
        <v>369.69</v>
      </c>
      <c r="AZ6" s="22">
        <f t="shared" si="6"/>
        <v>379.08</v>
      </c>
      <c r="BA6" s="22">
        <f t="shared" si="6"/>
        <v>367.55</v>
      </c>
      <c r="BB6" s="22">
        <f t="shared" si="6"/>
        <v>378.56</v>
      </c>
      <c r="BC6" s="22">
        <f t="shared" si="6"/>
        <v>364.46</v>
      </c>
      <c r="BD6" s="21" t="str">
        <f>IF(BD7="","",IF(BD7="-","【-】","【"&amp;SUBSTITUTE(TEXT(BD7,"#,##0.00"),"-","△")&amp;"】"))</f>
        <v>【252.29】</v>
      </c>
      <c r="BE6" s="22">
        <f>IF(BE7="",NA(),BE7)</f>
        <v>610.01</v>
      </c>
      <c r="BF6" s="22">
        <f t="shared" ref="BF6:BN6" si="7">IF(BF7="",NA(),BF7)</f>
        <v>606.07000000000005</v>
      </c>
      <c r="BG6" s="22">
        <f t="shared" si="7"/>
        <v>619.66</v>
      </c>
      <c r="BH6" s="22">
        <f t="shared" si="7"/>
        <v>537.80999999999995</v>
      </c>
      <c r="BI6" s="22">
        <f t="shared" si="7"/>
        <v>570.48</v>
      </c>
      <c r="BJ6" s="22">
        <f t="shared" si="7"/>
        <v>402.99</v>
      </c>
      <c r="BK6" s="22">
        <f t="shared" si="7"/>
        <v>398.98</v>
      </c>
      <c r="BL6" s="22">
        <f t="shared" si="7"/>
        <v>418.68</v>
      </c>
      <c r="BM6" s="22">
        <f t="shared" si="7"/>
        <v>395.68</v>
      </c>
      <c r="BN6" s="22">
        <f t="shared" si="7"/>
        <v>403.72</v>
      </c>
      <c r="BO6" s="21" t="str">
        <f>IF(BO7="","",IF(BO7="-","【-】","【"&amp;SUBSTITUTE(TEXT(BO7,"#,##0.00"),"-","△")&amp;"】"))</f>
        <v>【268.07】</v>
      </c>
      <c r="BP6" s="22">
        <f>IF(BP7="",NA(),BP7)</f>
        <v>100.97</v>
      </c>
      <c r="BQ6" s="22">
        <f t="shared" ref="BQ6:BY6" si="8">IF(BQ7="",NA(),BQ7)</f>
        <v>100.67</v>
      </c>
      <c r="BR6" s="22">
        <f t="shared" si="8"/>
        <v>93.2</v>
      </c>
      <c r="BS6" s="22">
        <f t="shared" si="8"/>
        <v>101.47</v>
      </c>
      <c r="BT6" s="22">
        <f t="shared" si="8"/>
        <v>83.72</v>
      </c>
      <c r="BU6" s="22">
        <f t="shared" si="8"/>
        <v>98.66</v>
      </c>
      <c r="BV6" s="22">
        <f t="shared" si="8"/>
        <v>98.64</v>
      </c>
      <c r="BW6" s="22">
        <f t="shared" si="8"/>
        <v>94.78</v>
      </c>
      <c r="BX6" s="22">
        <f t="shared" si="8"/>
        <v>97.59</v>
      </c>
      <c r="BY6" s="22">
        <f t="shared" si="8"/>
        <v>92.17</v>
      </c>
      <c r="BZ6" s="21" t="str">
        <f>IF(BZ7="","",IF(BZ7="-","【-】","【"&amp;SUBSTITUTE(TEXT(BZ7,"#,##0.00"),"-","△")&amp;"】"))</f>
        <v>【97.47】</v>
      </c>
      <c r="CA6" s="22">
        <f>IF(CA7="",NA(),CA7)</f>
        <v>181.46</v>
      </c>
      <c r="CB6" s="22">
        <f t="shared" ref="CB6:CJ6" si="9">IF(CB7="",NA(),CB7)</f>
        <v>180.8</v>
      </c>
      <c r="CC6" s="22">
        <f t="shared" si="9"/>
        <v>178.58</v>
      </c>
      <c r="CD6" s="22">
        <f t="shared" si="9"/>
        <v>177.77</v>
      </c>
      <c r="CE6" s="22">
        <f t="shared" si="9"/>
        <v>196.95</v>
      </c>
      <c r="CF6" s="22">
        <f t="shared" si="9"/>
        <v>178.59</v>
      </c>
      <c r="CG6" s="22">
        <f t="shared" si="9"/>
        <v>178.92</v>
      </c>
      <c r="CH6" s="22">
        <f t="shared" si="9"/>
        <v>181.3</v>
      </c>
      <c r="CI6" s="22">
        <f t="shared" si="9"/>
        <v>181.71</v>
      </c>
      <c r="CJ6" s="22">
        <f t="shared" si="9"/>
        <v>188.51</v>
      </c>
      <c r="CK6" s="21" t="str">
        <f>IF(CK7="","",IF(CK7="-","【-】","【"&amp;SUBSTITUTE(TEXT(CK7,"#,##0.00"),"-","△")&amp;"】"))</f>
        <v>【174.75】</v>
      </c>
      <c r="CL6" s="22">
        <f>IF(CL7="",NA(),CL7)</f>
        <v>66.16</v>
      </c>
      <c r="CM6" s="22">
        <f t="shared" ref="CM6:CU6" si="10">IF(CM7="",NA(),CM7)</f>
        <v>63.08</v>
      </c>
      <c r="CN6" s="22">
        <f t="shared" si="10"/>
        <v>60.64</v>
      </c>
      <c r="CO6" s="22">
        <f t="shared" si="10"/>
        <v>58.84</v>
      </c>
      <c r="CP6" s="22">
        <f t="shared" si="10"/>
        <v>59.61</v>
      </c>
      <c r="CQ6" s="22">
        <f t="shared" si="10"/>
        <v>55.03</v>
      </c>
      <c r="CR6" s="22">
        <f t="shared" si="10"/>
        <v>55.14</v>
      </c>
      <c r="CS6" s="22">
        <f t="shared" si="10"/>
        <v>55.89</v>
      </c>
      <c r="CT6" s="22">
        <f t="shared" si="10"/>
        <v>55.72</v>
      </c>
      <c r="CU6" s="22">
        <f t="shared" si="10"/>
        <v>55.31</v>
      </c>
      <c r="CV6" s="21" t="str">
        <f>IF(CV7="","",IF(CV7="-","【-】","【"&amp;SUBSTITUTE(TEXT(CV7,"#,##0.00"),"-","△")&amp;"】"))</f>
        <v>【59.97】</v>
      </c>
      <c r="CW6" s="22">
        <f>IF(CW7="",NA(),CW7)</f>
        <v>68.17</v>
      </c>
      <c r="CX6" s="22">
        <f t="shared" ref="CX6:DF6" si="11">IF(CX7="",NA(),CX7)</f>
        <v>68.010000000000005</v>
      </c>
      <c r="CY6" s="22">
        <f t="shared" si="11"/>
        <v>70.94</v>
      </c>
      <c r="CZ6" s="22">
        <f t="shared" si="11"/>
        <v>72.36</v>
      </c>
      <c r="DA6" s="22">
        <f t="shared" si="11"/>
        <v>67.72</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51.87</v>
      </c>
      <c r="DI6" s="22">
        <f t="shared" ref="DI6:DQ6" si="12">IF(DI7="",NA(),DI7)</f>
        <v>53.42</v>
      </c>
      <c r="DJ6" s="22">
        <f t="shared" si="12"/>
        <v>55.15</v>
      </c>
      <c r="DK6" s="22">
        <f t="shared" si="12"/>
        <v>56.69</v>
      </c>
      <c r="DL6" s="22">
        <f t="shared" si="12"/>
        <v>58.41</v>
      </c>
      <c r="DM6" s="22">
        <f t="shared" si="12"/>
        <v>48.87</v>
      </c>
      <c r="DN6" s="22">
        <f t="shared" si="12"/>
        <v>49.92</v>
      </c>
      <c r="DO6" s="22">
        <f t="shared" si="12"/>
        <v>50.63</v>
      </c>
      <c r="DP6" s="22">
        <f t="shared" si="12"/>
        <v>51.29</v>
      </c>
      <c r="DQ6" s="22">
        <f t="shared" si="12"/>
        <v>52.2</v>
      </c>
      <c r="DR6" s="21" t="str">
        <f>IF(DR7="","",IF(DR7="-","【-】","【"&amp;SUBSTITUTE(TEXT(DR7,"#,##0.00"),"-","△")&amp;"】"))</f>
        <v>【51.51】</v>
      </c>
      <c r="DS6" s="22">
        <f>IF(DS7="",NA(),DS7)</f>
        <v>15.29</v>
      </c>
      <c r="DT6" s="22">
        <f t="shared" ref="DT6:EB6" si="13">IF(DT7="",NA(),DT7)</f>
        <v>16.86</v>
      </c>
      <c r="DU6" s="22">
        <f t="shared" si="13"/>
        <v>19.57</v>
      </c>
      <c r="DV6" s="22">
        <f t="shared" si="13"/>
        <v>27.23</v>
      </c>
      <c r="DW6" s="22">
        <f t="shared" si="13"/>
        <v>29.48</v>
      </c>
      <c r="DX6" s="22">
        <f t="shared" si="13"/>
        <v>14.85</v>
      </c>
      <c r="DY6" s="22">
        <f t="shared" si="13"/>
        <v>16.88</v>
      </c>
      <c r="DZ6" s="22">
        <f t="shared" si="13"/>
        <v>18.28</v>
      </c>
      <c r="EA6" s="22">
        <f t="shared" si="13"/>
        <v>19.61</v>
      </c>
      <c r="EB6" s="22">
        <f t="shared" si="13"/>
        <v>20.73</v>
      </c>
      <c r="EC6" s="21" t="str">
        <f>IF(EC7="","",IF(EC7="-","【-】","【"&amp;SUBSTITUTE(TEXT(EC7,"#,##0.00"),"-","△")&amp;"】"))</f>
        <v>【23.75】</v>
      </c>
      <c r="ED6" s="22">
        <f>IF(ED7="",NA(),ED7)</f>
        <v>0.41</v>
      </c>
      <c r="EE6" s="22">
        <f t="shared" ref="EE6:EM6" si="14">IF(EE7="",NA(),EE7)</f>
        <v>0.47</v>
      </c>
      <c r="EF6" s="22">
        <f t="shared" si="14"/>
        <v>0.52</v>
      </c>
      <c r="EG6" s="22">
        <f t="shared" si="14"/>
        <v>0.44</v>
      </c>
      <c r="EH6" s="22">
        <f t="shared" si="14"/>
        <v>0.33</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2">
      <c r="A7" s="15"/>
      <c r="B7" s="24">
        <v>2022</v>
      </c>
      <c r="C7" s="24">
        <v>242098</v>
      </c>
      <c r="D7" s="24">
        <v>46</v>
      </c>
      <c r="E7" s="24">
        <v>1</v>
      </c>
      <c r="F7" s="24">
        <v>0</v>
      </c>
      <c r="G7" s="24">
        <v>1</v>
      </c>
      <c r="H7" s="24" t="s">
        <v>93</v>
      </c>
      <c r="I7" s="24" t="s">
        <v>94</v>
      </c>
      <c r="J7" s="24" t="s">
        <v>95</v>
      </c>
      <c r="K7" s="24" t="s">
        <v>96</v>
      </c>
      <c r="L7" s="24" t="s">
        <v>97</v>
      </c>
      <c r="M7" s="24" t="s">
        <v>98</v>
      </c>
      <c r="N7" s="25" t="s">
        <v>99</v>
      </c>
      <c r="O7" s="25">
        <v>56.25</v>
      </c>
      <c r="P7" s="25">
        <v>99.94</v>
      </c>
      <c r="Q7" s="25">
        <v>3080</v>
      </c>
      <c r="R7" s="25">
        <v>16319</v>
      </c>
      <c r="S7" s="25">
        <v>192.71</v>
      </c>
      <c r="T7" s="25">
        <v>84.68</v>
      </c>
      <c r="U7" s="25">
        <v>16129</v>
      </c>
      <c r="V7" s="25">
        <v>7</v>
      </c>
      <c r="W7" s="25">
        <v>2304.14</v>
      </c>
      <c r="X7" s="25">
        <v>105.13</v>
      </c>
      <c r="Y7" s="25">
        <v>105</v>
      </c>
      <c r="Z7" s="25">
        <v>105.61</v>
      </c>
      <c r="AA7" s="25">
        <v>105.61</v>
      </c>
      <c r="AB7" s="25">
        <v>95.91</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271.62</v>
      </c>
      <c r="AU7" s="25">
        <v>259.22000000000003</v>
      </c>
      <c r="AV7" s="25">
        <v>245.34</v>
      </c>
      <c r="AW7" s="25">
        <v>246.95</v>
      </c>
      <c r="AX7" s="25">
        <v>218.2</v>
      </c>
      <c r="AY7" s="25">
        <v>369.69</v>
      </c>
      <c r="AZ7" s="25">
        <v>379.08</v>
      </c>
      <c r="BA7" s="25">
        <v>367.55</v>
      </c>
      <c r="BB7" s="25">
        <v>378.56</v>
      </c>
      <c r="BC7" s="25">
        <v>364.46</v>
      </c>
      <c r="BD7" s="25">
        <v>252.29</v>
      </c>
      <c r="BE7" s="25">
        <v>610.01</v>
      </c>
      <c r="BF7" s="25">
        <v>606.07000000000005</v>
      </c>
      <c r="BG7" s="25">
        <v>619.66</v>
      </c>
      <c r="BH7" s="25">
        <v>537.80999999999995</v>
      </c>
      <c r="BI7" s="25">
        <v>570.48</v>
      </c>
      <c r="BJ7" s="25">
        <v>402.99</v>
      </c>
      <c r="BK7" s="25">
        <v>398.98</v>
      </c>
      <c r="BL7" s="25">
        <v>418.68</v>
      </c>
      <c r="BM7" s="25">
        <v>395.68</v>
      </c>
      <c r="BN7" s="25">
        <v>403.72</v>
      </c>
      <c r="BO7" s="25">
        <v>268.07</v>
      </c>
      <c r="BP7" s="25">
        <v>100.97</v>
      </c>
      <c r="BQ7" s="25">
        <v>100.67</v>
      </c>
      <c r="BR7" s="25">
        <v>93.2</v>
      </c>
      <c r="BS7" s="25">
        <v>101.47</v>
      </c>
      <c r="BT7" s="25">
        <v>83.72</v>
      </c>
      <c r="BU7" s="25">
        <v>98.66</v>
      </c>
      <c r="BV7" s="25">
        <v>98.64</v>
      </c>
      <c r="BW7" s="25">
        <v>94.78</v>
      </c>
      <c r="BX7" s="25">
        <v>97.59</v>
      </c>
      <c r="BY7" s="25">
        <v>92.17</v>
      </c>
      <c r="BZ7" s="25">
        <v>97.47</v>
      </c>
      <c r="CA7" s="25">
        <v>181.46</v>
      </c>
      <c r="CB7" s="25">
        <v>180.8</v>
      </c>
      <c r="CC7" s="25">
        <v>178.58</v>
      </c>
      <c r="CD7" s="25">
        <v>177.77</v>
      </c>
      <c r="CE7" s="25">
        <v>196.95</v>
      </c>
      <c r="CF7" s="25">
        <v>178.59</v>
      </c>
      <c r="CG7" s="25">
        <v>178.92</v>
      </c>
      <c r="CH7" s="25">
        <v>181.3</v>
      </c>
      <c r="CI7" s="25">
        <v>181.71</v>
      </c>
      <c r="CJ7" s="25">
        <v>188.51</v>
      </c>
      <c r="CK7" s="25">
        <v>174.75</v>
      </c>
      <c r="CL7" s="25">
        <v>66.16</v>
      </c>
      <c r="CM7" s="25">
        <v>63.08</v>
      </c>
      <c r="CN7" s="25">
        <v>60.64</v>
      </c>
      <c r="CO7" s="25">
        <v>58.84</v>
      </c>
      <c r="CP7" s="25">
        <v>59.61</v>
      </c>
      <c r="CQ7" s="25">
        <v>55.03</v>
      </c>
      <c r="CR7" s="25">
        <v>55.14</v>
      </c>
      <c r="CS7" s="25">
        <v>55.89</v>
      </c>
      <c r="CT7" s="25">
        <v>55.72</v>
      </c>
      <c r="CU7" s="25">
        <v>55.31</v>
      </c>
      <c r="CV7" s="25">
        <v>59.97</v>
      </c>
      <c r="CW7" s="25">
        <v>68.17</v>
      </c>
      <c r="CX7" s="25">
        <v>68.010000000000005</v>
      </c>
      <c r="CY7" s="25">
        <v>70.94</v>
      </c>
      <c r="CZ7" s="25">
        <v>72.36</v>
      </c>
      <c r="DA7" s="25">
        <v>67.72</v>
      </c>
      <c r="DB7" s="25">
        <v>81.900000000000006</v>
      </c>
      <c r="DC7" s="25">
        <v>81.39</v>
      </c>
      <c r="DD7" s="25">
        <v>81.27</v>
      </c>
      <c r="DE7" s="25">
        <v>81.260000000000005</v>
      </c>
      <c r="DF7" s="25">
        <v>80.36</v>
      </c>
      <c r="DG7" s="25">
        <v>89.76</v>
      </c>
      <c r="DH7" s="25">
        <v>51.87</v>
      </c>
      <c r="DI7" s="25">
        <v>53.42</v>
      </c>
      <c r="DJ7" s="25">
        <v>55.15</v>
      </c>
      <c r="DK7" s="25">
        <v>56.69</v>
      </c>
      <c r="DL7" s="25">
        <v>58.41</v>
      </c>
      <c r="DM7" s="25">
        <v>48.87</v>
      </c>
      <c r="DN7" s="25">
        <v>49.92</v>
      </c>
      <c r="DO7" s="25">
        <v>50.63</v>
      </c>
      <c r="DP7" s="25">
        <v>51.29</v>
      </c>
      <c r="DQ7" s="25">
        <v>52.2</v>
      </c>
      <c r="DR7" s="25">
        <v>51.51</v>
      </c>
      <c r="DS7" s="25">
        <v>15.29</v>
      </c>
      <c r="DT7" s="25">
        <v>16.86</v>
      </c>
      <c r="DU7" s="25">
        <v>19.57</v>
      </c>
      <c r="DV7" s="25">
        <v>27.23</v>
      </c>
      <c r="DW7" s="25">
        <v>29.48</v>
      </c>
      <c r="DX7" s="25">
        <v>14.85</v>
      </c>
      <c r="DY7" s="25">
        <v>16.88</v>
      </c>
      <c r="DZ7" s="25">
        <v>18.28</v>
      </c>
      <c r="EA7" s="25">
        <v>19.61</v>
      </c>
      <c r="EB7" s="25">
        <v>20.73</v>
      </c>
      <c r="EC7" s="25">
        <v>23.75</v>
      </c>
      <c r="ED7" s="25">
        <v>0.41</v>
      </c>
      <c r="EE7" s="25">
        <v>0.47</v>
      </c>
      <c r="EF7" s="25">
        <v>0.52</v>
      </c>
      <c r="EG7" s="25">
        <v>0.44</v>
      </c>
      <c r="EH7" s="25">
        <v>0.33</v>
      </c>
      <c r="EI7" s="25">
        <v>0.5</v>
      </c>
      <c r="EJ7" s="25">
        <v>0.52</v>
      </c>
      <c r="EK7" s="25">
        <v>0.53</v>
      </c>
      <c r="EL7" s="25">
        <v>0.48</v>
      </c>
      <c r="EM7" s="25">
        <v>0.5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