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2年（令和４年）度\3.回答作成\下水道財政\"/>
    </mc:Choice>
  </mc:AlternateContent>
  <xr:revisionPtr revIDLastSave="0" documentId="13_ncr:1_{31D431D3-ED11-4128-9FCB-7A23286597CD}" xr6:coauthVersionLast="36" xr6:coauthVersionMax="36" xr10:uidLastSave="{00000000-0000-0000-0000-000000000000}"/>
  <workbookProtection workbookAlgorithmName="SHA-512" workbookHashValue="/WSwsCYF4IzaC+BDtRBdCUKzApp+/a6dExipaILEgRTLxLI8XGivJq04HcvI805hy7sS3G5G5Ui231PjIExggQ==" workbookSaltValue="EiTI3hRQmmWxDdMcM+FvK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P10" i="4"/>
  <c r="I10" i="4"/>
  <c r="B10" i="4"/>
  <c r="AD8" i="4"/>
  <c r="W8" i="4"/>
  <c r="P8" i="4"/>
  <c r="B6" i="4"/>
</calcChain>
</file>

<file path=xl/sharedStrings.xml><?xml version="1.0" encoding="utf-8"?>
<sst xmlns="http://schemas.openxmlformats.org/spreadsheetml/2006/main" count="231" uniqueCount="115">
  <si>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</si>
  <si>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</si>
  <si>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</si>
  <si>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</si>
  <si>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</si>
  <si>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</si>
  <si>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</si>
  <si>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</si>
  <si>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</si>
  <si>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</si>
  <si>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</si>
  <si>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</si>
  <si>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</si>
  <si>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</si>
  <si>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</si>
  <si>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</si>
  <si>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</si>
  <si>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</si>
  <si>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</si>
  <si>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</si>
  <si>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</si>
  <si>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</si>
  <si>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</si>
  <si>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</si>
  <si>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</si>
  <si>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</si>
  <si>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</si>
  <si>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</si>
  <si>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</si>
  <si>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</si>
  <si>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</si>
  <si>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</si>
  <si>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</si>
  <si>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</si>
  <si>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</si>
  <si>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</si>
  <si>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</si>
  <si>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</si>
  <si>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</si>
  <si>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</si>
  <si>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</si>
  <si>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</si>
  <si>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</si>
  <si>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</si>
  <si>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</si>
  <si>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</si>
  <si>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</si>
  <si>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</si>
  <si>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</si>
  <si>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</si>
  <si>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</si>
  <si>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</si>
  <si>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</si>
  <si>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</si>
  <si>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</si>
  <si>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</si>
  <si>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</si>
  <si>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</si>
  <si>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</si>
  <si>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</si>
  <si>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</si>
  <si>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</si>
  <si>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</si>
  <si>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</si>
  <si>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</si>
  <si>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</si>
  <si>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</si>
  <si>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</si>
  <si>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</si>
  <si>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</si>
  <si>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</si>
  <si>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</si>
  <si>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</si>
  <si>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</si>
  <si>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</si>
  <si>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</si>
  <si>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</si>
  <si>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</si>
  <si>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</si>
  <si>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</si>
  <si>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</si>
  <si>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</si>
  <si>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</si>
  <si>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</si>
  <si>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</si>
  <si>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</si>
  <si>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</si>
  <si>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</si>
  <si>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</si>
  <si>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</si>
  <si>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</si>
  <si>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</si>
  <si>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</si>
  <si>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</si>
  <si>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</si>
  <si>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</si>
  <si>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</si>
  <si>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</si>
  <si>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</si>
  <si>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</si>
  <si>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</si>
  <si>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</si>
  <si>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</si>
  <si>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</si>
  <si>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</si>
  <si>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</si>
  <si>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</si>
  <si>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</si>
  <si>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</si>
  <si>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</si>
  <si>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</si>
  <si>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</si>
  <si>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の下水道使用料改定により、企業債残高対事業規模比率および経費回収率は好転したものの、多くの指標において類似団体と比較して不良であり、一般会計繰入金に依存した厳しい経営状況が続いている。今後は水洗化率の向上により、経費回収率が好転していく見込みであるが、適切な下水道使用料についても改めて見直す必要がある。
　管渠老朽化率が示すように、類似団体と比較して老朽度が高い現状であり、管渠改善率も低いため、今後、計画的な更新を進める必要がある。</t>
    <phoneticPr fontId="4"/>
  </si>
  <si>
    <t>　経常収支比率は一般会計の繰入金により、100%を上回っているが、経費回収率は100%を下回っており、下水道使用料で維持管理費や支払利息等の費用が賄えていない状況である。令和元年度の下水道使用料改定により、経費回収率は93.03％に改善したが、類似団体平均値と比較して6.68P低い。今後は平成30年度に供用開始を行った志登茂川処理区の水洗化率が増加する見込みであるが、更なる費用縮減と下水道使用料の見直しが必要である。
　流動比率は100%を下回っており、1年以内に支払わなければいけない負債を賄えていない。また、類似団体平均値と比較して28.44P下回っている。流動負債の約8割は建設改良費等の財源に充てるための企業債であり、普及率の向上に努めている状況である。
　企業債残高対事業規模比率は令和元年度の下水道使用料改定による使用料収入の増加および企業債現在高の減少により下がっているが、類似団体平均値と比較して1000P以上高く、更なる収益の確保が必要である。
　施設利用率は、類似団体平均値と比較して29.29P下回っている。これは整備の遅れから普及率が低いことが要因であり、計画的に下水道整備を推進する必要がある。</t>
    <phoneticPr fontId="4"/>
  </si>
  <si>
    <t>　有形固定資産減価償却率は、類似団体平均値を16.42P下回っており、資産の老朽度が低いことを示しているが、これは地方公営企業法の適用開始が平成27年度であり、計上が平成27年度から始まったことに起因する。対前年度比2.21P増加しているように、今後は増加傾向である。
　管渠老朽化率は、類似団体平均値を0.32P上回っている。これは下水道計画区域内の整備の遅れから拡張を優先していることが主な要因であり、今後は計画的な更新を進める必要がある。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</si>
</sst>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0.01</c:v>
                </c:pt>
                <c:pt idx="1">
                  <c:v>0.02</c:v>
                </c:pt>
                <c:pt idx="2">
                  <c:v>0.06</c:v>
                </c:pt>
                <c:pt idx="3">
                  <c:v>0.11</c:v>
                </c:pt>
                <c:pt idx="4" formatCode="#,##0.00;&quot;△&quot;#,##0.00">
                  <c:v>0</c:v>
                </c:pt>
              </c:numCache>
            </c:numRef>
          </c:val>
          <c:extLst>
            <c:ext xmlns:c16="http://schemas.microsoft.com/office/drawing/2014/chart" uri="{C3380CC4-5D6E-409C-BE32-E72D297353CC}">
              <c16:uniqueId val="{00000000-BFEB-43E4-A9E3-1F3E0EF46E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BFEB-43E4-A9E3-1F3E0EF46E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39.64</c:v>
                </c:pt>
                <c:pt idx="1">
                  <c:v>40.340000000000003</c:v>
                </c:pt>
                <c:pt idx="2">
                  <c:v>39.43</c:v>
                </c:pt>
                <c:pt idx="3">
                  <c:v>37.43</c:v>
                </c:pt>
                <c:pt idx="4">
                  <c:v>35.159999999999997</c:v>
                </c:pt>
              </c:numCache>
            </c:numRef>
          </c:val>
          <c:extLst>
            <c:ext xmlns:c16="http://schemas.microsoft.com/office/drawing/2014/chart" uri="{C3380CC4-5D6E-409C-BE32-E72D297353CC}">
              <c16:uniqueId val="{00000000-1D2F-4DC0-90E0-73750DCF16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1D2F-4DC0-90E0-73750DCF16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83.54</c:v>
                </c:pt>
                <c:pt idx="1">
                  <c:v>84.9</c:v>
                </c:pt>
                <c:pt idx="2">
                  <c:v>85.66</c:v>
                </c:pt>
                <c:pt idx="3">
                  <c:v>85.99</c:v>
                </c:pt>
                <c:pt idx="4">
                  <c:v>86.26</c:v>
                </c:pt>
              </c:numCache>
            </c:numRef>
          </c:val>
          <c:extLst>
            <c:ext xmlns:c16="http://schemas.microsoft.com/office/drawing/2014/chart" uri="{C3380CC4-5D6E-409C-BE32-E72D297353CC}">
              <c16:uniqueId val="{00000000-3EBE-4B64-9941-A62CD087D9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3EBE-4B64-9941-A62CD087D9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111.18</c:v>
                </c:pt>
                <c:pt idx="1">
                  <c:v>110.97</c:v>
                </c:pt>
                <c:pt idx="2">
                  <c:v>113.02</c:v>
                </c:pt>
                <c:pt idx="3">
                  <c:v>112.29</c:v>
                </c:pt>
                <c:pt idx="4">
                  <c:v>113.57</c:v>
                </c:pt>
              </c:numCache>
            </c:numRef>
          </c:val>
          <c:extLst>
            <c:ext xmlns:c16="http://schemas.microsoft.com/office/drawing/2014/chart" uri="{C3380CC4-5D6E-409C-BE32-E72D297353CC}">
              <c16:uniqueId val="{00000000-0AE4-4E99-87D5-2B1F6E4121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0AE4-4E99-87D5-2B1F6E4121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11.72</c:v>
                </c:pt>
                <c:pt idx="1">
                  <c:v>14.03</c:v>
                </c:pt>
                <c:pt idx="2">
                  <c:v>16.53</c:v>
                </c:pt>
                <c:pt idx="3">
                  <c:v>18.88</c:v>
                </c:pt>
                <c:pt idx="4">
                  <c:v>21.09</c:v>
                </c:pt>
              </c:numCache>
            </c:numRef>
          </c:val>
          <c:extLst>
            <c:ext xmlns:c16="http://schemas.microsoft.com/office/drawing/2014/chart" uri="{C3380CC4-5D6E-409C-BE32-E72D297353CC}">
              <c16:uniqueId val="{00000000-2D6D-41E4-87FC-50D6821C61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2D6D-41E4-87FC-50D6821C61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7.16</c:v>
                </c:pt>
                <c:pt idx="1">
                  <c:v>7.12</c:v>
                </c:pt>
                <c:pt idx="2">
                  <c:v>7.64</c:v>
                </c:pt>
                <c:pt idx="3">
                  <c:v>7.29</c:v>
                </c:pt>
                <c:pt idx="4">
                  <c:v>7.16</c:v>
                </c:pt>
              </c:numCache>
            </c:numRef>
          </c:val>
          <c:extLst>
            <c:ext xmlns:c16="http://schemas.microsoft.com/office/drawing/2014/chart" uri="{C3380CC4-5D6E-409C-BE32-E72D297353CC}">
              <c16:uniqueId val="{00000000-BBA2-433A-B961-D166F7D9ED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BBA2-433A-B961-D166F7D9ED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77-4B91-B378-2BB0119742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EF77-4B91-B378-2BB0119742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30.67</c:v>
                </c:pt>
                <c:pt idx="1">
                  <c:v>26.37</c:v>
                </c:pt>
                <c:pt idx="2">
                  <c:v>32.619999999999997</c:v>
                </c:pt>
                <c:pt idx="3">
                  <c:v>38.18</c:v>
                </c:pt>
                <c:pt idx="4">
                  <c:v>37.07</c:v>
                </c:pt>
              </c:numCache>
            </c:numRef>
          </c:val>
          <c:extLst>
            <c:ext xmlns:c16="http://schemas.microsoft.com/office/drawing/2014/chart" uri="{C3380CC4-5D6E-409C-BE32-E72D297353CC}">
              <c16:uniqueId val="{00000000-2255-49F0-B2F7-DED3943702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2255-49F0-B2F7-DED3943702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2700.42</c:v>
                </c:pt>
                <c:pt idx="1">
                  <c:v>2312.8200000000002</c:v>
                </c:pt>
                <c:pt idx="2">
                  <c:v>1989.31</c:v>
                </c:pt>
                <c:pt idx="3">
                  <c:v>1964.48</c:v>
                </c:pt>
                <c:pt idx="4">
                  <c:v>1995.25</c:v>
                </c:pt>
              </c:numCache>
            </c:numRef>
          </c:val>
          <c:extLst>
            <c:ext xmlns:c16="http://schemas.microsoft.com/office/drawing/2014/chart" uri="{C3380CC4-5D6E-409C-BE32-E72D297353CC}">
              <c16:uniqueId val="{00000000-2B20-4DB8-BB4F-511CC40D62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2B20-4DB8-BB4F-511CC40D62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65.95</c:v>
                </c:pt>
                <c:pt idx="1">
                  <c:v>78.81</c:v>
                </c:pt>
                <c:pt idx="2">
                  <c:v>91.1</c:v>
                </c:pt>
                <c:pt idx="3">
                  <c:v>91.42</c:v>
                </c:pt>
                <c:pt idx="4">
                  <c:v>93.03</c:v>
                </c:pt>
              </c:numCache>
            </c:numRef>
          </c:val>
          <c:extLst>
            <c:ext xmlns:c16="http://schemas.microsoft.com/office/drawing/2014/chart" uri="{C3380CC4-5D6E-409C-BE32-E72D297353CC}">
              <c16:uniqueId val="{00000000-1ED0-4A42-90A0-410F690F4A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1ED0-4A42-90A0-410F690F4A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180.24</c:v>
                </c:pt>
                <c:pt idx="1">
                  <c:v>169.12</c:v>
                </c:pt>
                <c:pt idx="2">
                  <c:v>164.36</c:v>
                </c:pt>
                <c:pt idx="3">
                  <c:v>161.29</c:v>
                </c:pt>
                <c:pt idx="4">
                  <c:v>161.31</c:v>
                </c:pt>
              </c:numCache>
            </c:numRef>
          </c:val>
          <c:extLst>
            <c:ext xmlns:c16="http://schemas.microsoft.com/office/drawing/2014/chart" uri="{C3380CC4-5D6E-409C-BE32-E72D297353CC}">
              <c16:uniqueId val="{00000000-76D9-4F14-B544-2FB8613306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76D9-4F14-B544-2FB8613306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43" zoomScale="90" zoomScaleNormal="90" workbookViewId="0">
      <selection activeCell="U58" sqref="U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Ad</v>
      </c>
      <c r="X8" s="35"/>
      <c r="Y8" s="35"/>
      <c r="Z8" s="35"/>
      <c r="AA8" s="35"/>
      <c r="AB8" s="35"/>
      <c r="AC8" s="35"/>
      <c r="AD8" s="36" t="str">
        <f>データ!$M$6</f>
        <v>自治体職員</v>
      </c>
      <c r="AE8" s="36"/>
      <c r="AF8" s="36"/>
      <c r="AG8" s="36"/>
      <c r="AH8" s="36"/>
      <c r="AI8" s="36"/>
      <c r="AJ8" s="36"/>
      <c r="AK8" s="3"/>
      <c r="AL8" s="37">
        <f>データ!S6</f>
        <v>272645</v>
      </c>
      <c r="AM8" s="37"/>
      <c r="AN8" s="37"/>
      <c r="AO8" s="37"/>
      <c r="AP8" s="37"/>
      <c r="AQ8" s="37"/>
      <c r="AR8" s="37"/>
      <c r="AS8" s="37"/>
      <c r="AT8" s="38">
        <f>データ!T6</f>
        <v>711.18</v>
      </c>
      <c r="AU8" s="38"/>
      <c r="AV8" s="38"/>
      <c r="AW8" s="38"/>
      <c r="AX8" s="38"/>
      <c r="AY8" s="38"/>
      <c r="AZ8" s="38"/>
      <c r="BA8" s="38"/>
      <c r="BB8" s="38">
        <f>データ!U6</f>
        <v>383.37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62.11</v>
      </c>
      <c r="J10" s="38"/>
      <c r="K10" s="38"/>
      <c r="L10" s="38"/>
      <c r="M10" s="38"/>
      <c r="N10" s="38"/>
      <c r="O10" s="38"/>
      <c r="P10" s="38">
        <f>データ!P6</f>
        <v>45.76</v>
      </c>
      <c r="Q10" s="38"/>
      <c r="R10" s="38"/>
      <c r="S10" s="38"/>
      <c r="T10" s="38"/>
      <c r="U10" s="38"/>
      <c r="V10" s="38"/>
      <c r="W10" s="38">
        <f>データ!Q6</f>
        <v>78.83</v>
      </c>
      <c r="X10" s="38"/>
      <c r="Y10" s="38"/>
      <c r="Z10" s="38"/>
      <c r="AA10" s="38"/>
      <c r="AB10" s="38"/>
      <c r="AC10" s="38"/>
      <c r="AD10" s="37">
        <f>データ!R6</f>
        <v>2519</v>
      </c>
      <c r="AE10" s="37"/>
      <c r="AF10" s="37"/>
      <c r="AG10" s="37"/>
      <c r="AH10" s="37"/>
      <c r="AI10" s="37"/>
      <c r="AJ10" s="37"/>
      <c r="AK10" s="2"/>
      <c r="AL10" s="37">
        <f>データ!V6</f>
        <v>124369</v>
      </c>
      <c r="AM10" s="37"/>
      <c r="AN10" s="37"/>
      <c r="AO10" s="37"/>
      <c r="AP10" s="37"/>
      <c r="AQ10" s="37"/>
      <c r="AR10" s="37"/>
      <c r="AS10" s="37"/>
      <c r="AT10" s="38">
        <f>データ!W6</f>
        <v>30.19</v>
      </c>
      <c r="AU10" s="38"/>
      <c r="AV10" s="38"/>
      <c r="AW10" s="38"/>
      <c r="AX10" s="38"/>
      <c r="AY10" s="38"/>
      <c r="AZ10" s="38"/>
      <c r="BA10" s="38"/>
      <c r="BB10" s="38">
        <f>データ!X6</f>
        <v>4119.54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1VuHPM8lj9yCd4yFtOwNpkSn5VCe+C4a3wTw2AqYT0fuR5ztOcGBDa/bFwLW6Uvla/OwBUHqFzK223LQZCu23A==" saltValue="aAnroyGpdIb1CJkoGcKM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62.11</v>
      </c>
      <c r="P6" s="20">
        <f t="shared" si="3"/>
        <v>45.76</v>
      </c>
      <c r="Q6" s="20">
        <f t="shared" si="3"/>
        <v>78.83</v>
      </c>
      <c r="R6" s="20">
        <f t="shared" si="3"/>
        <v>2519</v>
      </c>
      <c r="S6" s="20">
        <f t="shared" si="3"/>
        <v>272645</v>
      </c>
      <c r="T6" s="20">
        <f t="shared" si="3"/>
        <v>711.18</v>
      </c>
      <c r="U6" s="20">
        <f t="shared" si="3"/>
        <v>383.37</v>
      </c>
      <c r="V6" s="20">
        <f t="shared" si="3"/>
        <v>124369</v>
      </c>
      <c r="W6" s="20">
        <f t="shared" si="3"/>
        <v>30.19</v>
      </c>
      <c r="X6" s="20">
        <f t="shared" si="3"/>
        <v>4119.54</v>
      </c>
      <c r="Y6" s="21">
        <f>IF(Y7="",NA(),Y7)</f>
        <v>111.18</v>
      </c>
      <c r="Z6" s="21">
        <f t="shared" ref="Z6:AH6" si="4">IF(Z7="",NA(),Z7)</f>
        <v>110.97</v>
      </c>
      <c r="AA6" s="21">
        <f t="shared" si="4"/>
        <v>113.02</v>
      </c>
      <c r="AB6" s="21">
        <f t="shared" si="4"/>
        <v>112.29</v>
      </c>
      <c r="AC6" s="21">
        <f t="shared" si="4"/>
        <v>113.57</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30.67</v>
      </c>
      <c r="AV6" s="21">
        <f t="shared" ref="AV6:BD6" si="6">IF(AV7="",NA(),AV7)</f>
        <v>26.37</v>
      </c>
      <c r="AW6" s="21">
        <f t="shared" si="6"/>
        <v>32.619999999999997</v>
      </c>
      <c r="AX6" s="21">
        <f t="shared" si="6"/>
        <v>38.18</v>
      </c>
      <c r="AY6" s="21">
        <f t="shared" si="6"/>
        <v>37.07</v>
      </c>
      <c r="AZ6" s="21">
        <f t="shared" si="6"/>
        <v>62.12</v>
      </c>
      <c r="BA6" s="21">
        <f t="shared" si="6"/>
        <v>61.57</v>
      </c>
      <c r="BB6" s="21">
        <f t="shared" si="6"/>
        <v>60.82</v>
      </c>
      <c r="BC6" s="21">
        <f t="shared" si="6"/>
        <v>63.48</v>
      </c>
      <c r="BD6" s="21">
        <f t="shared" si="6"/>
        <v>65.510000000000005</v>
      </c>
      <c r="BE6" s="20" t="str">
        <f>IF(BE7="","",IF(BE7="-","【-】","【"&amp;SUBSTITUTE(TEXT(BE7,"#,##0.00"),"-","△")&amp;"】"))</f>
        <v>【73.44】</v>
      </c>
      <c r="BF6" s="21">
        <f>IF(BF7="",NA(),BF7)</f>
        <v>2700.42</v>
      </c>
      <c r="BG6" s="21">
        <f t="shared" ref="BG6:BO6" si="7">IF(BG7="",NA(),BG7)</f>
        <v>2312.8200000000002</v>
      </c>
      <c r="BH6" s="21">
        <f t="shared" si="7"/>
        <v>1989.31</v>
      </c>
      <c r="BI6" s="21">
        <f t="shared" si="7"/>
        <v>1964.48</v>
      </c>
      <c r="BJ6" s="21">
        <f t="shared" si="7"/>
        <v>1995.25</v>
      </c>
      <c r="BK6" s="21">
        <f t="shared" si="7"/>
        <v>875.53</v>
      </c>
      <c r="BL6" s="21">
        <f t="shared" si="7"/>
        <v>867.39</v>
      </c>
      <c r="BM6" s="21">
        <f t="shared" si="7"/>
        <v>920.83</v>
      </c>
      <c r="BN6" s="21">
        <f t="shared" si="7"/>
        <v>874.02</v>
      </c>
      <c r="BO6" s="21">
        <f t="shared" si="7"/>
        <v>827.43</v>
      </c>
      <c r="BP6" s="20" t="str">
        <f>IF(BP7="","",IF(BP7="-","【-】","【"&amp;SUBSTITUTE(TEXT(BP7,"#,##0.00"),"-","△")&amp;"】"))</f>
        <v>【652.82】</v>
      </c>
      <c r="BQ6" s="21">
        <f>IF(BQ7="",NA(),BQ7)</f>
        <v>65.95</v>
      </c>
      <c r="BR6" s="21">
        <f t="shared" ref="BR6:BZ6" si="8">IF(BR7="",NA(),BR7)</f>
        <v>78.81</v>
      </c>
      <c r="BS6" s="21">
        <f t="shared" si="8"/>
        <v>91.1</v>
      </c>
      <c r="BT6" s="21">
        <f t="shared" si="8"/>
        <v>91.42</v>
      </c>
      <c r="BU6" s="21">
        <f t="shared" si="8"/>
        <v>93.03</v>
      </c>
      <c r="BV6" s="21">
        <f t="shared" si="8"/>
        <v>99.83</v>
      </c>
      <c r="BW6" s="21">
        <f t="shared" si="8"/>
        <v>100.91</v>
      </c>
      <c r="BX6" s="21">
        <f t="shared" si="8"/>
        <v>99.82</v>
      </c>
      <c r="BY6" s="21">
        <f t="shared" si="8"/>
        <v>100.32</v>
      </c>
      <c r="BZ6" s="21">
        <f t="shared" si="8"/>
        <v>99.71</v>
      </c>
      <c r="CA6" s="20" t="str">
        <f>IF(CA7="","",IF(CA7="-","【-】","【"&amp;SUBSTITUTE(TEXT(CA7,"#,##0.00"),"-","△")&amp;"】"))</f>
        <v>【97.61】</v>
      </c>
      <c r="CB6" s="21">
        <f>IF(CB7="",NA(),CB7)</f>
        <v>180.24</v>
      </c>
      <c r="CC6" s="21">
        <f t="shared" ref="CC6:CK6" si="9">IF(CC7="",NA(),CC7)</f>
        <v>169.12</v>
      </c>
      <c r="CD6" s="21">
        <f t="shared" si="9"/>
        <v>164.36</v>
      </c>
      <c r="CE6" s="21">
        <f t="shared" si="9"/>
        <v>161.29</v>
      </c>
      <c r="CF6" s="21">
        <f t="shared" si="9"/>
        <v>161.31</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39.64</v>
      </c>
      <c r="CN6" s="21">
        <f t="shared" ref="CN6:CV6" si="10">IF(CN7="",NA(),CN7)</f>
        <v>40.340000000000003</v>
      </c>
      <c r="CO6" s="21">
        <f t="shared" si="10"/>
        <v>39.43</v>
      </c>
      <c r="CP6" s="21">
        <f t="shared" si="10"/>
        <v>37.43</v>
      </c>
      <c r="CQ6" s="21">
        <f t="shared" si="10"/>
        <v>35.159999999999997</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83.54</v>
      </c>
      <c r="CY6" s="21">
        <f t="shared" ref="CY6:DG6" si="11">IF(CY7="",NA(),CY7)</f>
        <v>84.9</v>
      </c>
      <c r="CZ6" s="21">
        <f t="shared" si="11"/>
        <v>85.66</v>
      </c>
      <c r="DA6" s="21">
        <f t="shared" si="11"/>
        <v>85.99</v>
      </c>
      <c r="DB6" s="21">
        <f t="shared" si="11"/>
        <v>86.26</v>
      </c>
      <c r="DC6" s="21">
        <f t="shared" si="11"/>
        <v>93.96</v>
      </c>
      <c r="DD6" s="21">
        <f t="shared" si="11"/>
        <v>94.06</v>
      </c>
      <c r="DE6" s="21">
        <f t="shared" si="11"/>
        <v>94.41</v>
      </c>
      <c r="DF6" s="21">
        <f t="shared" si="11"/>
        <v>94.43</v>
      </c>
      <c r="DG6" s="21">
        <f t="shared" si="11"/>
        <v>94.58</v>
      </c>
      <c r="DH6" s="20" t="str">
        <f>IF(DH7="","",IF(DH7="-","【-】","【"&amp;SUBSTITUTE(TEXT(DH7,"#,##0.00"),"-","△")&amp;"】"))</f>
        <v>【95.82】</v>
      </c>
      <c r="DI6" s="21">
        <f>IF(DI7="",NA(),DI7)</f>
        <v>11.72</v>
      </c>
      <c r="DJ6" s="21">
        <f t="shared" ref="DJ6:DR6" si="12">IF(DJ7="",NA(),DJ7)</f>
        <v>14.03</v>
      </c>
      <c r="DK6" s="21">
        <f t="shared" si="12"/>
        <v>16.53</v>
      </c>
      <c r="DL6" s="21">
        <f t="shared" si="12"/>
        <v>18.88</v>
      </c>
      <c r="DM6" s="21">
        <f t="shared" si="12"/>
        <v>21.09</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7.16</v>
      </c>
      <c r="DU6" s="21">
        <f t="shared" ref="DU6:EC6" si="13">IF(DU7="",NA(),DU7)</f>
        <v>7.12</v>
      </c>
      <c r="DV6" s="21">
        <f t="shared" si="13"/>
        <v>7.64</v>
      </c>
      <c r="DW6" s="21">
        <f t="shared" si="13"/>
        <v>7.29</v>
      </c>
      <c r="DX6" s="21">
        <f t="shared" si="13"/>
        <v>7.16</v>
      </c>
      <c r="DY6" s="21">
        <f t="shared" si="13"/>
        <v>5.04</v>
      </c>
      <c r="DZ6" s="21">
        <f t="shared" si="13"/>
        <v>5.1100000000000003</v>
      </c>
      <c r="EA6" s="21">
        <f t="shared" si="13"/>
        <v>5.18</v>
      </c>
      <c r="EB6" s="21">
        <f t="shared" si="13"/>
        <v>6.01</v>
      </c>
      <c r="EC6" s="21">
        <f t="shared" si="13"/>
        <v>6.84</v>
      </c>
      <c r="ED6" s="20" t="str">
        <f>IF(ED7="","",IF(ED7="-","【-】","【"&amp;SUBSTITUTE(TEXT(ED7,"#,##0.00"),"-","△")&amp;"】"))</f>
        <v>【7.62】</v>
      </c>
      <c r="EE6" s="21">
        <f>IF(EE7="",NA(),EE7)</f>
        <v>0.01</v>
      </c>
      <c r="EF6" s="21">
        <f t="shared" ref="EF6:EN6" si="14">IF(EF7="",NA(),EF7)</f>
        <v>0.02</v>
      </c>
      <c r="EG6" s="21">
        <f t="shared" si="14"/>
        <v>0.06</v>
      </c>
      <c r="EH6" s="21">
        <f t="shared" si="14"/>
        <v>0.11</v>
      </c>
      <c r="EI6" s="20">
        <f t="shared" si="14"/>
        <v>0</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242012</v>
      </c>
      <c r="D7" s="23">
        <v>46</v>
      </c>
      <c r="E7" s="23">
        <v>17</v>
      </c>
      <c r="F7" s="23">
        <v>1</v>
      </c>
      <c r="G7" s="23">
        <v>0</v>
      </c>
      <c r="H7" s="23" t="s">
        <v>95</v>
      </c>
      <c r="I7" s="23" t="s">
        <v>96</v>
      </c>
      <c r="J7" s="23" t="s">
        <v>97</v>
      </c>
      <c r="K7" s="23" t="s">
        <v>98</v>
      </c>
      <c r="L7" s="23" t="s">
        <v>99</v>
      </c>
      <c r="M7" s="23" t="s">
        <v>100</v>
      </c>
      <c r="N7" s="24" t="s">
        <v>101</v>
      </c>
      <c r="O7" s="24">
        <v>62.11</v>
      </c>
      <c r="P7" s="24">
        <v>45.76</v>
      </c>
      <c r="Q7" s="24">
        <v>78.83</v>
      </c>
      <c r="R7" s="24">
        <v>2519</v>
      </c>
      <c r="S7" s="24">
        <v>272645</v>
      </c>
      <c r="T7" s="24">
        <v>711.18</v>
      </c>
      <c r="U7" s="24">
        <v>383.37</v>
      </c>
      <c r="V7" s="24">
        <v>124369</v>
      </c>
      <c r="W7" s="24">
        <v>30.19</v>
      </c>
      <c r="X7" s="24">
        <v>4119.54</v>
      </c>
      <c r="Y7" s="24">
        <v>111.18</v>
      </c>
      <c r="Z7" s="24">
        <v>110.97</v>
      </c>
      <c r="AA7" s="24">
        <v>113.02</v>
      </c>
      <c r="AB7" s="24">
        <v>112.29</v>
      </c>
      <c r="AC7" s="24">
        <v>113.57</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30.67</v>
      </c>
      <c r="AV7" s="24">
        <v>26.37</v>
      </c>
      <c r="AW7" s="24">
        <v>32.619999999999997</v>
      </c>
      <c r="AX7" s="24">
        <v>38.18</v>
      </c>
      <c r="AY7" s="24">
        <v>37.07</v>
      </c>
      <c r="AZ7" s="24">
        <v>62.12</v>
      </c>
      <c r="BA7" s="24">
        <v>61.57</v>
      </c>
      <c r="BB7" s="24">
        <v>60.82</v>
      </c>
      <c r="BC7" s="24">
        <v>63.48</v>
      </c>
      <c r="BD7" s="24">
        <v>65.510000000000005</v>
      </c>
      <c r="BE7" s="24">
        <v>73.44</v>
      </c>
      <c r="BF7" s="24">
        <v>2700.42</v>
      </c>
      <c r="BG7" s="24">
        <v>2312.8200000000002</v>
      </c>
      <c r="BH7" s="24">
        <v>1989.31</v>
      </c>
      <c r="BI7" s="24">
        <v>1964.48</v>
      </c>
      <c r="BJ7" s="24">
        <v>1995.25</v>
      </c>
      <c r="BK7" s="24">
        <v>875.53</v>
      </c>
      <c r="BL7" s="24">
        <v>867.39</v>
      </c>
      <c r="BM7" s="24">
        <v>920.83</v>
      </c>
      <c r="BN7" s="24">
        <v>874.02</v>
      </c>
      <c r="BO7" s="24">
        <v>827.43</v>
      </c>
      <c r="BP7" s="24">
        <v>652.82000000000005</v>
      </c>
      <c r="BQ7" s="24">
        <v>65.95</v>
      </c>
      <c r="BR7" s="24">
        <v>78.81</v>
      </c>
      <c r="BS7" s="24">
        <v>91.1</v>
      </c>
      <c r="BT7" s="24">
        <v>91.42</v>
      </c>
      <c r="BU7" s="24">
        <v>93.03</v>
      </c>
      <c r="BV7" s="24">
        <v>99.83</v>
      </c>
      <c r="BW7" s="24">
        <v>100.91</v>
      </c>
      <c r="BX7" s="24">
        <v>99.82</v>
      </c>
      <c r="BY7" s="24">
        <v>100.32</v>
      </c>
      <c r="BZ7" s="24">
        <v>99.71</v>
      </c>
      <c r="CA7" s="24">
        <v>97.61</v>
      </c>
      <c r="CB7" s="24">
        <v>180.24</v>
      </c>
      <c r="CC7" s="24">
        <v>169.12</v>
      </c>
      <c r="CD7" s="24">
        <v>164.36</v>
      </c>
      <c r="CE7" s="24">
        <v>161.29</v>
      </c>
      <c r="CF7" s="24">
        <v>161.31</v>
      </c>
      <c r="CG7" s="24">
        <v>158.94</v>
      </c>
      <c r="CH7" s="24">
        <v>158.04</v>
      </c>
      <c r="CI7" s="24">
        <v>156.77000000000001</v>
      </c>
      <c r="CJ7" s="24">
        <v>157.63999999999999</v>
      </c>
      <c r="CK7" s="24">
        <v>159.59</v>
      </c>
      <c r="CL7" s="24">
        <v>138.29</v>
      </c>
      <c r="CM7" s="24">
        <v>39.64</v>
      </c>
      <c r="CN7" s="24">
        <v>40.340000000000003</v>
      </c>
      <c r="CO7" s="24">
        <v>39.43</v>
      </c>
      <c r="CP7" s="24">
        <v>37.43</v>
      </c>
      <c r="CQ7" s="24">
        <v>35.159999999999997</v>
      </c>
      <c r="CR7" s="24">
        <v>67.069999999999993</v>
      </c>
      <c r="CS7" s="24">
        <v>66.78</v>
      </c>
      <c r="CT7" s="24">
        <v>67</v>
      </c>
      <c r="CU7" s="24">
        <v>66.650000000000006</v>
      </c>
      <c r="CV7" s="24">
        <v>64.45</v>
      </c>
      <c r="CW7" s="24">
        <v>59.1</v>
      </c>
      <c r="CX7" s="24">
        <v>83.54</v>
      </c>
      <c r="CY7" s="24">
        <v>84.9</v>
      </c>
      <c r="CZ7" s="24">
        <v>85.66</v>
      </c>
      <c r="DA7" s="24">
        <v>85.99</v>
      </c>
      <c r="DB7" s="24">
        <v>86.26</v>
      </c>
      <c r="DC7" s="24">
        <v>93.96</v>
      </c>
      <c r="DD7" s="24">
        <v>94.06</v>
      </c>
      <c r="DE7" s="24">
        <v>94.41</v>
      </c>
      <c r="DF7" s="24">
        <v>94.43</v>
      </c>
      <c r="DG7" s="24">
        <v>94.58</v>
      </c>
      <c r="DH7" s="24">
        <v>95.82</v>
      </c>
      <c r="DI7" s="24">
        <v>11.72</v>
      </c>
      <c r="DJ7" s="24">
        <v>14.03</v>
      </c>
      <c r="DK7" s="24">
        <v>16.53</v>
      </c>
      <c r="DL7" s="24">
        <v>18.88</v>
      </c>
      <c r="DM7" s="24">
        <v>21.09</v>
      </c>
      <c r="DN7" s="24">
        <v>33.090000000000003</v>
      </c>
      <c r="DO7" s="24">
        <v>34.33</v>
      </c>
      <c r="DP7" s="24">
        <v>34.15</v>
      </c>
      <c r="DQ7" s="24">
        <v>35.53</v>
      </c>
      <c r="DR7" s="24">
        <v>37.51</v>
      </c>
      <c r="DS7" s="24">
        <v>39.74</v>
      </c>
      <c r="DT7" s="24">
        <v>7.16</v>
      </c>
      <c r="DU7" s="24">
        <v>7.12</v>
      </c>
      <c r="DV7" s="24">
        <v>7.64</v>
      </c>
      <c r="DW7" s="24">
        <v>7.29</v>
      </c>
      <c r="DX7" s="24">
        <v>7.16</v>
      </c>
      <c r="DY7" s="24">
        <v>5.04</v>
      </c>
      <c r="DZ7" s="24">
        <v>5.1100000000000003</v>
      </c>
      <c r="EA7" s="24">
        <v>5.18</v>
      </c>
      <c r="EB7" s="24">
        <v>6.01</v>
      </c>
      <c r="EC7" s="24">
        <v>6.84</v>
      </c>
      <c r="ED7" s="24">
        <v>7.62</v>
      </c>
      <c r="EE7" s="24">
        <v>0.01</v>
      </c>
      <c r="EF7" s="24">
        <v>0.02</v>
      </c>
      <c r="EG7" s="24">
        <v>0.06</v>
      </c>
      <c r="EH7" s="24">
        <v>0.11</v>
      </c>
      <c r="EI7" s="24">
        <v>0</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