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k145405\Desktop\調査・通知関係\調査関係\R4 調査\R5.1.6経営比較分析表（R3決算）\"/>
    </mc:Choice>
  </mc:AlternateContent>
  <xr:revisionPtr revIDLastSave="0" documentId="13_ncr:1_{5CCA62D8-A78F-42E8-892C-8685B4FDCCA4}" xr6:coauthVersionLast="36" xr6:coauthVersionMax="36" xr10:uidLastSave="{00000000-0000-0000-0000-000000000000}"/>
  <workbookProtection workbookAlgorithmName="SHA-512" workbookHashValue="KMYJwyPDRY/mtXvFTg8ohx8zD3mLhGaam3c1B1hH2bICq8lW0mUfoR2g4C+roKkLuU1FIDfZaL+d/1bjMce3vA==" workbookSaltValue="3clu0H5UWLvd4J3UxneBT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I10" i="4"/>
  <c r="B10" i="4"/>
  <c r="BB8" i="4"/>
  <c r="AT8" i="4"/>
  <c r="AL8" i="4"/>
  <c r="AD8" i="4"/>
  <c r="W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<sst xmlns="http://schemas.openxmlformats.org/spreadsheetml/2006/main" count="228" uniqueCount="114">
  <si>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</si>
  <si>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</si>
  <si>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</si>
  <si>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</si>
  <si>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</si>
  <si>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</si>
  <si>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</si>
  <si>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</si>
  <si>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</si>
  <si>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</si>
  <si>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</si>
  <si>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</si>
  <si>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</si>
  <si>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</si>
  <si>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</si>
  <si>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</si>
  <si>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</si>
  <si>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</si>
  <si>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</si>
  <si>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</si>
  <si>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</si>
  <si>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</si>
  <si>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</si>
  <si>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</si>
  <si>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</si>
  <si>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</si>
  <si>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</si>
  <si>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</si>
  <si>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</si>
  <si>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</si>
  <si>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</si>
  <si>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</si>
  <si>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</si>
  <si>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</si>
  <si>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</si>
  <si>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</si>
  <si>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</si>
  <si>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</si>
  <si>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</si>
  <si>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</si>
  <si>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</si>
  <si>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</si>
  <si>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</si>
  <si>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</si>
  <si>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</si>
  <si>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</si>
  <si>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</si>
  <si>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</si>
  <si>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</si>
  <si>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</si>
  <si>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</si>
  <si>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</si>
  <si>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</si>
  <si>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</si>
  <si>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</si>
  <si>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</si>
  <si>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</si>
  <si>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</si>
  <si>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</si>
  <si>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</si>
  <si>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</si>
  <si>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</si>
  <si>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</si>
  <si>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</si>
  <si>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</si>
  <si>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</si>
  <si>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</si>
  <si>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</si>
  <si>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</si>
  <si>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</si>
  <si>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</si>
  <si>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</si>
  <si>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</si>
  <si>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</si>
  <si>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</si>
  <si>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</si>
  <si>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</si>
  <si>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</si>
  <si>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</si>
  <si>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</si>
  <si>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</si>
  <si>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</si>
  <si>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</si>
  <si>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</si>
  <si>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</si>
  <si>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</si>
  <si>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</si>
  <si>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</si>
  <si>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</si>
  <si>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</si>
  <si>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</si>
  <si>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</si>
  <si>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</si>
  <si>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</si>
  <si>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</si>
  <si>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</si>
  <si>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</si>
  <si>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</si>
  <si>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</si>
  <si>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</si>
  <si>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</si>
  <si>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</si>
  <si>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</si>
  <si>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</si>
  <si>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</si>
  <si>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</si>
  <si>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</si>
  <si>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</si>
  <si>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</si>
  <si>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</si>
  <si>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</si>
  <si>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R3年度において有形固定資産減価償却率が下がっているがこれは桐原地区の上水道施設整備が行われ有形固定資産が増えた為と思われる。しかし依然として減価償却率が高く、資産の老朽化が進んでいる状況であるが、施設を更新する財源の確保が難しい状況である。
管路経年化率においても下がっているが、これも桐原地区の整備により管路延長が伸びた為と思われる。管路の老朽化は進行していおり、令和2年度に作成したアセットマネジメント（資産管理計画）を基に更新を進めており、管路更新率は上昇した。</t>
    <rPh sb="2" eb="4">
      <t>ネンド</t>
    </rPh>
    <rPh sb="20" eb="21">
      <t>サ</t>
    </rPh>
    <rPh sb="30" eb="34">
      <t>キリハラチク</t>
    </rPh>
    <rPh sb="35" eb="38">
      <t>ジョウスイドウ</t>
    </rPh>
    <rPh sb="38" eb="40">
      <t>シセツ</t>
    </rPh>
    <rPh sb="40" eb="42">
      <t>セイビ</t>
    </rPh>
    <rPh sb="43" eb="44">
      <t>オコナ</t>
    </rPh>
    <rPh sb="46" eb="52">
      <t>ユウケイコテイシサン</t>
    </rPh>
    <rPh sb="53" eb="54">
      <t>フ</t>
    </rPh>
    <rPh sb="56" eb="57">
      <t>タメ</t>
    </rPh>
    <rPh sb="58" eb="59">
      <t>オモ</t>
    </rPh>
    <rPh sb="66" eb="68">
      <t>イゼン</t>
    </rPh>
    <rPh sb="71" eb="76">
      <t>ゲンカショウキャクリツ</t>
    </rPh>
    <rPh sb="77" eb="78">
      <t>タカ</t>
    </rPh>
    <rPh sb="144" eb="146">
      <t>キリハラ</t>
    </rPh>
    <rPh sb="146" eb="148">
      <t>チク</t>
    </rPh>
    <rPh sb="149" eb="151">
      <t>セイビ</t>
    </rPh>
    <rPh sb="154" eb="158">
      <t>カンロエンチョウ</t>
    </rPh>
    <rPh sb="159" eb="160">
      <t>ノ</t>
    </rPh>
    <rPh sb="162" eb="163">
      <t>タメ</t>
    </rPh>
    <rPh sb="164" eb="165">
      <t>オモ</t>
    </rPh>
    <rPh sb="224" eb="226">
      <t>カンロ</t>
    </rPh>
    <rPh sb="226" eb="229">
      <t>コウシンリツ</t>
    </rPh>
    <rPh sb="230" eb="232">
      <t>ジョウショウ</t>
    </rPh>
    <phoneticPr fontId="4"/>
  </si>
  <si>
    <t>平成27年度に料金改定を行ったことにより、料金改定以降は経常収支比率は100％を上回っており、累積欠損金比率は年々減少し、令和2年度において欠損金は解消された。今後とも費用の抑制及び収益の確保において改善を行い、有収率についても向上の為、効率的に管路更新や漏水修理を行っていく必要がある。
創設から40年以上経過し施設及び管路の老朽化が進んでいる。令和2年度に作成したアセットマネジメント（資産管理計画）を基に更新を進めていく予定である。</t>
    <rPh sb="213" eb="215">
      <t>ヨテイ</t>
    </rPh>
    <phoneticPr fontId="4"/>
  </si>
  <si>
    <t>平成27年度に料金改定を行ったこともあり、料金改定以降は経常収支比率は100％を上回っている。R3年度に鮒田水管橋修繕により費用が多くかかった為、料金回収率は100％を下回まわった。今後施設の更新にかかる財源などを確保する為にも、経営改善に向けた取組を継続していかなければならない。
累積欠損金比率は年々減少し、令和2年度において欠損金は解消された。
流動比率においては100％を上回っているが、類似団体と比べると平均値を下回っている。
企業債残高対給水収益比率は少しずつ改善してきている。
施設利用率については、平均値を上回ってはいるが、余裕があり特に問題はないと思われる。
有収率は、昨年と比べ微増しているが全国平均、類似団体と比べても低い状態にある為、有収率の向上に努めていかなくてはならない。</t>
    <rPh sb="49" eb="51">
      <t>ネンド</t>
    </rPh>
    <rPh sb="52" eb="57">
      <t>フナダスイカンキョウ</t>
    </rPh>
    <rPh sb="57" eb="59">
      <t>シュウゼン</t>
    </rPh>
    <rPh sb="62" eb="64">
      <t>ヒヨウ</t>
    </rPh>
    <rPh sb="65" eb="66">
      <t>オオ</t>
    </rPh>
    <rPh sb="71" eb="72">
      <t>タメ</t>
    </rPh>
    <rPh sb="84" eb="85">
      <t>シタ</t>
    </rPh>
    <rPh sb="257" eb="259">
      <t>ヘイキン</t>
    </rPh>
    <rPh sb="259" eb="260">
      <t>チ</t>
    </rPh>
    <rPh sb="261" eb="263">
      <t>ウワマワ</t>
    </rPh>
    <rPh sb="299" eb="301">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</si>
</sst>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quot;-&quot;">
                  <c:v>0.17</c:v>
                </c:pt>
                <c:pt idx="4" formatCode="#,##0.00;&quot;△&quot;#,##0.00;&quot;-&quot;">
                  <c:v>0.84</c:v>
                </c:pt>
              </c:numCache>
            </c:numRef>
          </c:val>
          <c:extLst>
            <c:ext xmlns:c16="http://schemas.microsoft.com/office/drawing/2014/chart" uri="{C3380CC4-5D6E-409C-BE32-E72D297353CC}">
              <c16:uniqueId val="{00000000-0567-41A1-9E00-5D44E5C662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0567-41A1-9E00-5D44E5C662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67.81</c:v>
                </c:pt>
                <c:pt idx="1">
                  <c:v>64.56</c:v>
                </c:pt>
                <c:pt idx="2">
                  <c:v>63.93</c:v>
                </c:pt>
                <c:pt idx="3">
                  <c:v>71.260000000000005</c:v>
                </c:pt>
                <c:pt idx="4">
                  <c:v>68.55</c:v>
                </c:pt>
              </c:numCache>
            </c:numRef>
          </c:val>
          <c:extLst>
            <c:ext xmlns:c16="http://schemas.microsoft.com/office/drawing/2014/chart" uri="{C3380CC4-5D6E-409C-BE32-E72D297353CC}">
              <c16:uniqueId val="{00000000-A3C9-4D33-9D83-EE15ADB663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A3C9-4D33-9D83-EE15ADB663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74.459999999999994</c:v>
                </c:pt>
                <c:pt idx="1">
                  <c:v>76.58</c:v>
                </c:pt>
                <c:pt idx="2">
                  <c:v>76.180000000000007</c:v>
                </c:pt>
                <c:pt idx="3">
                  <c:v>70.260000000000005</c:v>
                </c:pt>
                <c:pt idx="4">
                  <c:v>70.28</c:v>
                </c:pt>
              </c:numCache>
            </c:numRef>
          </c:val>
          <c:extLst>
            <c:ext xmlns:c16="http://schemas.microsoft.com/office/drawing/2014/chart" uri="{C3380CC4-5D6E-409C-BE32-E72D297353CC}">
              <c16:uniqueId val="{00000000-2808-469F-AEDA-C94F05F12D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2808-469F-AEDA-C94F05F12D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127.54</c:v>
                </c:pt>
                <c:pt idx="1">
                  <c:v>133.09</c:v>
                </c:pt>
                <c:pt idx="2">
                  <c:v>143.99</c:v>
                </c:pt>
                <c:pt idx="3">
                  <c:v>138.11000000000001</c:v>
                </c:pt>
                <c:pt idx="4">
                  <c:v>130.32</c:v>
                </c:pt>
              </c:numCache>
            </c:numRef>
          </c:val>
          <c:extLst>
            <c:ext xmlns:c16="http://schemas.microsoft.com/office/drawing/2014/chart" uri="{C3380CC4-5D6E-409C-BE32-E72D297353CC}">
              <c16:uniqueId val="{00000000-B8CC-4822-AFF6-8F5311E89F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B8CC-4822-AFF6-8F5311E89F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59.12</c:v>
                </c:pt>
                <c:pt idx="1">
                  <c:v>57.47</c:v>
                </c:pt>
                <c:pt idx="2">
                  <c:v>58.87</c:v>
                </c:pt>
                <c:pt idx="3">
                  <c:v>60.09</c:v>
                </c:pt>
                <c:pt idx="4">
                  <c:v>54.56</c:v>
                </c:pt>
              </c:numCache>
            </c:numRef>
          </c:val>
          <c:extLst>
            <c:ext xmlns:c16="http://schemas.microsoft.com/office/drawing/2014/chart" uri="{C3380CC4-5D6E-409C-BE32-E72D297353CC}">
              <c16:uniqueId val="{00000000-AA57-4E15-9693-D5F6B9AED13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AA57-4E15-9693-D5F6B9AED13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22.52</c:v>
                </c:pt>
                <c:pt idx="1">
                  <c:v>28.68</c:v>
                </c:pt>
                <c:pt idx="2">
                  <c:v>46.96</c:v>
                </c:pt>
                <c:pt idx="3">
                  <c:v>61.61</c:v>
                </c:pt>
                <c:pt idx="4">
                  <c:v>57.91</c:v>
                </c:pt>
              </c:numCache>
            </c:numRef>
          </c:val>
          <c:extLst>
            <c:ext xmlns:c16="http://schemas.microsoft.com/office/drawing/2014/chart" uri="{C3380CC4-5D6E-409C-BE32-E72D297353CC}">
              <c16:uniqueId val="{00000000-145C-4444-B4CF-92FFD4C711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145C-4444-B4CF-92FFD4C711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86.38</c:v>
                </c:pt>
                <c:pt idx="1">
                  <c:v>57.51</c:v>
                </c:pt>
                <c:pt idx="2">
                  <c:v>20.75</c:v>
                </c:pt>
                <c:pt idx="3" formatCode="#,##0.00;&quot;△&quot;#,##0.00">
                  <c:v>0</c:v>
                </c:pt>
                <c:pt idx="4" formatCode="#,##0.00;&quot;△&quot;#,##0.00">
                  <c:v>0</c:v>
                </c:pt>
              </c:numCache>
            </c:numRef>
          </c:val>
          <c:extLst>
            <c:ext xmlns:c16="http://schemas.microsoft.com/office/drawing/2014/chart" uri="{C3380CC4-5D6E-409C-BE32-E72D297353CC}">
              <c16:uniqueId val="{00000000-27E5-4A50-B80F-FE3FC8DFBE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27E5-4A50-B80F-FE3FC8DFBE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174.47</c:v>
                </c:pt>
                <c:pt idx="1">
                  <c:v>171.28</c:v>
                </c:pt>
                <c:pt idx="2">
                  <c:v>218.85</c:v>
                </c:pt>
                <c:pt idx="3">
                  <c:v>212.08</c:v>
                </c:pt>
                <c:pt idx="4">
                  <c:v>279.7</c:v>
                </c:pt>
              </c:numCache>
            </c:numRef>
          </c:val>
          <c:extLst>
            <c:ext xmlns:c16="http://schemas.microsoft.com/office/drawing/2014/chart" uri="{C3380CC4-5D6E-409C-BE32-E72D297353CC}">
              <c16:uniqueId val="{00000000-FE13-4939-9789-AC1392979E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FE13-4939-9789-AC1392979E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522.91</c:v>
                </c:pt>
                <c:pt idx="1">
                  <c:v>499.92</c:v>
                </c:pt>
                <c:pt idx="2">
                  <c:v>462.54</c:v>
                </c:pt>
                <c:pt idx="3">
                  <c:v>411.29</c:v>
                </c:pt>
                <c:pt idx="4">
                  <c:v>378.13</c:v>
                </c:pt>
              </c:numCache>
            </c:numRef>
          </c:val>
          <c:extLst>
            <c:ext xmlns:c16="http://schemas.microsoft.com/office/drawing/2014/chart" uri="{C3380CC4-5D6E-409C-BE32-E72D297353CC}">
              <c16:uniqueId val="{00000000-48B7-401B-A741-B0B57A01C2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48B7-401B-A741-B0B57A01C2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112.62</c:v>
                </c:pt>
                <c:pt idx="1">
                  <c:v>117.03</c:v>
                </c:pt>
                <c:pt idx="2">
                  <c:v>128.38999999999999</c:v>
                </c:pt>
                <c:pt idx="3">
                  <c:v>120.88</c:v>
                </c:pt>
                <c:pt idx="4">
                  <c:v>85.1</c:v>
                </c:pt>
              </c:numCache>
            </c:numRef>
          </c:val>
          <c:extLst>
            <c:ext xmlns:c16="http://schemas.microsoft.com/office/drawing/2014/chart" uri="{C3380CC4-5D6E-409C-BE32-E72D297353CC}">
              <c16:uniqueId val="{00000000-2016-452D-A784-D69A96D9556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2016-452D-A784-D69A96D9556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156.28</c:v>
                </c:pt>
                <c:pt idx="1">
                  <c:v>150.68</c:v>
                </c:pt>
                <c:pt idx="2">
                  <c:v>137.66</c:v>
                </c:pt>
                <c:pt idx="3">
                  <c:v>145.62</c:v>
                </c:pt>
                <c:pt idx="4">
                  <c:v>209.75</c:v>
                </c:pt>
              </c:numCache>
            </c:numRef>
          </c:val>
          <c:extLst>
            <c:ext xmlns:c16="http://schemas.microsoft.com/office/drawing/2014/chart" uri="{C3380CC4-5D6E-409C-BE32-E72D297353CC}">
              <c16:uniqueId val="{00000000-8482-465F-BE42-19D49F7F771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8482-465F-BE42-19D49F7F771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4"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紀宝町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10585</v>
      </c>
      <c r="AM8" s="45"/>
      <c r="AN8" s="45"/>
      <c r="AO8" s="45"/>
      <c r="AP8" s="45"/>
      <c r="AQ8" s="45"/>
      <c r="AR8" s="45"/>
      <c r="AS8" s="45"/>
      <c r="AT8" s="46">
        <f>データ!$S$6</f>
        <v>79.62</v>
      </c>
      <c r="AU8" s="47"/>
      <c r="AV8" s="47"/>
      <c r="AW8" s="47"/>
      <c r="AX8" s="47"/>
      <c r="AY8" s="47"/>
      <c r="AZ8" s="47"/>
      <c r="BA8" s="47"/>
      <c r="BB8" s="48">
        <f>データ!$T$6</f>
        <v>132.94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64.569999999999993</v>
      </c>
      <c r="J10" s="47"/>
      <c r="K10" s="47"/>
      <c r="L10" s="47"/>
      <c r="M10" s="47"/>
      <c r="N10" s="47"/>
      <c r="O10" s="81"/>
      <c r="P10" s="48">
        <f>データ!$P$6</f>
        <v>97.34</v>
      </c>
      <c r="Q10" s="48"/>
      <c r="R10" s="48"/>
      <c r="S10" s="48"/>
      <c r="T10" s="48"/>
      <c r="U10" s="48"/>
      <c r="V10" s="48"/>
      <c r="W10" s="45">
        <f>データ!$Q$6</f>
        <v>3170</v>
      </c>
      <c r="X10" s="45"/>
      <c r="Y10" s="45"/>
      <c r="Z10" s="45"/>
      <c r="AA10" s="45"/>
      <c r="AB10" s="45"/>
      <c r="AC10" s="45"/>
      <c r="AD10" s="2"/>
      <c r="AE10" s="2"/>
      <c r="AF10" s="2"/>
      <c r="AG10" s="2"/>
      <c r="AH10" s="2"/>
      <c r="AI10" s="2"/>
      <c r="AJ10" s="2"/>
      <c r="AK10" s="2"/>
      <c r="AL10" s="45">
        <f>データ!$U$6</f>
        <v>10228</v>
      </c>
      <c r="AM10" s="45"/>
      <c r="AN10" s="45"/>
      <c r="AO10" s="45"/>
      <c r="AP10" s="45"/>
      <c r="AQ10" s="45"/>
      <c r="AR10" s="45"/>
      <c r="AS10" s="45"/>
      <c r="AT10" s="46">
        <f>データ!$V$6</f>
        <v>15.86</v>
      </c>
      <c r="AU10" s="47"/>
      <c r="AV10" s="47"/>
      <c r="AW10" s="47"/>
      <c r="AX10" s="47"/>
      <c r="AY10" s="47"/>
      <c r="AZ10" s="47"/>
      <c r="BA10" s="47"/>
      <c r="BB10" s="48">
        <f>データ!$W$6</f>
        <v>644.89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esU7+BdUOrJtoUyZ7OScY3KAFNMys9VfmVln8i5htQnoi9FatI+S1w8znazz75YtzP2tUKSJ4tdXHGLJXByJ0A==" saltValue="gILi8N5cKCFyGzdezYc4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245623</v>
      </c>
      <c r="D6" s="20">
        <f t="shared" si="3"/>
        <v>46</v>
      </c>
      <c r="E6" s="20">
        <f t="shared" si="3"/>
        <v>1</v>
      </c>
      <c r="F6" s="20">
        <f t="shared" si="3"/>
        <v>0</v>
      </c>
      <c r="G6" s="20">
        <f t="shared" si="3"/>
        <v>1</v>
      </c>
      <c r="H6" s="20" t="str">
        <f t="shared" si="3"/>
        <v>三重県　紀宝町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64.569999999999993</v>
      </c>
      <c r="P6" s="21">
        <f t="shared" si="3"/>
        <v>97.34</v>
      </c>
      <c r="Q6" s="21">
        <f t="shared" si="3"/>
        <v>3170</v>
      </c>
      <c r="R6" s="21">
        <f t="shared" si="3"/>
        <v>10585</v>
      </c>
      <c r="S6" s="21">
        <f t="shared" si="3"/>
        <v>79.62</v>
      </c>
      <c r="T6" s="21">
        <f t="shared" si="3"/>
        <v>132.94</v>
      </c>
      <c r="U6" s="21">
        <f t="shared" si="3"/>
        <v>10228</v>
      </c>
      <c r="V6" s="21">
        <f t="shared" si="3"/>
        <v>15.86</v>
      </c>
      <c r="W6" s="21">
        <f t="shared" si="3"/>
        <v>644.89</v>
      </c>
      <c r="X6" s="22">
        <f>IF(X7="",NA(),X7)</f>
        <v>127.54</v>
      </c>
      <c r="Y6" s="22">
        <f t="shared" ref="Y6:AG6" si="4">IF(Y7="",NA(),Y7)</f>
        <v>133.09</v>
      </c>
      <c r="Z6" s="22">
        <f t="shared" si="4"/>
        <v>143.99</v>
      </c>
      <c r="AA6" s="22">
        <f t="shared" si="4"/>
        <v>138.11000000000001</v>
      </c>
      <c r="AB6" s="22">
        <f t="shared" si="4"/>
        <v>130.32</v>
      </c>
      <c r="AC6" s="22">
        <f t="shared" si="4"/>
        <v>110.02</v>
      </c>
      <c r="AD6" s="22">
        <f t="shared" si="4"/>
        <v>108.76</v>
      </c>
      <c r="AE6" s="22">
        <f t="shared" si="4"/>
        <v>108.46</v>
      </c>
      <c r="AF6" s="22">
        <f t="shared" si="4"/>
        <v>109.02</v>
      </c>
      <c r="AG6" s="22">
        <f t="shared" si="4"/>
        <v>107.81</v>
      </c>
      <c r="AH6" s="21" t="str">
        <f>IF(AH7="","",IF(AH7="-","【-】","【"&amp;SUBSTITUTE(TEXT(AH7,"#,##0.00"),"-","△")&amp;"】"))</f>
        <v>【111.39】</v>
      </c>
      <c r="AI6" s="22">
        <f>IF(AI7="",NA(),AI7)</f>
        <v>86.38</v>
      </c>
      <c r="AJ6" s="22">
        <f t="shared" ref="AJ6:AR6" si="5">IF(AJ7="",NA(),AJ7)</f>
        <v>57.51</v>
      </c>
      <c r="AK6" s="22">
        <f t="shared" si="5"/>
        <v>20.75</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174.47</v>
      </c>
      <c r="AU6" s="22">
        <f t="shared" ref="AU6:BC6" si="6">IF(AU7="",NA(),AU7)</f>
        <v>171.28</v>
      </c>
      <c r="AV6" s="22">
        <f t="shared" si="6"/>
        <v>218.85</v>
      </c>
      <c r="AW6" s="22">
        <f t="shared" si="6"/>
        <v>212.08</v>
      </c>
      <c r="AX6" s="22">
        <f t="shared" si="6"/>
        <v>279.7</v>
      </c>
      <c r="AY6" s="22">
        <f t="shared" si="6"/>
        <v>355.27</v>
      </c>
      <c r="AZ6" s="22">
        <f t="shared" si="6"/>
        <v>359.7</v>
      </c>
      <c r="BA6" s="22">
        <f t="shared" si="6"/>
        <v>362.93</v>
      </c>
      <c r="BB6" s="22">
        <f t="shared" si="6"/>
        <v>371.81</v>
      </c>
      <c r="BC6" s="22">
        <f t="shared" si="6"/>
        <v>384.23</v>
      </c>
      <c r="BD6" s="21" t="str">
        <f>IF(BD7="","",IF(BD7="-","【-】","【"&amp;SUBSTITUTE(TEXT(BD7,"#,##0.00"),"-","△")&amp;"】"))</f>
        <v>【261.51】</v>
      </c>
      <c r="BE6" s="22">
        <f>IF(BE7="",NA(),BE7)</f>
        <v>522.91</v>
      </c>
      <c r="BF6" s="22">
        <f t="shared" ref="BF6:BN6" si="7">IF(BF7="",NA(),BF7)</f>
        <v>499.92</v>
      </c>
      <c r="BG6" s="22">
        <f t="shared" si="7"/>
        <v>462.54</v>
      </c>
      <c r="BH6" s="22">
        <f t="shared" si="7"/>
        <v>411.29</v>
      </c>
      <c r="BI6" s="22">
        <f t="shared" si="7"/>
        <v>378.13</v>
      </c>
      <c r="BJ6" s="22">
        <f t="shared" si="7"/>
        <v>458.27</v>
      </c>
      <c r="BK6" s="22">
        <f t="shared" si="7"/>
        <v>447.01</v>
      </c>
      <c r="BL6" s="22">
        <f t="shared" si="7"/>
        <v>439.05</v>
      </c>
      <c r="BM6" s="22">
        <f t="shared" si="7"/>
        <v>465.85</v>
      </c>
      <c r="BN6" s="22">
        <f t="shared" si="7"/>
        <v>439.43</v>
      </c>
      <c r="BO6" s="21" t="str">
        <f>IF(BO7="","",IF(BO7="-","【-】","【"&amp;SUBSTITUTE(TEXT(BO7,"#,##0.00"),"-","△")&amp;"】"))</f>
        <v>【265.16】</v>
      </c>
      <c r="BP6" s="22">
        <f>IF(BP7="",NA(),BP7)</f>
        <v>112.62</v>
      </c>
      <c r="BQ6" s="22">
        <f t="shared" ref="BQ6:BY6" si="8">IF(BQ7="",NA(),BQ7)</f>
        <v>117.03</v>
      </c>
      <c r="BR6" s="22">
        <f t="shared" si="8"/>
        <v>128.38999999999999</v>
      </c>
      <c r="BS6" s="22">
        <f t="shared" si="8"/>
        <v>120.88</v>
      </c>
      <c r="BT6" s="22">
        <f t="shared" si="8"/>
        <v>85.1</v>
      </c>
      <c r="BU6" s="22">
        <f t="shared" si="8"/>
        <v>96.77</v>
      </c>
      <c r="BV6" s="22">
        <f t="shared" si="8"/>
        <v>95.81</v>
      </c>
      <c r="BW6" s="22">
        <f t="shared" si="8"/>
        <v>95.26</v>
      </c>
      <c r="BX6" s="22">
        <f t="shared" si="8"/>
        <v>92.39</v>
      </c>
      <c r="BY6" s="22">
        <f t="shared" si="8"/>
        <v>94.41</v>
      </c>
      <c r="BZ6" s="21" t="str">
        <f>IF(BZ7="","",IF(BZ7="-","【-】","【"&amp;SUBSTITUTE(TEXT(BZ7,"#,##0.00"),"-","△")&amp;"】"))</f>
        <v>【102.35】</v>
      </c>
      <c r="CA6" s="22">
        <f>IF(CA7="",NA(),CA7)</f>
        <v>156.28</v>
      </c>
      <c r="CB6" s="22">
        <f t="shared" ref="CB6:CJ6" si="9">IF(CB7="",NA(),CB7)</f>
        <v>150.68</v>
      </c>
      <c r="CC6" s="22">
        <f t="shared" si="9"/>
        <v>137.66</v>
      </c>
      <c r="CD6" s="22">
        <f t="shared" si="9"/>
        <v>145.62</v>
      </c>
      <c r="CE6" s="22">
        <f t="shared" si="9"/>
        <v>209.75</v>
      </c>
      <c r="CF6" s="22">
        <f t="shared" si="9"/>
        <v>187.18</v>
      </c>
      <c r="CG6" s="22">
        <f t="shared" si="9"/>
        <v>189.58</v>
      </c>
      <c r="CH6" s="22">
        <f t="shared" si="9"/>
        <v>192.82</v>
      </c>
      <c r="CI6" s="22">
        <f t="shared" si="9"/>
        <v>192.98</v>
      </c>
      <c r="CJ6" s="22">
        <f t="shared" si="9"/>
        <v>192.13</v>
      </c>
      <c r="CK6" s="21" t="str">
        <f>IF(CK7="","",IF(CK7="-","【-】","【"&amp;SUBSTITUTE(TEXT(CK7,"#,##0.00"),"-","△")&amp;"】"))</f>
        <v>【167.74】</v>
      </c>
      <c r="CL6" s="22">
        <f>IF(CL7="",NA(),CL7)</f>
        <v>67.81</v>
      </c>
      <c r="CM6" s="22">
        <f t="shared" ref="CM6:CU6" si="10">IF(CM7="",NA(),CM7)</f>
        <v>64.56</v>
      </c>
      <c r="CN6" s="22">
        <f t="shared" si="10"/>
        <v>63.93</v>
      </c>
      <c r="CO6" s="22">
        <f t="shared" si="10"/>
        <v>71.260000000000005</v>
      </c>
      <c r="CP6" s="22">
        <f t="shared" si="10"/>
        <v>68.55</v>
      </c>
      <c r="CQ6" s="22">
        <f t="shared" si="10"/>
        <v>55.88</v>
      </c>
      <c r="CR6" s="22">
        <f t="shared" si="10"/>
        <v>55.22</v>
      </c>
      <c r="CS6" s="22">
        <f t="shared" si="10"/>
        <v>54.05</v>
      </c>
      <c r="CT6" s="22">
        <f t="shared" si="10"/>
        <v>54.43</v>
      </c>
      <c r="CU6" s="22">
        <f t="shared" si="10"/>
        <v>53.87</v>
      </c>
      <c r="CV6" s="21" t="str">
        <f>IF(CV7="","",IF(CV7="-","【-】","【"&amp;SUBSTITUTE(TEXT(CV7,"#,##0.00"),"-","△")&amp;"】"))</f>
        <v>【60.29】</v>
      </c>
      <c r="CW6" s="22">
        <f>IF(CW7="",NA(),CW7)</f>
        <v>74.459999999999994</v>
      </c>
      <c r="CX6" s="22">
        <f t="shared" ref="CX6:DF6" si="11">IF(CX7="",NA(),CX7)</f>
        <v>76.58</v>
      </c>
      <c r="CY6" s="22">
        <f t="shared" si="11"/>
        <v>76.180000000000007</v>
      </c>
      <c r="CZ6" s="22">
        <f t="shared" si="11"/>
        <v>70.260000000000005</v>
      </c>
      <c r="DA6" s="22">
        <f t="shared" si="11"/>
        <v>70.28</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59.12</v>
      </c>
      <c r="DI6" s="22">
        <f t="shared" ref="DI6:DQ6" si="12">IF(DI7="",NA(),DI7)</f>
        <v>57.47</v>
      </c>
      <c r="DJ6" s="22">
        <f t="shared" si="12"/>
        <v>58.87</v>
      </c>
      <c r="DK6" s="22">
        <f t="shared" si="12"/>
        <v>60.09</v>
      </c>
      <c r="DL6" s="22">
        <f t="shared" si="12"/>
        <v>54.56</v>
      </c>
      <c r="DM6" s="22">
        <f t="shared" si="12"/>
        <v>46.61</v>
      </c>
      <c r="DN6" s="22">
        <f t="shared" si="12"/>
        <v>47.97</v>
      </c>
      <c r="DO6" s="22">
        <f t="shared" si="12"/>
        <v>49.12</v>
      </c>
      <c r="DP6" s="22">
        <f t="shared" si="12"/>
        <v>49.39</v>
      </c>
      <c r="DQ6" s="22">
        <f t="shared" si="12"/>
        <v>50.75</v>
      </c>
      <c r="DR6" s="21" t="str">
        <f>IF(DR7="","",IF(DR7="-","【-】","【"&amp;SUBSTITUTE(TEXT(DR7,"#,##0.00"),"-","△")&amp;"】"))</f>
        <v>【50.88】</v>
      </c>
      <c r="DS6" s="22">
        <f>IF(DS7="",NA(),DS7)</f>
        <v>22.52</v>
      </c>
      <c r="DT6" s="22">
        <f t="shared" ref="DT6:EB6" si="13">IF(DT7="",NA(),DT7)</f>
        <v>28.68</v>
      </c>
      <c r="DU6" s="22">
        <f t="shared" si="13"/>
        <v>46.96</v>
      </c>
      <c r="DV6" s="22">
        <f t="shared" si="13"/>
        <v>61.61</v>
      </c>
      <c r="DW6" s="22">
        <f t="shared" si="13"/>
        <v>57.91</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1">
        <f t="shared" ref="EE6:EM6" si="14">IF(EE7="",NA(),EE7)</f>
        <v>0</v>
      </c>
      <c r="EF6" s="21">
        <f t="shared" si="14"/>
        <v>0</v>
      </c>
      <c r="EG6" s="22">
        <f t="shared" si="14"/>
        <v>0.17</v>
      </c>
      <c r="EH6" s="22">
        <f t="shared" si="14"/>
        <v>0.84</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245623</v>
      </c>
      <c r="D7" s="24">
        <v>46</v>
      </c>
      <c r="E7" s="24">
        <v>1</v>
      </c>
      <c r="F7" s="24">
        <v>0</v>
      </c>
      <c r="G7" s="24">
        <v>1</v>
      </c>
      <c r="H7" s="24" t="s">
        <v>93</v>
      </c>
      <c r="I7" s="24" t="s">
        <v>94</v>
      </c>
      <c r="J7" s="24" t="s">
        <v>95</v>
      </c>
      <c r="K7" s="24" t="s">
        <v>96</v>
      </c>
      <c r="L7" s="24" t="s">
        <v>97</v>
      </c>
      <c r="M7" s="24" t="s">
        <v>98</v>
      </c>
      <c r="N7" s="25" t="s">
        <v>99</v>
      </c>
      <c r="O7" s="25">
        <v>64.569999999999993</v>
      </c>
      <c r="P7" s="25">
        <v>97.34</v>
      </c>
      <c r="Q7" s="25">
        <v>3170</v>
      </c>
      <c r="R7" s="25">
        <v>10585</v>
      </c>
      <c r="S7" s="25">
        <v>79.62</v>
      </c>
      <c r="T7" s="25">
        <v>132.94</v>
      </c>
      <c r="U7" s="25">
        <v>10228</v>
      </c>
      <c r="V7" s="25">
        <v>15.86</v>
      </c>
      <c r="W7" s="25">
        <v>644.89</v>
      </c>
      <c r="X7" s="25">
        <v>127.54</v>
      </c>
      <c r="Y7" s="25">
        <v>133.09</v>
      </c>
      <c r="Z7" s="25">
        <v>143.99</v>
      </c>
      <c r="AA7" s="25">
        <v>138.11000000000001</v>
      </c>
      <c r="AB7" s="25">
        <v>130.32</v>
      </c>
      <c r="AC7" s="25">
        <v>110.02</v>
      </c>
      <c r="AD7" s="25">
        <v>108.76</v>
      </c>
      <c r="AE7" s="25">
        <v>108.46</v>
      </c>
      <c r="AF7" s="25">
        <v>109.02</v>
      </c>
      <c r="AG7" s="25">
        <v>107.81</v>
      </c>
      <c r="AH7" s="25">
        <v>111.39</v>
      </c>
      <c r="AI7" s="25">
        <v>86.38</v>
      </c>
      <c r="AJ7" s="25">
        <v>57.51</v>
      </c>
      <c r="AK7" s="25">
        <v>20.75</v>
      </c>
      <c r="AL7" s="25">
        <v>0</v>
      </c>
      <c r="AM7" s="25">
        <v>0</v>
      </c>
      <c r="AN7" s="25">
        <v>7.31</v>
      </c>
      <c r="AO7" s="25">
        <v>7.48</v>
      </c>
      <c r="AP7" s="25">
        <v>11.94</v>
      </c>
      <c r="AQ7" s="25">
        <v>11</v>
      </c>
      <c r="AR7" s="25">
        <v>8.86</v>
      </c>
      <c r="AS7" s="25">
        <v>1.3</v>
      </c>
      <c r="AT7" s="25">
        <v>174.47</v>
      </c>
      <c r="AU7" s="25">
        <v>171.28</v>
      </c>
      <c r="AV7" s="25">
        <v>218.85</v>
      </c>
      <c r="AW7" s="25">
        <v>212.08</v>
      </c>
      <c r="AX7" s="25">
        <v>279.7</v>
      </c>
      <c r="AY7" s="25">
        <v>355.27</v>
      </c>
      <c r="AZ7" s="25">
        <v>359.7</v>
      </c>
      <c r="BA7" s="25">
        <v>362.93</v>
      </c>
      <c r="BB7" s="25">
        <v>371.81</v>
      </c>
      <c r="BC7" s="25">
        <v>384.23</v>
      </c>
      <c r="BD7" s="25">
        <v>261.51</v>
      </c>
      <c r="BE7" s="25">
        <v>522.91</v>
      </c>
      <c r="BF7" s="25">
        <v>499.92</v>
      </c>
      <c r="BG7" s="25">
        <v>462.54</v>
      </c>
      <c r="BH7" s="25">
        <v>411.29</v>
      </c>
      <c r="BI7" s="25">
        <v>378.13</v>
      </c>
      <c r="BJ7" s="25">
        <v>458.27</v>
      </c>
      <c r="BK7" s="25">
        <v>447.01</v>
      </c>
      <c r="BL7" s="25">
        <v>439.05</v>
      </c>
      <c r="BM7" s="25">
        <v>465.85</v>
      </c>
      <c r="BN7" s="25">
        <v>439.43</v>
      </c>
      <c r="BO7" s="25">
        <v>265.16000000000003</v>
      </c>
      <c r="BP7" s="25">
        <v>112.62</v>
      </c>
      <c r="BQ7" s="25">
        <v>117.03</v>
      </c>
      <c r="BR7" s="25">
        <v>128.38999999999999</v>
      </c>
      <c r="BS7" s="25">
        <v>120.88</v>
      </c>
      <c r="BT7" s="25">
        <v>85.1</v>
      </c>
      <c r="BU7" s="25">
        <v>96.77</v>
      </c>
      <c r="BV7" s="25">
        <v>95.81</v>
      </c>
      <c r="BW7" s="25">
        <v>95.26</v>
      </c>
      <c r="BX7" s="25">
        <v>92.39</v>
      </c>
      <c r="BY7" s="25">
        <v>94.41</v>
      </c>
      <c r="BZ7" s="25">
        <v>102.35</v>
      </c>
      <c r="CA7" s="25">
        <v>156.28</v>
      </c>
      <c r="CB7" s="25">
        <v>150.68</v>
      </c>
      <c r="CC7" s="25">
        <v>137.66</v>
      </c>
      <c r="CD7" s="25">
        <v>145.62</v>
      </c>
      <c r="CE7" s="25">
        <v>209.75</v>
      </c>
      <c r="CF7" s="25">
        <v>187.18</v>
      </c>
      <c r="CG7" s="25">
        <v>189.58</v>
      </c>
      <c r="CH7" s="25">
        <v>192.82</v>
      </c>
      <c r="CI7" s="25">
        <v>192.98</v>
      </c>
      <c r="CJ7" s="25">
        <v>192.13</v>
      </c>
      <c r="CK7" s="25">
        <v>167.74</v>
      </c>
      <c r="CL7" s="25">
        <v>67.81</v>
      </c>
      <c r="CM7" s="25">
        <v>64.56</v>
      </c>
      <c r="CN7" s="25">
        <v>63.93</v>
      </c>
      <c r="CO7" s="25">
        <v>71.260000000000005</v>
      </c>
      <c r="CP7" s="25">
        <v>68.55</v>
      </c>
      <c r="CQ7" s="25">
        <v>55.88</v>
      </c>
      <c r="CR7" s="25">
        <v>55.22</v>
      </c>
      <c r="CS7" s="25">
        <v>54.05</v>
      </c>
      <c r="CT7" s="25">
        <v>54.43</v>
      </c>
      <c r="CU7" s="25">
        <v>53.87</v>
      </c>
      <c r="CV7" s="25">
        <v>60.29</v>
      </c>
      <c r="CW7" s="25">
        <v>74.459999999999994</v>
      </c>
      <c r="CX7" s="25">
        <v>76.58</v>
      </c>
      <c r="CY7" s="25">
        <v>76.180000000000007</v>
      </c>
      <c r="CZ7" s="25">
        <v>70.260000000000005</v>
      </c>
      <c r="DA7" s="25">
        <v>70.28</v>
      </c>
      <c r="DB7" s="25">
        <v>80.989999999999995</v>
      </c>
      <c r="DC7" s="25">
        <v>80.930000000000007</v>
      </c>
      <c r="DD7" s="25">
        <v>80.510000000000005</v>
      </c>
      <c r="DE7" s="25">
        <v>79.44</v>
      </c>
      <c r="DF7" s="25">
        <v>79.489999999999995</v>
      </c>
      <c r="DG7" s="25">
        <v>90.12</v>
      </c>
      <c r="DH7" s="25">
        <v>59.12</v>
      </c>
      <c r="DI7" s="25">
        <v>57.47</v>
      </c>
      <c r="DJ7" s="25">
        <v>58.87</v>
      </c>
      <c r="DK7" s="25">
        <v>60.09</v>
      </c>
      <c r="DL7" s="25">
        <v>54.56</v>
      </c>
      <c r="DM7" s="25">
        <v>46.61</v>
      </c>
      <c r="DN7" s="25">
        <v>47.97</v>
      </c>
      <c r="DO7" s="25">
        <v>49.12</v>
      </c>
      <c r="DP7" s="25">
        <v>49.39</v>
      </c>
      <c r="DQ7" s="25">
        <v>50.75</v>
      </c>
      <c r="DR7" s="25">
        <v>50.88</v>
      </c>
      <c r="DS7" s="25">
        <v>22.52</v>
      </c>
      <c r="DT7" s="25">
        <v>28.68</v>
      </c>
      <c r="DU7" s="25">
        <v>46.96</v>
      </c>
      <c r="DV7" s="25">
        <v>61.61</v>
      </c>
      <c r="DW7" s="25">
        <v>57.91</v>
      </c>
      <c r="DX7" s="25">
        <v>10.84</v>
      </c>
      <c r="DY7" s="25">
        <v>15.33</v>
      </c>
      <c r="DZ7" s="25">
        <v>16.760000000000002</v>
      </c>
      <c r="EA7" s="25">
        <v>18.57</v>
      </c>
      <c r="EB7" s="25">
        <v>21.14</v>
      </c>
      <c r="EC7" s="25">
        <v>22.3</v>
      </c>
      <c r="ED7" s="25">
        <v>0</v>
      </c>
      <c r="EE7" s="25">
        <v>0</v>
      </c>
      <c r="EF7" s="25">
        <v>0</v>
      </c>
      <c r="EG7" s="25">
        <v>0.17</v>
      </c>
      <c r="EH7" s="25">
        <v>0.84</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k145405</cp:lastModifiedBy>
  <cp:lastPrinted>2023-01-25T02:38:22Z</cp:lastPrinted>
  <dcterms:created xsi:type="dcterms:W3CDTF">2022-12-01T01:00:50Z</dcterms:created>
  <dcterms:modified xsi:type="dcterms:W3CDTF">2023-01-25T02:44:05Z</dcterms:modified>
  <cp:category/>
</cp:coreProperties>
</file>