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01\JOGESUIDO\SUIDO\02_庶務係\●庶務関係\29経営比較分析\R3\"/>
    </mc:Choice>
  </mc:AlternateContent>
  <workbookProtection workbookAlgorithmName="SHA-512" workbookHashValue="Y7+ZF0P7fHONmkRRa2qbTfnC8eRC2e+jTeAhaB0gK9ww40NBLon2DBIW5SEUWw8gSUtKXWzHJtn1Bu9kO9SvZA==" workbookSaltValue="Pg+f6tw7+09NcVUtLgqoA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<sst xmlns="http://schemas.openxmlformats.org/spreadsheetml/2006/main" count="228" uniqueCount="116">
  <si>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</si>
  <si>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</si>
  <si>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</si>
  <si>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</si>
  <si>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</si>
  <si>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</si>
  <si>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</si>
  <si>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</si>
  <si>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</si>
  <si>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</si>
  <si>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</si>
  <si>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</si>
  <si>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</si>
  <si>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</si>
  <si>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</si>
  <si>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</si>
  <si>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</si>
  <si>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</si>
  <si>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</si>
  <si>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</si>
  <si>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</si>
  <si>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</si>
  <si>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</si>
  <si>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</si>
  <si>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</si>
  <si>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</si>
  <si>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</si>
  <si>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</si>
  <si>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</si>
  <si>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</si>
  <si>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</si>
  <si>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</si>
  <si>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</si>
  <si>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</si>
  <si>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</si>
  <si>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</si>
  <si>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</si>
  <si>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</si>
  <si>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</si>
  <si>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</si>
  <si>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</si>
  <si>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</si>
  <si>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</si>
  <si>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</si>
  <si>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</si>
  <si>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</si>
  <si>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</si>
  <si>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</si>
  <si>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</si>
  <si>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</si>
  <si>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</si>
  <si>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</si>
  <si>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</si>
  <si>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</si>
  <si>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</si>
  <si>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</si>
  <si>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</si>
  <si>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</si>
  <si>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</si>
  <si>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</si>
  <si>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</si>
  <si>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</si>
  <si>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</si>
  <si>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</si>
  <si>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</si>
  <si>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</si>
  <si>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</si>
  <si>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</si>
  <si>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</si>
  <si>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</si>
  <si>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</si>
  <si>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</si>
  <si>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</si>
  <si>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</si>
  <si>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</si>
  <si>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</si>
  <si>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</si>
  <si>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</si>
  <si>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</si>
  <si>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</si>
  <si>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</si>
  <si>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</si>
  <si>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</si>
  <si>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</si>
  <si>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</si>
  <si>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</si>
  <si>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</si>
  <si>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</si>
  <si>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</si>
  <si>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</si>
  <si>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</si>
  <si>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</si>
  <si>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</si>
  <si>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</si>
  <si>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</si>
  <si>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</si>
  <si>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</si>
  <si>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</si>
  <si>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</si>
  <si>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</si>
  <si>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</si>
  <si>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</si>
  <si>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</si>
  <si>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</si>
  <si>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</si>
  <si>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</si>
  <si>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</si>
  <si>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</si>
  <si>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</si>
  <si>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</si>
  <si>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</si>
  <si>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</si>
  <si>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</si>
  <si>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r>
      <t xml:space="preserve">①経常収支比率：単年度収支は黒字となり、給水にかかる費用が給水収益で賄われている。
</t>
    </r>
    <r>
      <rPr>
        <sz val="11"/>
        <rFont val="ＭＳ ゴシック"/>
        <family val="3"/>
        <charset val="128"/>
      </rPr>
      <t>③流動比率：昨年度比約90％増となっており、400％を超えていることから、短期債務の支払に心配はないと考えられる。しかしながら、今後予定される水道施設の更新に係る建設改良費の増加による流動資産の減少が懸念されるため、営業収益とともに、流動負債が増加する建設改良企業債の借入等を配慮していく必要がある。</t>
    </r>
    <r>
      <rPr>
        <sz val="11"/>
        <color theme="1"/>
        <rFont val="ＭＳ ゴシック"/>
        <family val="3"/>
        <charset val="128"/>
      </rPr>
      <t xml:space="preserve">
</t>
    </r>
    <r>
      <rPr>
        <sz val="11"/>
        <rFont val="ＭＳ ゴシック"/>
        <family val="3"/>
        <charset val="128"/>
      </rPr>
      <t>④企業債残高対給水収益比</t>
    </r>
    <r>
      <rPr>
        <sz val="11"/>
        <color theme="1"/>
        <rFont val="ＭＳ ゴシック"/>
        <family val="3"/>
        <charset val="128"/>
      </rPr>
      <t>率：給水収益に対して企業債残高の割合が100％未満となっている。料金回収率からも料金規模は妥当であるとみられ、建設改良費に係る投資規模も良好と考えられる。施設の減価償却率や管路経年化率に鑑みる資産の更新進捗を踏まえ、新規借入れを行いながら計画的な財源確保に取り組む。
⑤料金回収率：供給単価に対する給水収益の割合が100％を超えており、料金水準としては適正と考える。
⑥給水原価：他団体と比べて低い数値となっており、給水にかかる費用は少なく抑えられている。
⑦施設利用率:安定的な既存施設の能力規模を維持していると考えられ、今後も効率的な利用に努める。
⑧有収率：有収率は類似団体平均を上回っているものの、漏水調査や修繕工事を行い、引き続き配水量が収益に結び付くよう努める。</t>
    </r>
    <rPh sb="56" eb="57">
      <t>ゾウ</t>
    </rPh>
    <rPh sb="87" eb="89">
      <t>シンパイ</t>
    </rPh>
    <rPh sb="108" eb="110">
      <t>ヨテイ</t>
    </rPh>
    <rPh sb="113" eb="117">
      <t>スイドウシセツ</t>
    </rPh>
    <rPh sb="161" eb="163">
      <t>フサイ</t>
    </rPh>
    <rPh sb="164" eb="166">
      <t>ゾウカ</t>
    </rPh>
    <rPh sb="176" eb="178">
      <t>カリイレ</t>
    </rPh>
    <rPh sb="178" eb="179">
      <t>トウ</t>
    </rPh>
    <rPh sb="180" eb="182">
      <t>ハイリョ</t>
    </rPh>
    <rPh sb="207" eb="211">
      <t>キュウスイシュウエキ</t>
    </rPh>
    <rPh sb="212" eb="213">
      <t>タイ</t>
    </rPh>
    <rPh sb="215" eb="220">
      <t>キギョウサイザンダカ</t>
    </rPh>
    <rPh sb="221" eb="223">
      <t>ワリアイ</t>
    </rPh>
    <rPh sb="228" eb="230">
      <t>ミマン</t>
    </rPh>
    <rPh sb="237" eb="242">
      <t>リョウキンカイシュウリツ</t>
    </rPh>
    <rPh sb="245" eb="249">
      <t>リョウキンキボ</t>
    </rPh>
    <rPh sb="250" eb="252">
      <t>ダトウ</t>
    </rPh>
    <rPh sb="260" eb="265">
      <t>ケンセツカイリョウヒ</t>
    </rPh>
    <rPh sb="266" eb="267">
      <t>カカ</t>
    </rPh>
    <rPh sb="268" eb="270">
      <t>トウシ</t>
    </rPh>
    <rPh sb="270" eb="272">
      <t>キボ</t>
    </rPh>
    <rPh sb="273" eb="275">
      <t>リョウコウ</t>
    </rPh>
    <rPh sb="276" eb="277">
      <t>カンガ</t>
    </rPh>
    <rPh sb="282" eb="284">
      <t>シセツ</t>
    </rPh>
    <rPh sb="285" eb="289">
      <t>ゲンカショウキャク</t>
    </rPh>
    <rPh sb="289" eb="290">
      <t>リツ</t>
    </rPh>
    <rPh sb="291" eb="297">
      <t>カンロケイネンカリツ</t>
    </rPh>
    <rPh sb="298" eb="299">
      <t>カンガ</t>
    </rPh>
    <rPh sb="301" eb="303">
      <t>シサン</t>
    </rPh>
    <rPh sb="304" eb="308">
      <t>コウシンシンチョク</t>
    </rPh>
    <rPh sb="309" eb="310">
      <t>フ</t>
    </rPh>
    <rPh sb="346" eb="350">
      <t>キョウキュウタンカ</t>
    </rPh>
    <rPh sb="351" eb="352">
      <t>タイ</t>
    </rPh>
    <rPh sb="354" eb="358">
      <t>キュウスイシュウエキ</t>
    </rPh>
    <rPh sb="359" eb="361">
      <t>ワリアイ</t>
    </rPh>
    <rPh sb="367" eb="368">
      <t>コ</t>
    </rPh>
    <rPh sb="373" eb="377">
      <t>リョウキンスイジュン</t>
    </rPh>
    <rPh sb="381" eb="383">
      <t>テキセイ</t>
    </rPh>
    <rPh sb="384" eb="385">
      <t>カンガ</t>
    </rPh>
    <phoneticPr fontId="4"/>
  </si>
  <si>
    <t>単年度の収支が黒字を示す経常収支比率は100％以上が続いており、短期的な債務に対する支払能力も有していると考えられる。
また、比較的安価な給水原価で既存施設の能力を効率的に利用し、給水収益につながるよう効率性も発揮され、累積欠損金もないことから、経営に関しては概ね良好な状況と考えられる。
しかしながら、有形固定資産減価償却率から、今後水道施設（建物等）や設備の更新費用を確保していくことは直近の課題であり、将来的に給水収益の増収も厳しいと予測される中、中長期的な事業計画と財政計画のもと、水道施設等の維持管理及び施設の更新を継続できるよう健全な水道事業経営に努める。</t>
    <rPh sb="170" eb="172">
      <t>シセツ</t>
    </rPh>
    <rPh sb="173" eb="175">
      <t>タテモノ</t>
    </rPh>
    <rPh sb="175" eb="176">
      <t>トウ</t>
    </rPh>
    <rPh sb="183" eb="185">
      <t>ヒヨウ</t>
    </rPh>
    <rPh sb="195" eb="197">
      <t>チョッキン</t>
    </rPh>
    <phoneticPr fontId="4"/>
  </si>
  <si>
    <t>①有形固定資産償却率：50％を超えており、前年度数値と比較しても償却が進んでいる。資産別では前年度と同様、施設建物とそれに係る設備に減価償却率が依然高い。
②管路経年化率：平均値より数値は低いものの、前年度と比較して経年化が進んでいる。
③管路更新率：平均値以上の数値であり、１％は超えているものの、管路更新率は前年度に比べ減少している。
今後も法定耐用年数を超えた管路更新事業を推進していくことは重要と考える。</t>
    <rPh sb="21" eb="24">
      <t>ゼンネンド</t>
    </rPh>
    <rPh sb="24" eb="26">
      <t>スウチ</t>
    </rPh>
    <rPh sb="27" eb="29">
      <t>ヒカク</t>
    </rPh>
    <rPh sb="46" eb="49">
      <t>ゼンネンド</t>
    </rPh>
    <rPh sb="50" eb="52">
      <t>ドウヨウ</t>
    </rPh>
    <rPh sb="72" eb="74">
      <t>イゼン</t>
    </rPh>
    <rPh sb="100" eb="103">
      <t>ゼンネンド</t>
    </rPh>
    <rPh sb="104" eb="106">
      <t>ヒカク</t>
    </rPh>
    <rPh sb="108" eb="111">
      <t>ケイネンカ</t>
    </rPh>
    <rPh sb="112" eb="113">
      <t>スス</t>
    </rPh>
    <rPh sb="141" eb="142">
      <t>コ</t>
    </rPh>
    <rPh sb="150" eb="155">
      <t>カンロコウシンリツ</t>
    </rPh>
    <rPh sb="156" eb="159">
      <t>ゼンネンド</t>
    </rPh>
    <rPh sb="160" eb="161">
      <t>クラ</t>
    </rPh>
    <rPh sb="162" eb="16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</si>
</sst>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0.92</c:v>
                </c:pt>
                <c:pt idx="1">
                  <c:v>0.42</c:v>
                </c:pt>
                <c:pt idx="2">
                  <c:v>0.65</c:v>
                </c:pt>
                <c:pt idx="3">
                  <c:v>1.67</c:v>
                </c:pt>
                <c:pt idx="4">
                  <c:v>1.21</c:v>
                </c:pt>
              </c:numCache>
            </c:numRef>
          </c:val>
          <c:extLst>
            <c:ext xmlns:c16="http://schemas.microsoft.com/office/drawing/2014/chart" uri="{C3380CC4-5D6E-409C-BE32-E72D297353CC}">
              <c16:uniqueId val="{00000000-0BAC-44BE-8E2F-5C6E10AD83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0BAC-44BE-8E2F-5C6E10AD83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71.16</c:v>
                </c:pt>
                <c:pt idx="1">
                  <c:v>70.650000000000006</c:v>
                </c:pt>
                <c:pt idx="2">
                  <c:v>70.39</c:v>
                </c:pt>
                <c:pt idx="3">
                  <c:v>69.7</c:v>
                </c:pt>
                <c:pt idx="4">
                  <c:v>70.37</c:v>
                </c:pt>
              </c:numCache>
            </c:numRef>
          </c:val>
          <c:extLst>
            <c:ext xmlns:c16="http://schemas.microsoft.com/office/drawing/2014/chart" uri="{C3380CC4-5D6E-409C-BE32-E72D297353CC}">
              <c16:uniqueId val="{00000000-DD18-43C6-8A2C-26B7EF4180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DD18-43C6-8A2C-26B7EF4180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85.63</c:v>
                </c:pt>
                <c:pt idx="1">
                  <c:v>85.73</c:v>
                </c:pt>
                <c:pt idx="2">
                  <c:v>83.68</c:v>
                </c:pt>
                <c:pt idx="3">
                  <c:v>85.81</c:v>
                </c:pt>
                <c:pt idx="4">
                  <c:v>85.76</c:v>
                </c:pt>
              </c:numCache>
            </c:numRef>
          </c:val>
          <c:extLst>
            <c:ext xmlns:c16="http://schemas.microsoft.com/office/drawing/2014/chart" uri="{C3380CC4-5D6E-409C-BE32-E72D297353CC}">
              <c16:uniqueId val="{00000000-10E8-47D5-9EA9-6624A72629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10E8-47D5-9EA9-6624A72629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110.04</c:v>
                </c:pt>
                <c:pt idx="1">
                  <c:v>110.93</c:v>
                </c:pt>
                <c:pt idx="2">
                  <c:v>121.54</c:v>
                </c:pt>
                <c:pt idx="3">
                  <c:v>115.2</c:v>
                </c:pt>
                <c:pt idx="4">
                  <c:v>115.11</c:v>
                </c:pt>
              </c:numCache>
            </c:numRef>
          </c:val>
          <c:extLst>
            <c:ext xmlns:c16="http://schemas.microsoft.com/office/drawing/2014/chart" uri="{C3380CC4-5D6E-409C-BE32-E72D297353CC}">
              <c16:uniqueId val="{00000000-86E4-4845-9235-487F95FD102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86E4-4845-9235-487F95FD102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49.56</c:v>
                </c:pt>
                <c:pt idx="1">
                  <c:v>50.66</c:v>
                </c:pt>
                <c:pt idx="2">
                  <c:v>51.3</c:v>
                </c:pt>
                <c:pt idx="3">
                  <c:v>51.25</c:v>
                </c:pt>
                <c:pt idx="4">
                  <c:v>51.51</c:v>
                </c:pt>
              </c:numCache>
            </c:numRef>
          </c:val>
          <c:extLst>
            <c:ext xmlns:c16="http://schemas.microsoft.com/office/drawing/2014/chart" uri="{C3380CC4-5D6E-409C-BE32-E72D297353CC}">
              <c16:uniqueId val="{00000000-9CB5-479A-9975-BDF31F4FFB4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9CB5-479A-9975-BDF31F4FFB4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9.14</c:v>
                </c:pt>
                <c:pt idx="1">
                  <c:v>11.42</c:v>
                </c:pt>
                <c:pt idx="2">
                  <c:v>12.7</c:v>
                </c:pt>
                <c:pt idx="3">
                  <c:v>12.54</c:v>
                </c:pt>
                <c:pt idx="4">
                  <c:v>12.86</c:v>
                </c:pt>
              </c:numCache>
            </c:numRef>
          </c:val>
          <c:extLst>
            <c:ext xmlns:c16="http://schemas.microsoft.com/office/drawing/2014/chart" uri="{C3380CC4-5D6E-409C-BE32-E72D297353CC}">
              <c16:uniqueId val="{00000000-5A73-4D71-90F3-F79279FB5B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5A73-4D71-90F3-F79279FB5B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93-497A-B572-542E272D7DC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9D93-497A-B572-542E272D7DC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244.17</c:v>
                </c:pt>
                <c:pt idx="1">
                  <c:v>300.51</c:v>
                </c:pt>
                <c:pt idx="2">
                  <c:v>388.51</c:v>
                </c:pt>
                <c:pt idx="3">
                  <c:v>348.88</c:v>
                </c:pt>
                <c:pt idx="4">
                  <c:v>439.74</c:v>
                </c:pt>
              </c:numCache>
            </c:numRef>
          </c:val>
          <c:extLst>
            <c:ext xmlns:c16="http://schemas.microsoft.com/office/drawing/2014/chart" uri="{C3380CC4-5D6E-409C-BE32-E72D297353CC}">
              <c16:uniqueId val="{00000000-F64B-49C5-8591-9A527484ED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F64B-49C5-8591-9A527484ED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125.1</c:v>
                </c:pt>
                <c:pt idx="1">
                  <c:v>105.4</c:v>
                </c:pt>
                <c:pt idx="2">
                  <c:v>88.27</c:v>
                </c:pt>
                <c:pt idx="3">
                  <c:v>127.85</c:v>
                </c:pt>
                <c:pt idx="4">
                  <c:v>93</c:v>
                </c:pt>
              </c:numCache>
            </c:numRef>
          </c:val>
          <c:extLst>
            <c:ext xmlns:c16="http://schemas.microsoft.com/office/drawing/2014/chart" uri="{C3380CC4-5D6E-409C-BE32-E72D297353CC}">
              <c16:uniqueId val="{00000000-49D6-48D8-B490-CC075283765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49D6-48D8-B490-CC075283765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106.5</c:v>
                </c:pt>
                <c:pt idx="1">
                  <c:v>108.44</c:v>
                </c:pt>
                <c:pt idx="2">
                  <c:v>121.24</c:v>
                </c:pt>
                <c:pt idx="3">
                  <c:v>83.77</c:v>
                </c:pt>
                <c:pt idx="4">
                  <c:v>113.47</c:v>
                </c:pt>
              </c:numCache>
            </c:numRef>
          </c:val>
          <c:extLst>
            <c:ext xmlns:c16="http://schemas.microsoft.com/office/drawing/2014/chart" uri="{C3380CC4-5D6E-409C-BE32-E72D297353CC}">
              <c16:uniqueId val="{00000000-7E8A-4CFD-9A80-5620B4A4A54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7E8A-4CFD-9A80-5620B4A4A54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123.86</c:v>
                </c:pt>
                <c:pt idx="1">
                  <c:v>122.96</c:v>
                </c:pt>
                <c:pt idx="2">
                  <c:v>127.63</c:v>
                </c:pt>
                <c:pt idx="3">
                  <c:v>130.69</c:v>
                </c:pt>
                <c:pt idx="4">
                  <c:v>124.39</c:v>
                </c:pt>
              </c:numCache>
            </c:numRef>
          </c:val>
          <c:extLst>
            <c:ext xmlns:c16="http://schemas.microsoft.com/office/drawing/2014/chart" uri="{C3380CC4-5D6E-409C-BE32-E72D297353CC}">
              <c16:uniqueId val="{00000000-0274-4C71-9A0F-7E8B75DFEE1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0274-4C71-9A0F-7E8B75DFEE1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三重県　菰野町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41476</v>
      </c>
      <c r="AM8" s="45"/>
      <c r="AN8" s="45"/>
      <c r="AO8" s="45"/>
      <c r="AP8" s="45"/>
      <c r="AQ8" s="45"/>
      <c r="AR8" s="45"/>
      <c r="AS8" s="45"/>
      <c r="AT8" s="46">
        <f>データ!$S$6</f>
        <v>107.01</v>
      </c>
      <c r="AU8" s="47"/>
      <c r="AV8" s="47"/>
      <c r="AW8" s="47"/>
      <c r="AX8" s="47"/>
      <c r="AY8" s="47"/>
      <c r="AZ8" s="47"/>
      <c r="BA8" s="47"/>
      <c r="BB8" s="48">
        <f>データ!$T$6</f>
        <v>387.59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88.97</v>
      </c>
      <c r="J10" s="47"/>
      <c r="K10" s="47"/>
      <c r="L10" s="47"/>
      <c r="M10" s="47"/>
      <c r="N10" s="47"/>
      <c r="O10" s="81"/>
      <c r="P10" s="48">
        <f>データ!$P$6</f>
        <v>99.61</v>
      </c>
      <c r="Q10" s="48"/>
      <c r="R10" s="48"/>
      <c r="S10" s="48"/>
      <c r="T10" s="48"/>
      <c r="U10" s="48"/>
      <c r="V10" s="48"/>
      <c r="W10" s="45">
        <f>データ!$Q$6</f>
        <v>2607</v>
      </c>
      <c r="X10" s="45"/>
      <c r="Y10" s="45"/>
      <c r="Z10" s="45"/>
      <c r="AA10" s="45"/>
      <c r="AB10" s="45"/>
      <c r="AC10" s="45"/>
      <c r="AD10" s="2"/>
      <c r="AE10" s="2"/>
      <c r="AF10" s="2"/>
      <c r="AG10" s="2"/>
      <c r="AH10" s="2"/>
      <c r="AI10" s="2"/>
      <c r="AJ10" s="2"/>
      <c r="AK10" s="2"/>
      <c r="AL10" s="45">
        <f>データ!$U$6</f>
        <v>41228</v>
      </c>
      <c r="AM10" s="45"/>
      <c r="AN10" s="45"/>
      <c r="AO10" s="45"/>
      <c r="AP10" s="45"/>
      <c r="AQ10" s="45"/>
      <c r="AR10" s="45"/>
      <c r="AS10" s="45"/>
      <c r="AT10" s="46">
        <f>データ!$V$6</f>
        <v>47.06</v>
      </c>
      <c r="AU10" s="47"/>
      <c r="AV10" s="47"/>
      <c r="AW10" s="47"/>
      <c r="AX10" s="47"/>
      <c r="AY10" s="47"/>
      <c r="AZ10" s="47"/>
      <c r="BA10" s="47"/>
      <c r="BB10" s="48">
        <f>データ!$W$6</f>
        <v>876.07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115</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O2MYJ7n1lF5FpvoCPAJcfRdEe4bklUgg5S3uKqEFcgRT5HsXh2jJiVlybBdGJrsgjEubJArU5eGLaqWhQMQapA==" saltValue="OMdIT27h2bjvI8NtGZroF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243418</v>
      </c>
      <c r="D6" s="20">
        <f t="shared" si="3"/>
        <v>46</v>
      </c>
      <c r="E6" s="20">
        <f t="shared" si="3"/>
        <v>1</v>
      </c>
      <c r="F6" s="20">
        <f t="shared" si="3"/>
        <v>0</v>
      </c>
      <c r="G6" s="20">
        <f t="shared" si="3"/>
        <v>1</v>
      </c>
      <c r="H6" s="20" t="str">
        <f t="shared" si="3"/>
        <v>三重県　菰野町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88.97</v>
      </c>
      <c r="P6" s="21">
        <f t="shared" si="3"/>
        <v>99.61</v>
      </c>
      <c r="Q6" s="21">
        <f t="shared" si="3"/>
        <v>2607</v>
      </c>
      <c r="R6" s="21">
        <f t="shared" si="3"/>
        <v>41476</v>
      </c>
      <c r="S6" s="21">
        <f t="shared" si="3"/>
        <v>107.01</v>
      </c>
      <c r="T6" s="21">
        <f t="shared" si="3"/>
        <v>387.59</v>
      </c>
      <c r="U6" s="21">
        <f t="shared" si="3"/>
        <v>41228</v>
      </c>
      <c r="V6" s="21">
        <f t="shared" si="3"/>
        <v>47.06</v>
      </c>
      <c r="W6" s="21">
        <f t="shared" si="3"/>
        <v>876.07</v>
      </c>
      <c r="X6" s="22">
        <f>IF(X7="",NA(),X7)</f>
        <v>110.04</v>
      </c>
      <c r="Y6" s="22">
        <f t="shared" ref="Y6:AG6" si="4">IF(Y7="",NA(),Y7)</f>
        <v>110.93</v>
      </c>
      <c r="Z6" s="22">
        <f t="shared" si="4"/>
        <v>121.54</v>
      </c>
      <c r="AA6" s="22">
        <f t="shared" si="4"/>
        <v>115.2</v>
      </c>
      <c r="AB6" s="22">
        <f t="shared" si="4"/>
        <v>115.11</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244.17</v>
      </c>
      <c r="AU6" s="22">
        <f t="shared" ref="AU6:BC6" si="6">IF(AU7="",NA(),AU7)</f>
        <v>300.51</v>
      </c>
      <c r="AV6" s="22">
        <f t="shared" si="6"/>
        <v>388.51</v>
      </c>
      <c r="AW6" s="22">
        <f t="shared" si="6"/>
        <v>348.88</v>
      </c>
      <c r="AX6" s="22">
        <f t="shared" si="6"/>
        <v>439.74</v>
      </c>
      <c r="AY6" s="22">
        <f t="shared" si="6"/>
        <v>357.34</v>
      </c>
      <c r="AZ6" s="22">
        <f t="shared" si="6"/>
        <v>366.03</v>
      </c>
      <c r="BA6" s="22">
        <f t="shared" si="6"/>
        <v>365.18</v>
      </c>
      <c r="BB6" s="22">
        <f t="shared" si="6"/>
        <v>327.77</v>
      </c>
      <c r="BC6" s="22">
        <f t="shared" si="6"/>
        <v>338.02</v>
      </c>
      <c r="BD6" s="21" t="str">
        <f>IF(BD7="","",IF(BD7="-","【-】","【"&amp;SUBSTITUTE(TEXT(BD7,"#,##0.00"),"-","△")&amp;"】"))</f>
        <v>【261.51】</v>
      </c>
      <c r="BE6" s="22">
        <f>IF(BE7="",NA(),BE7)</f>
        <v>125.1</v>
      </c>
      <c r="BF6" s="22">
        <f t="shared" ref="BF6:BN6" si="7">IF(BF7="",NA(),BF7)</f>
        <v>105.4</v>
      </c>
      <c r="BG6" s="22">
        <f t="shared" si="7"/>
        <v>88.27</v>
      </c>
      <c r="BH6" s="22">
        <f t="shared" si="7"/>
        <v>127.85</v>
      </c>
      <c r="BI6" s="22">
        <f t="shared" si="7"/>
        <v>93</v>
      </c>
      <c r="BJ6" s="22">
        <f t="shared" si="7"/>
        <v>373.69</v>
      </c>
      <c r="BK6" s="22">
        <f t="shared" si="7"/>
        <v>370.12</v>
      </c>
      <c r="BL6" s="22">
        <f t="shared" si="7"/>
        <v>371.65</v>
      </c>
      <c r="BM6" s="22">
        <f t="shared" si="7"/>
        <v>397.1</v>
      </c>
      <c r="BN6" s="22">
        <f t="shared" si="7"/>
        <v>379.91</v>
      </c>
      <c r="BO6" s="21" t="str">
        <f>IF(BO7="","",IF(BO7="-","【-】","【"&amp;SUBSTITUTE(TEXT(BO7,"#,##0.00"),"-","△")&amp;"】"))</f>
        <v>【265.16】</v>
      </c>
      <c r="BP6" s="22">
        <f>IF(BP7="",NA(),BP7)</f>
        <v>106.5</v>
      </c>
      <c r="BQ6" s="22">
        <f t="shared" ref="BQ6:BY6" si="8">IF(BQ7="",NA(),BQ7)</f>
        <v>108.44</v>
      </c>
      <c r="BR6" s="22">
        <f t="shared" si="8"/>
        <v>121.24</v>
      </c>
      <c r="BS6" s="22">
        <f t="shared" si="8"/>
        <v>83.77</v>
      </c>
      <c r="BT6" s="22">
        <f t="shared" si="8"/>
        <v>113.47</v>
      </c>
      <c r="BU6" s="22">
        <f t="shared" si="8"/>
        <v>99.87</v>
      </c>
      <c r="BV6" s="22">
        <f t="shared" si="8"/>
        <v>100.42</v>
      </c>
      <c r="BW6" s="22">
        <f t="shared" si="8"/>
        <v>98.77</v>
      </c>
      <c r="BX6" s="22">
        <f t="shared" si="8"/>
        <v>95.79</v>
      </c>
      <c r="BY6" s="22">
        <f t="shared" si="8"/>
        <v>98.3</v>
      </c>
      <c r="BZ6" s="21" t="str">
        <f>IF(BZ7="","",IF(BZ7="-","【-】","【"&amp;SUBSTITUTE(TEXT(BZ7,"#,##0.00"),"-","△")&amp;"】"))</f>
        <v>【102.35】</v>
      </c>
      <c r="CA6" s="22">
        <f>IF(CA7="",NA(),CA7)</f>
        <v>123.86</v>
      </c>
      <c r="CB6" s="22">
        <f t="shared" ref="CB6:CJ6" si="9">IF(CB7="",NA(),CB7)</f>
        <v>122.96</v>
      </c>
      <c r="CC6" s="22">
        <f t="shared" si="9"/>
        <v>127.63</v>
      </c>
      <c r="CD6" s="22">
        <f t="shared" si="9"/>
        <v>130.69</v>
      </c>
      <c r="CE6" s="22">
        <f t="shared" si="9"/>
        <v>124.39</v>
      </c>
      <c r="CF6" s="22">
        <f t="shared" si="9"/>
        <v>171.81</v>
      </c>
      <c r="CG6" s="22">
        <f t="shared" si="9"/>
        <v>171.67</v>
      </c>
      <c r="CH6" s="22">
        <f t="shared" si="9"/>
        <v>173.67</v>
      </c>
      <c r="CI6" s="22">
        <f t="shared" si="9"/>
        <v>171.13</v>
      </c>
      <c r="CJ6" s="22">
        <f t="shared" si="9"/>
        <v>173.7</v>
      </c>
      <c r="CK6" s="21" t="str">
        <f>IF(CK7="","",IF(CK7="-","【-】","【"&amp;SUBSTITUTE(TEXT(CK7,"#,##0.00"),"-","△")&amp;"】"))</f>
        <v>【167.74】</v>
      </c>
      <c r="CL6" s="22">
        <f>IF(CL7="",NA(),CL7)</f>
        <v>71.16</v>
      </c>
      <c r="CM6" s="22">
        <f t="shared" ref="CM6:CU6" si="10">IF(CM7="",NA(),CM7)</f>
        <v>70.650000000000006</v>
      </c>
      <c r="CN6" s="22">
        <f t="shared" si="10"/>
        <v>70.39</v>
      </c>
      <c r="CO6" s="22">
        <f t="shared" si="10"/>
        <v>69.7</v>
      </c>
      <c r="CP6" s="22">
        <f t="shared" si="10"/>
        <v>70.37</v>
      </c>
      <c r="CQ6" s="22">
        <f t="shared" si="10"/>
        <v>60.03</v>
      </c>
      <c r="CR6" s="22">
        <f t="shared" si="10"/>
        <v>59.74</v>
      </c>
      <c r="CS6" s="22">
        <f t="shared" si="10"/>
        <v>59.67</v>
      </c>
      <c r="CT6" s="22">
        <f t="shared" si="10"/>
        <v>60.12</v>
      </c>
      <c r="CU6" s="22">
        <f t="shared" si="10"/>
        <v>60.34</v>
      </c>
      <c r="CV6" s="21" t="str">
        <f>IF(CV7="","",IF(CV7="-","【-】","【"&amp;SUBSTITUTE(TEXT(CV7,"#,##0.00"),"-","△")&amp;"】"))</f>
        <v>【60.29】</v>
      </c>
      <c r="CW6" s="22">
        <f>IF(CW7="",NA(),CW7)</f>
        <v>85.63</v>
      </c>
      <c r="CX6" s="22">
        <f t="shared" ref="CX6:DF6" si="11">IF(CX7="",NA(),CX7)</f>
        <v>85.73</v>
      </c>
      <c r="CY6" s="22">
        <f t="shared" si="11"/>
        <v>83.68</v>
      </c>
      <c r="CZ6" s="22">
        <f t="shared" si="11"/>
        <v>85.81</v>
      </c>
      <c r="DA6" s="22">
        <f t="shared" si="11"/>
        <v>85.76</v>
      </c>
      <c r="DB6" s="22">
        <f t="shared" si="11"/>
        <v>84.81</v>
      </c>
      <c r="DC6" s="22">
        <f t="shared" si="11"/>
        <v>84.8</v>
      </c>
      <c r="DD6" s="22">
        <f t="shared" si="11"/>
        <v>84.6</v>
      </c>
      <c r="DE6" s="22">
        <f t="shared" si="11"/>
        <v>84.24</v>
      </c>
      <c r="DF6" s="22">
        <f t="shared" si="11"/>
        <v>84.19</v>
      </c>
      <c r="DG6" s="21" t="str">
        <f>IF(DG7="","",IF(DG7="-","【-】","【"&amp;SUBSTITUTE(TEXT(DG7,"#,##0.00"),"-","△")&amp;"】"))</f>
        <v>【90.12】</v>
      </c>
      <c r="DH6" s="22">
        <f>IF(DH7="",NA(),DH7)</f>
        <v>49.56</v>
      </c>
      <c r="DI6" s="22">
        <f t="shared" ref="DI6:DQ6" si="12">IF(DI7="",NA(),DI7)</f>
        <v>50.66</v>
      </c>
      <c r="DJ6" s="22">
        <f t="shared" si="12"/>
        <v>51.3</v>
      </c>
      <c r="DK6" s="22">
        <f t="shared" si="12"/>
        <v>51.25</v>
      </c>
      <c r="DL6" s="22">
        <f t="shared" si="12"/>
        <v>51.51</v>
      </c>
      <c r="DM6" s="22">
        <f t="shared" si="12"/>
        <v>47.28</v>
      </c>
      <c r="DN6" s="22">
        <f t="shared" si="12"/>
        <v>47.66</v>
      </c>
      <c r="DO6" s="22">
        <f t="shared" si="12"/>
        <v>48.17</v>
      </c>
      <c r="DP6" s="22">
        <f t="shared" si="12"/>
        <v>48.83</v>
      </c>
      <c r="DQ6" s="22">
        <f t="shared" si="12"/>
        <v>49.96</v>
      </c>
      <c r="DR6" s="21" t="str">
        <f>IF(DR7="","",IF(DR7="-","【-】","【"&amp;SUBSTITUTE(TEXT(DR7,"#,##0.00"),"-","△")&amp;"】"))</f>
        <v>【50.88】</v>
      </c>
      <c r="DS6" s="22">
        <f>IF(DS7="",NA(),DS7)</f>
        <v>9.14</v>
      </c>
      <c r="DT6" s="22">
        <f t="shared" ref="DT6:EB6" si="13">IF(DT7="",NA(),DT7)</f>
        <v>11.42</v>
      </c>
      <c r="DU6" s="22">
        <f t="shared" si="13"/>
        <v>12.7</v>
      </c>
      <c r="DV6" s="22">
        <f t="shared" si="13"/>
        <v>12.54</v>
      </c>
      <c r="DW6" s="22">
        <f t="shared" si="13"/>
        <v>12.86</v>
      </c>
      <c r="DX6" s="22">
        <f t="shared" si="13"/>
        <v>12.19</v>
      </c>
      <c r="DY6" s="22">
        <f t="shared" si="13"/>
        <v>15.1</v>
      </c>
      <c r="DZ6" s="22">
        <f t="shared" si="13"/>
        <v>17.12</v>
      </c>
      <c r="EA6" s="22">
        <f t="shared" si="13"/>
        <v>18.18</v>
      </c>
      <c r="EB6" s="22">
        <f t="shared" si="13"/>
        <v>19.32</v>
      </c>
      <c r="EC6" s="21" t="str">
        <f>IF(EC7="","",IF(EC7="-","【-】","【"&amp;SUBSTITUTE(TEXT(EC7,"#,##0.00"),"-","△")&amp;"】"))</f>
        <v>【22.30】</v>
      </c>
      <c r="ED6" s="22">
        <f>IF(ED7="",NA(),ED7)</f>
        <v>0.92</v>
      </c>
      <c r="EE6" s="22">
        <f t="shared" ref="EE6:EM6" si="14">IF(EE7="",NA(),EE7)</f>
        <v>0.42</v>
      </c>
      <c r="EF6" s="22">
        <f t="shared" si="14"/>
        <v>0.65</v>
      </c>
      <c r="EG6" s="22">
        <f t="shared" si="14"/>
        <v>1.67</v>
      </c>
      <c r="EH6" s="22">
        <f t="shared" si="14"/>
        <v>1.21</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243418</v>
      </c>
      <c r="D7" s="24">
        <v>46</v>
      </c>
      <c r="E7" s="24">
        <v>1</v>
      </c>
      <c r="F7" s="24">
        <v>0</v>
      </c>
      <c r="G7" s="24">
        <v>1</v>
      </c>
      <c r="H7" s="24" t="s">
        <v>93</v>
      </c>
      <c r="I7" s="24" t="s">
        <v>94</v>
      </c>
      <c r="J7" s="24" t="s">
        <v>95</v>
      </c>
      <c r="K7" s="24" t="s">
        <v>96</v>
      </c>
      <c r="L7" s="24" t="s">
        <v>97</v>
      </c>
      <c r="M7" s="24" t="s">
        <v>98</v>
      </c>
      <c r="N7" s="25" t="s">
        <v>99</v>
      </c>
      <c r="O7" s="25">
        <v>88.97</v>
      </c>
      <c r="P7" s="25">
        <v>99.61</v>
      </c>
      <c r="Q7" s="25">
        <v>2607</v>
      </c>
      <c r="R7" s="25">
        <v>41476</v>
      </c>
      <c r="S7" s="25">
        <v>107.01</v>
      </c>
      <c r="T7" s="25">
        <v>387.59</v>
      </c>
      <c r="U7" s="25">
        <v>41228</v>
      </c>
      <c r="V7" s="25">
        <v>47.06</v>
      </c>
      <c r="W7" s="25">
        <v>876.07</v>
      </c>
      <c r="X7" s="25">
        <v>110.04</v>
      </c>
      <c r="Y7" s="25">
        <v>110.93</v>
      </c>
      <c r="Z7" s="25">
        <v>121.54</v>
      </c>
      <c r="AA7" s="25">
        <v>115.2</v>
      </c>
      <c r="AB7" s="25">
        <v>115.11</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244.17</v>
      </c>
      <c r="AU7" s="25">
        <v>300.51</v>
      </c>
      <c r="AV7" s="25">
        <v>388.51</v>
      </c>
      <c r="AW7" s="25">
        <v>348.88</v>
      </c>
      <c r="AX7" s="25">
        <v>439.74</v>
      </c>
      <c r="AY7" s="25">
        <v>357.34</v>
      </c>
      <c r="AZ7" s="25">
        <v>366.03</v>
      </c>
      <c r="BA7" s="25">
        <v>365.18</v>
      </c>
      <c r="BB7" s="25">
        <v>327.77</v>
      </c>
      <c r="BC7" s="25">
        <v>338.02</v>
      </c>
      <c r="BD7" s="25">
        <v>261.51</v>
      </c>
      <c r="BE7" s="25">
        <v>125.1</v>
      </c>
      <c r="BF7" s="25">
        <v>105.4</v>
      </c>
      <c r="BG7" s="25">
        <v>88.27</v>
      </c>
      <c r="BH7" s="25">
        <v>127.85</v>
      </c>
      <c r="BI7" s="25">
        <v>93</v>
      </c>
      <c r="BJ7" s="25">
        <v>373.69</v>
      </c>
      <c r="BK7" s="25">
        <v>370.12</v>
      </c>
      <c r="BL7" s="25">
        <v>371.65</v>
      </c>
      <c r="BM7" s="25">
        <v>397.1</v>
      </c>
      <c r="BN7" s="25">
        <v>379.91</v>
      </c>
      <c r="BO7" s="25">
        <v>265.16000000000003</v>
      </c>
      <c r="BP7" s="25">
        <v>106.5</v>
      </c>
      <c r="BQ7" s="25">
        <v>108.44</v>
      </c>
      <c r="BR7" s="25">
        <v>121.24</v>
      </c>
      <c r="BS7" s="25">
        <v>83.77</v>
      </c>
      <c r="BT7" s="25">
        <v>113.47</v>
      </c>
      <c r="BU7" s="25">
        <v>99.87</v>
      </c>
      <c r="BV7" s="25">
        <v>100.42</v>
      </c>
      <c r="BW7" s="25">
        <v>98.77</v>
      </c>
      <c r="BX7" s="25">
        <v>95.79</v>
      </c>
      <c r="BY7" s="25">
        <v>98.3</v>
      </c>
      <c r="BZ7" s="25">
        <v>102.35</v>
      </c>
      <c r="CA7" s="25">
        <v>123.86</v>
      </c>
      <c r="CB7" s="25">
        <v>122.96</v>
      </c>
      <c r="CC7" s="25">
        <v>127.63</v>
      </c>
      <c r="CD7" s="25">
        <v>130.69</v>
      </c>
      <c r="CE7" s="25">
        <v>124.39</v>
      </c>
      <c r="CF7" s="25">
        <v>171.81</v>
      </c>
      <c r="CG7" s="25">
        <v>171.67</v>
      </c>
      <c r="CH7" s="25">
        <v>173.67</v>
      </c>
      <c r="CI7" s="25">
        <v>171.13</v>
      </c>
      <c r="CJ7" s="25">
        <v>173.7</v>
      </c>
      <c r="CK7" s="25">
        <v>167.74</v>
      </c>
      <c r="CL7" s="25">
        <v>71.16</v>
      </c>
      <c r="CM7" s="25">
        <v>70.650000000000006</v>
      </c>
      <c r="CN7" s="25">
        <v>70.39</v>
      </c>
      <c r="CO7" s="25">
        <v>69.7</v>
      </c>
      <c r="CP7" s="25">
        <v>70.37</v>
      </c>
      <c r="CQ7" s="25">
        <v>60.03</v>
      </c>
      <c r="CR7" s="25">
        <v>59.74</v>
      </c>
      <c r="CS7" s="25">
        <v>59.67</v>
      </c>
      <c r="CT7" s="25">
        <v>60.12</v>
      </c>
      <c r="CU7" s="25">
        <v>60.34</v>
      </c>
      <c r="CV7" s="25">
        <v>60.29</v>
      </c>
      <c r="CW7" s="25">
        <v>85.63</v>
      </c>
      <c r="CX7" s="25">
        <v>85.73</v>
      </c>
      <c r="CY7" s="25">
        <v>83.68</v>
      </c>
      <c r="CZ7" s="25">
        <v>85.81</v>
      </c>
      <c r="DA7" s="25">
        <v>85.76</v>
      </c>
      <c r="DB7" s="25">
        <v>84.81</v>
      </c>
      <c r="DC7" s="25">
        <v>84.8</v>
      </c>
      <c r="DD7" s="25">
        <v>84.6</v>
      </c>
      <c r="DE7" s="25">
        <v>84.24</v>
      </c>
      <c r="DF7" s="25">
        <v>84.19</v>
      </c>
      <c r="DG7" s="25">
        <v>90.12</v>
      </c>
      <c r="DH7" s="25">
        <v>49.56</v>
      </c>
      <c r="DI7" s="25">
        <v>50.66</v>
      </c>
      <c r="DJ7" s="25">
        <v>51.3</v>
      </c>
      <c r="DK7" s="25">
        <v>51.25</v>
      </c>
      <c r="DL7" s="25">
        <v>51.51</v>
      </c>
      <c r="DM7" s="25">
        <v>47.28</v>
      </c>
      <c r="DN7" s="25">
        <v>47.66</v>
      </c>
      <c r="DO7" s="25">
        <v>48.17</v>
      </c>
      <c r="DP7" s="25">
        <v>48.83</v>
      </c>
      <c r="DQ7" s="25">
        <v>49.96</v>
      </c>
      <c r="DR7" s="25">
        <v>50.88</v>
      </c>
      <c r="DS7" s="25">
        <v>9.14</v>
      </c>
      <c r="DT7" s="25">
        <v>11.42</v>
      </c>
      <c r="DU7" s="25">
        <v>12.7</v>
      </c>
      <c r="DV7" s="25">
        <v>12.54</v>
      </c>
      <c r="DW7" s="25">
        <v>12.86</v>
      </c>
      <c r="DX7" s="25">
        <v>12.19</v>
      </c>
      <c r="DY7" s="25">
        <v>15.1</v>
      </c>
      <c r="DZ7" s="25">
        <v>17.12</v>
      </c>
      <c r="EA7" s="25">
        <v>18.18</v>
      </c>
      <c r="EB7" s="25">
        <v>19.32</v>
      </c>
      <c r="EC7" s="25">
        <v>22.3</v>
      </c>
      <c r="ED7" s="25">
        <v>0.92</v>
      </c>
      <c r="EE7" s="25">
        <v>0.42</v>
      </c>
      <c r="EF7" s="25">
        <v>0.65</v>
      </c>
      <c r="EG7" s="25">
        <v>1.67</v>
      </c>
      <c r="EH7" s="25">
        <v>1.21</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2023-01-16T02:49:42Z</cp:lastPrinted>
  <dcterms:created xsi:type="dcterms:W3CDTF">2022-12-01T01:00:41Z</dcterms:created>
  <dcterms:modified xsi:type="dcterms:W3CDTF">2023-02-03T06:25:44Z</dcterms:modified>
  <cp:category/>
</cp:coreProperties>
</file>