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①地域振興係の仕事（担当）\水道に関する調査\経営比較分析に関する調査\R5.1.16　経営比較分析表（R3決算）\"/>
    </mc:Choice>
  </mc:AlternateContent>
  <workbookProtection workbookAlgorithmName="SHA-512" workbookHashValue="wEZtLS6EQTHFBuPnFZwCz3FUmsU1IZ3gOXa/yg60NLwh+g/vS6l/JbnhZ/hH/W7QFBzUd2LDXWdCIxiKEXs5Wg==" workbookSaltValue="NIIkfG/5EJ6GZ2gDT26DJw==" workbookSpinCount="100000" lockStructure="1"/>
  <bookViews>
    <workbookView xWindow="0" yWindow="0" windowWidth="20490" windowHeight="700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<sst xmlns="http://schemas.openxmlformats.org/spreadsheetml/2006/main" count="233" uniqueCount="118">
  <si>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</si>
  <si>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</si>
  <si>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</si>
  <si>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</si>
  <si>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</si>
  <si>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</si>
  <si>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</si>
  <si>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</si>
  <si>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</si>
  <si>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</si>
  <si>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</si>
  <si>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</si>
  <si>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</si>
  <si>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</si>
  <si>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</si>
  <si>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</si>
  <si>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</si>
  <si>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</si>
  <si>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</si>
  <si>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</si>
  <si>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</si>
  <si>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</si>
  <si>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</si>
  <si>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</si>
  <si>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</si>
  <si>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</si>
  <si>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</si>
  <si>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</si>
  <si>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</si>
  <si>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</si>
  <si>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</si>
  <si>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</si>
  <si>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</si>
  <si>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</si>
  <si>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</si>
  <si>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</si>
  <si>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</si>
  <si>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</si>
  <si>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</si>
  <si>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</si>
  <si>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</si>
  <si>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</si>
  <si>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</si>
  <si>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</si>
  <si>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</si>
  <si>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</si>
  <si>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</si>
  <si>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</si>
  <si>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</si>
  <si>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</si>
  <si>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</si>
  <si>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</si>
  <si>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</si>
  <si>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</si>
  <si>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</si>
  <si>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</si>
  <si>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</si>
  <si>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</si>
  <si>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</si>
  <si>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</si>
  <si>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</si>
  <si>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</si>
  <si>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</si>
  <si>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</si>
  <si>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</si>
  <si>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</si>
  <si>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</si>
  <si>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</si>
  <si>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</si>
  <si>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</si>
  <si>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</si>
  <si>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</si>
  <si>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</si>
  <si>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</si>
  <si>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</si>
  <si>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</si>
  <si>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</si>
  <si>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</si>
  <si>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</si>
  <si>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</si>
  <si>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</si>
  <si>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</si>
  <si>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</si>
  <si>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</si>
  <si>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</si>
  <si>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</si>
  <si>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</si>
  <si>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</si>
  <si>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</si>
  <si>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</si>
  <si>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</si>
  <si>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</si>
  <si>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</si>
  <si>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</si>
  <si>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</si>
  <si>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</si>
  <si>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</si>
  <si>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</si>
  <si>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</si>
  <si>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</si>
  <si>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</si>
  <si>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</si>
  <si>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</si>
  <si>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</si>
  <si>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</si>
  <si>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</si>
  <si>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</si>
  <si>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</si>
  <si>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</si>
  <si>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</si>
  <si>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</si>
  <si>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</si>
  <si>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</si>
  <si>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</si>
  <si>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</si>
  <si>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①収益的収支比率について
　昨年から約２１％減少してしまった。引き続き経営改善の取組が必要です。
⑤料金回収率について
　少しずつ向上していますが、類似団体と比較して約１０％低い数値となっています。適切な料金収入の確保のため、水道料金の改定が必要な状況です。
⑥給水原価
　若干上昇したものの、経営改善に向けた取組が少しずつ進んでいることが分かります。
⑦施設利用率及び⑧有収率について
　有収率が９６．８％と高い水準で推移していることから、効率的な施設利用が図られており、施設の稼働が十分に収益につながっていると考えられます。</t>
    <rPh sb="1" eb="4">
      <t>シュウエキテキ</t>
    </rPh>
    <rPh sb="4" eb="6">
      <t>シュウシ</t>
    </rPh>
    <rPh sb="6" eb="8">
      <t>ヒリツ</t>
    </rPh>
    <rPh sb="14" eb="16">
      <t>サクネン</t>
    </rPh>
    <rPh sb="18" eb="19">
      <t>ヤク</t>
    </rPh>
    <rPh sb="22" eb="24">
      <t>ゲンショウ</t>
    </rPh>
    <rPh sb="31" eb="32">
      <t>ヒ</t>
    </rPh>
    <rPh sb="33" eb="34">
      <t>ツヅ</t>
    </rPh>
    <rPh sb="35" eb="37">
      <t>ケイエイ</t>
    </rPh>
    <rPh sb="37" eb="39">
      <t>カイゼン</t>
    </rPh>
    <rPh sb="40" eb="42">
      <t>トリクミ</t>
    </rPh>
    <rPh sb="43" eb="45">
      <t>ヒツヨウ</t>
    </rPh>
    <rPh sb="51" eb="53">
      <t>リョウキン</t>
    </rPh>
    <rPh sb="53" eb="55">
      <t>カイシュウ</t>
    </rPh>
    <rPh sb="55" eb="56">
      <t>リツ</t>
    </rPh>
    <rPh sb="62" eb="63">
      <t>スコ</t>
    </rPh>
    <rPh sb="66" eb="68">
      <t>コウジョウ</t>
    </rPh>
    <rPh sb="75" eb="77">
      <t>ルイジ</t>
    </rPh>
    <rPh sb="77" eb="79">
      <t>ダンタイ</t>
    </rPh>
    <rPh sb="80" eb="82">
      <t>ヒカク</t>
    </rPh>
    <rPh sb="84" eb="85">
      <t>ヤク</t>
    </rPh>
    <rPh sb="88" eb="89">
      <t>ヒク</t>
    </rPh>
    <rPh sb="90" eb="92">
      <t>スウチ</t>
    </rPh>
    <rPh sb="100" eb="102">
      <t>テキセツ</t>
    </rPh>
    <rPh sb="103" eb="105">
      <t>リョウキン</t>
    </rPh>
    <rPh sb="105" eb="107">
      <t>シュウニュウ</t>
    </rPh>
    <rPh sb="108" eb="110">
      <t>カクホ</t>
    </rPh>
    <rPh sb="114" eb="116">
      <t>スイドウ</t>
    </rPh>
    <rPh sb="116" eb="118">
      <t>リョウキン</t>
    </rPh>
    <rPh sb="119" eb="121">
      <t>カイテイ</t>
    </rPh>
    <rPh sb="122" eb="124">
      <t>ヒツヨウ</t>
    </rPh>
    <rPh sb="125" eb="127">
      <t>ジョウキョウ</t>
    </rPh>
    <rPh sb="133" eb="135">
      <t>キュウスイ</t>
    </rPh>
    <rPh sb="135" eb="137">
      <t>ゲンカ</t>
    </rPh>
    <rPh sb="139" eb="141">
      <t>ジャッカン</t>
    </rPh>
    <rPh sb="141" eb="143">
      <t>ジョウショウ</t>
    </rPh>
    <rPh sb="149" eb="151">
      <t>ケイエイ</t>
    </rPh>
    <rPh sb="151" eb="153">
      <t>カイゼン</t>
    </rPh>
    <rPh sb="154" eb="155">
      <t>ム</t>
    </rPh>
    <rPh sb="157" eb="159">
      <t>トリクミ</t>
    </rPh>
    <rPh sb="160" eb="161">
      <t>スコ</t>
    </rPh>
    <rPh sb="164" eb="165">
      <t>スス</t>
    </rPh>
    <rPh sb="172" eb="173">
      <t>ワ</t>
    </rPh>
    <rPh sb="181" eb="183">
      <t>シセツ</t>
    </rPh>
    <rPh sb="183" eb="185">
      <t>リヨウ</t>
    </rPh>
    <rPh sb="185" eb="186">
      <t>リツ</t>
    </rPh>
    <rPh sb="186" eb="187">
      <t>オヨ</t>
    </rPh>
    <rPh sb="189" eb="190">
      <t>ユウ</t>
    </rPh>
    <rPh sb="190" eb="191">
      <t>シュウ</t>
    </rPh>
    <rPh sb="191" eb="192">
      <t>リツ</t>
    </rPh>
    <rPh sb="198" eb="199">
      <t>ユウ</t>
    </rPh>
    <rPh sb="199" eb="200">
      <t>シュウ</t>
    </rPh>
    <rPh sb="200" eb="201">
      <t>リツ</t>
    </rPh>
    <rPh sb="208" eb="209">
      <t>タカ</t>
    </rPh>
    <rPh sb="210" eb="212">
      <t>スイジュン</t>
    </rPh>
    <rPh sb="213" eb="215">
      <t>スイイ</t>
    </rPh>
    <rPh sb="224" eb="227">
      <t>コウリツテキ</t>
    </rPh>
    <rPh sb="228" eb="230">
      <t>シセツ</t>
    </rPh>
    <rPh sb="230" eb="232">
      <t>リヨウ</t>
    </rPh>
    <rPh sb="233" eb="234">
      <t>ハカ</t>
    </rPh>
    <rPh sb="240" eb="242">
      <t>シセツ</t>
    </rPh>
    <rPh sb="243" eb="245">
      <t>カドウ</t>
    </rPh>
    <rPh sb="246" eb="248">
      <t>ジュウブン</t>
    </rPh>
    <rPh sb="249" eb="251">
      <t>シュウエキ</t>
    </rPh>
    <rPh sb="260" eb="261">
      <t>カンガ</t>
    </rPh>
    <phoneticPr fontId="4"/>
  </si>
  <si>
    <t>　法定耐用年数を超えた管が出てきましたが、更新率は０％となっています。</t>
    <rPh sb="1" eb="3">
      <t>ホウテイ</t>
    </rPh>
    <rPh sb="3" eb="5">
      <t>タイヨウ</t>
    </rPh>
    <rPh sb="5" eb="7">
      <t>ネンスウ</t>
    </rPh>
    <rPh sb="8" eb="9">
      <t>コ</t>
    </rPh>
    <rPh sb="11" eb="12">
      <t>カン</t>
    </rPh>
    <rPh sb="13" eb="14">
      <t>デ</t>
    </rPh>
    <rPh sb="21" eb="23">
      <t>コウシン</t>
    </rPh>
    <rPh sb="23" eb="24">
      <t>リツ</t>
    </rPh>
    <phoneticPr fontId="4"/>
  </si>
  <si>
    <t>１　経営の健全化・効率化について
　料金回収率が上昇し、給水原価は人口減少もあり微増してしまった。
　しかしながら、類似団体との比較からも厳しい経営状況にあります。
　給水人口の減少が進む中、安定した水道事業経営のためには、費用に応じた料金の改定と効率の良い施設管理のための工夫と努力が必要です。
２　老朽化の状況について
　西部簡易水道の一部の水道管が耐用年数を超え、更新が必要となってきました。更新費用が水道料金として住民負担となるので、必要最小限かつ低価格に抑えるための更新計画の策定が必要です。</t>
    <rPh sb="2" eb="4">
      <t>ケイエイ</t>
    </rPh>
    <rPh sb="5" eb="8">
      <t>ケンゼンカ</t>
    </rPh>
    <rPh sb="9" eb="12">
      <t>コウリツカ</t>
    </rPh>
    <rPh sb="18" eb="20">
      <t>リョウキン</t>
    </rPh>
    <rPh sb="20" eb="22">
      <t>カイシュウ</t>
    </rPh>
    <rPh sb="22" eb="23">
      <t>リツ</t>
    </rPh>
    <rPh sb="24" eb="26">
      <t>ジョウショウ</t>
    </rPh>
    <rPh sb="28" eb="30">
      <t>キュウスイ</t>
    </rPh>
    <rPh sb="30" eb="32">
      <t>ゲンカ</t>
    </rPh>
    <rPh sb="33" eb="35">
      <t>ジンコウ</t>
    </rPh>
    <rPh sb="35" eb="37">
      <t>ゲンショウ</t>
    </rPh>
    <rPh sb="40" eb="42">
      <t>ビゾウ</t>
    </rPh>
    <rPh sb="58" eb="60">
      <t>ルイジ</t>
    </rPh>
    <rPh sb="60" eb="62">
      <t>ダンタイ</t>
    </rPh>
    <rPh sb="64" eb="66">
      <t>ヒカク</t>
    </rPh>
    <rPh sb="69" eb="70">
      <t>キビ</t>
    </rPh>
    <rPh sb="72" eb="74">
      <t>ケイエイ</t>
    </rPh>
    <rPh sb="74" eb="76">
      <t>ジョウキョウ</t>
    </rPh>
    <rPh sb="84" eb="86">
      <t>キュウスイ</t>
    </rPh>
    <rPh sb="86" eb="88">
      <t>ジンコウ</t>
    </rPh>
    <rPh sb="89" eb="91">
      <t>ゲンショウ</t>
    </rPh>
    <rPh sb="92" eb="93">
      <t>スス</t>
    </rPh>
    <rPh sb="94" eb="95">
      <t>ナカ</t>
    </rPh>
    <rPh sb="96" eb="98">
      <t>アンテイ</t>
    </rPh>
    <rPh sb="100" eb="102">
      <t>スイドウ</t>
    </rPh>
    <rPh sb="102" eb="104">
      <t>ジギョウ</t>
    </rPh>
    <rPh sb="104" eb="106">
      <t>ケイエイ</t>
    </rPh>
    <rPh sb="112" eb="114">
      <t>ヒヨウ</t>
    </rPh>
    <rPh sb="115" eb="116">
      <t>オウ</t>
    </rPh>
    <rPh sb="118" eb="120">
      <t>リョウキン</t>
    </rPh>
    <rPh sb="121" eb="123">
      <t>カイテイ</t>
    </rPh>
    <rPh sb="124" eb="126">
      <t>コウリツ</t>
    </rPh>
    <rPh sb="127" eb="128">
      <t>ヨ</t>
    </rPh>
    <rPh sb="129" eb="131">
      <t>シセツ</t>
    </rPh>
    <rPh sb="131" eb="133">
      <t>カンリ</t>
    </rPh>
    <rPh sb="137" eb="139">
      <t>クフウ</t>
    </rPh>
    <rPh sb="140" eb="142">
      <t>ドリョク</t>
    </rPh>
    <rPh sb="143" eb="145">
      <t>ヒツヨウ</t>
    </rPh>
    <rPh sb="152" eb="155">
      <t>ロウキュウカ</t>
    </rPh>
    <rPh sb="156" eb="158">
      <t>ジョウキョウ</t>
    </rPh>
    <rPh sb="164" eb="166">
      <t>セイブ</t>
    </rPh>
    <rPh sb="166" eb="168">
      <t>カンイ</t>
    </rPh>
    <rPh sb="168" eb="170">
      <t>スイドウ</t>
    </rPh>
    <rPh sb="171" eb="173">
      <t>イチブ</t>
    </rPh>
    <rPh sb="174" eb="176">
      <t>スイドウ</t>
    </rPh>
    <rPh sb="176" eb="177">
      <t>カン</t>
    </rPh>
    <rPh sb="178" eb="180">
      <t>タイヨウ</t>
    </rPh>
    <rPh sb="180" eb="182">
      <t>ネンスウ</t>
    </rPh>
    <rPh sb="183" eb="184">
      <t>コ</t>
    </rPh>
    <rPh sb="186" eb="188">
      <t>コウシン</t>
    </rPh>
    <rPh sb="189" eb="191">
      <t>ヒツヨウ</t>
    </rPh>
    <rPh sb="200" eb="202">
      <t>コウシン</t>
    </rPh>
    <rPh sb="202" eb="204">
      <t>ヒヨウ</t>
    </rPh>
    <rPh sb="205" eb="207">
      <t>スイドウ</t>
    </rPh>
    <rPh sb="207" eb="209">
      <t>リョウキン</t>
    </rPh>
    <rPh sb="212" eb="214">
      <t>ジュウミン</t>
    </rPh>
    <rPh sb="214" eb="216">
      <t>フタン</t>
    </rPh>
    <rPh sb="222" eb="224">
      <t>ヒツヨウ</t>
    </rPh>
    <rPh sb="224" eb="227">
      <t>サイショウゲン</t>
    </rPh>
    <rPh sb="229" eb="232">
      <t>テイカカク</t>
    </rPh>
    <rPh sb="233" eb="234">
      <t>オサ</t>
    </rPh>
    <rPh sb="239" eb="241">
      <t>コウシン</t>
    </rPh>
    <rPh sb="241" eb="243">
      <t>ケイカク</t>
    </rPh>
    <rPh sb="244" eb="246">
      <t>サクテイ</t>
    </rPh>
    <rPh sb="247" eb="2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</si>
</sst>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02-403A-AD42-C8DDB7EA9A0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5C02-403A-AD42-C8DDB7EA9A0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45.37</c:v>
                </c:pt>
                <c:pt idx="1">
                  <c:v>42.67</c:v>
                </c:pt>
                <c:pt idx="2">
                  <c:v>45.37</c:v>
                </c:pt>
                <c:pt idx="3">
                  <c:v>46.02</c:v>
                </c:pt>
                <c:pt idx="4">
                  <c:v>45.57</c:v>
                </c:pt>
              </c:numCache>
            </c:numRef>
          </c:val>
          <c:extLst>
            <c:ext xmlns:c16="http://schemas.microsoft.com/office/drawing/2014/chart" uri="{C3380CC4-5D6E-409C-BE32-E72D297353CC}">
              <c16:uniqueId val="{00000000-51AF-4805-B75C-1C144674CF8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51AF-4805-B75C-1C144674CF8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96.8</c:v>
                </c:pt>
                <c:pt idx="1">
                  <c:v>96.8</c:v>
                </c:pt>
                <c:pt idx="2">
                  <c:v>96.8</c:v>
                </c:pt>
                <c:pt idx="3">
                  <c:v>96.8</c:v>
                </c:pt>
                <c:pt idx="4">
                  <c:v>96.8</c:v>
                </c:pt>
              </c:numCache>
            </c:numRef>
          </c:val>
          <c:extLst>
            <c:ext xmlns:c16="http://schemas.microsoft.com/office/drawing/2014/chart" uri="{C3380CC4-5D6E-409C-BE32-E72D297353CC}">
              <c16:uniqueId val="{00000000-19BB-4CC7-9494-11772904DF4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19BB-4CC7-9494-11772904DF4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54.95</c:v>
                </c:pt>
                <c:pt idx="1">
                  <c:v>55.66</c:v>
                </c:pt>
                <c:pt idx="2">
                  <c:v>53.08</c:v>
                </c:pt>
                <c:pt idx="3">
                  <c:v>67.8</c:v>
                </c:pt>
                <c:pt idx="4">
                  <c:v>46.01</c:v>
                </c:pt>
              </c:numCache>
            </c:numRef>
          </c:val>
          <c:extLst>
            <c:ext xmlns:c16="http://schemas.microsoft.com/office/drawing/2014/chart" uri="{C3380CC4-5D6E-409C-BE32-E72D297353CC}">
              <c16:uniqueId val="{00000000-5303-4B13-93F3-001DE7210E9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5303-4B13-93F3-001DE7210E9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CC-4D2D-AB3D-BD6AC92C3AC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CC-4D2D-AB3D-BD6AC92C3AC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E5-4596-9756-06991DAA99F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E5-4596-9756-06991DAA99F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99-4E11-A5B3-3242C66548E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99-4E11-A5B3-3242C66548E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AE-4352-AD56-B7ED3848313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AE-4352-AD56-B7ED3848313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2165.37</c:v>
                </c:pt>
                <c:pt idx="1">
                  <c:v>2026.63</c:v>
                </c:pt>
                <c:pt idx="2">
                  <c:v>1774.87</c:v>
                </c:pt>
                <c:pt idx="3">
                  <c:v>1759.36</c:v>
                </c:pt>
                <c:pt idx="4">
                  <c:v>1768.78</c:v>
                </c:pt>
              </c:numCache>
            </c:numRef>
          </c:val>
          <c:extLst>
            <c:ext xmlns:c16="http://schemas.microsoft.com/office/drawing/2014/chart" uri="{C3380CC4-5D6E-409C-BE32-E72D297353CC}">
              <c16:uniqueId val="{00000000-7B34-497F-8139-27B1C3ADE77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7B34-497F-8139-27B1C3ADE77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21.81</c:v>
                </c:pt>
                <c:pt idx="1">
                  <c:v>26.52</c:v>
                </c:pt>
                <c:pt idx="2">
                  <c:v>30.46</c:v>
                </c:pt>
                <c:pt idx="3">
                  <c:v>30.8</c:v>
                </c:pt>
                <c:pt idx="4">
                  <c:v>30.87</c:v>
                </c:pt>
              </c:numCache>
            </c:numRef>
          </c:val>
          <c:extLst>
            <c:ext xmlns:c16="http://schemas.microsoft.com/office/drawing/2014/chart" uri="{C3380CC4-5D6E-409C-BE32-E72D297353CC}">
              <c16:uniqueId val="{00000000-6E33-4B90-8AB4-0E42C734635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6E33-4B90-8AB4-0E42C734635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458.93</c:v>
                </c:pt>
                <c:pt idx="1">
                  <c:v>412.72</c:v>
                </c:pt>
                <c:pt idx="2">
                  <c:v>362.38</c:v>
                </c:pt>
                <c:pt idx="3">
                  <c:v>361.17</c:v>
                </c:pt>
                <c:pt idx="4">
                  <c:v>364.81</c:v>
                </c:pt>
              </c:numCache>
            </c:numRef>
          </c:val>
          <c:extLst>
            <c:ext xmlns:c16="http://schemas.microsoft.com/office/drawing/2014/chart" uri="{C3380CC4-5D6E-409C-BE32-E72D297353CC}">
              <c16:uniqueId val="{00000000-3B90-489D-B678-74EFD79EFAB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3B90-489D-B678-74EFD79EFAB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6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三重県　熊野市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16112</v>
      </c>
      <c r="AM8" s="37"/>
      <c r="AN8" s="37"/>
      <c r="AO8" s="37"/>
      <c r="AP8" s="37"/>
      <c r="AQ8" s="37"/>
      <c r="AR8" s="37"/>
      <c r="AS8" s="37"/>
      <c r="AT8" s="38">
        <f>データ!$S$6</f>
        <v>373.35</v>
      </c>
      <c r="AU8" s="38"/>
      <c r="AV8" s="38"/>
      <c r="AW8" s="38"/>
      <c r="AX8" s="38"/>
      <c r="AY8" s="38"/>
      <c r="AZ8" s="38"/>
      <c r="BA8" s="38"/>
      <c r="BB8" s="38">
        <f>データ!$T$6</f>
        <v>43.16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4.9000000000000004</v>
      </c>
      <c r="Q10" s="38"/>
      <c r="R10" s="38"/>
      <c r="S10" s="38"/>
      <c r="T10" s="38"/>
      <c r="U10" s="38"/>
      <c r="V10" s="38"/>
      <c r="W10" s="37">
        <f>データ!$Q$6</f>
        <v>1660</v>
      </c>
      <c r="X10" s="37"/>
      <c r="Y10" s="37"/>
      <c r="Z10" s="37"/>
      <c r="AA10" s="37"/>
      <c r="AB10" s="37"/>
      <c r="AC10" s="37"/>
      <c r="AD10" s="2"/>
      <c r="AE10" s="2"/>
      <c r="AF10" s="2"/>
      <c r="AG10" s="2"/>
      <c r="AH10" s="2"/>
      <c r="AI10" s="2"/>
      <c r="AJ10" s="2"/>
      <c r="AK10" s="2"/>
      <c r="AL10" s="37">
        <f>データ!$U$6</f>
        <v>778</v>
      </c>
      <c r="AM10" s="37"/>
      <c r="AN10" s="37"/>
      <c r="AO10" s="37"/>
      <c r="AP10" s="37"/>
      <c r="AQ10" s="37"/>
      <c r="AR10" s="37"/>
      <c r="AS10" s="37"/>
      <c r="AT10" s="38">
        <f>データ!$V$6</f>
        <v>33.4</v>
      </c>
      <c r="AU10" s="38"/>
      <c r="AV10" s="38"/>
      <c r="AW10" s="38"/>
      <c r="AX10" s="38"/>
      <c r="AY10" s="38"/>
      <c r="AZ10" s="38"/>
      <c r="BA10" s="38"/>
      <c r="BB10" s="38">
        <f>データ!$W$6</f>
        <v>23.29</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115</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KSpitO1Ix2iZBFtm4YpF4qddjbEakbae2XbpOeKe0Vh3mpAVv7Uq2Tb2YGS0LI7+wUo2X1fNBizQ1dE1amhtrg==" saltValue="KMbRGkg3AUZCv2zjOjrxg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2021</v>
      </c>
      <c r="C6" s="20">
        <f t="shared" ref="C6:W6" si="3">C7</f>
        <v>242128</v>
      </c>
      <c r="D6" s="20">
        <f t="shared" si="3"/>
        <v>47</v>
      </c>
      <c r="E6" s="20">
        <f t="shared" si="3"/>
        <v>1</v>
      </c>
      <c r="F6" s="20">
        <f t="shared" si="3"/>
        <v>0</v>
      </c>
      <c r="G6" s="20">
        <f t="shared" si="3"/>
        <v>0</v>
      </c>
      <c r="H6" s="20" t="str">
        <f t="shared" si="3"/>
        <v>三重県　熊野市</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4.9000000000000004</v>
      </c>
      <c r="Q6" s="21">
        <f t="shared" si="3"/>
        <v>1660</v>
      </c>
      <c r="R6" s="21">
        <f t="shared" si="3"/>
        <v>16112</v>
      </c>
      <c r="S6" s="21">
        <f t="shared" si="3"/>
        <v>373.35</v>
      </c>
      <c r="T6" s="21">
        <f t="shared" si="3"/>
        <v>43.16</v>
      </c>
      <c r="U6" s="21">
        <f t="shared" si="3"/>
        <v>778</v>
      </c>
      <c r="V6" s="21">
        <f t="shared" si="3"/>
        <v>33.4</v>
      </c>
      <c r="W6" s="21">
        <f t="shared" si="3"/>
        <v>23.29</v>
      </c>
      <c r="X6" s="22">
        <f>IF(X7="",NA(),X7)</f>
        <v>54.95</v>
      </c>
      <c r="Y6" s="22">
        <f t="shared" ref="Y6:AG6" si="4">IF(Y7="",NA(),Y7)</f>
        <v>55.66</v>
      </c>
      <c r="Z6" s="22">
        <f t="shared" si="4"/>
        <v>53.08</v>
      </c>
      <c r="AA6" s="22">
        <f t="shared" si="4"/>
        <v>67.8</v>
      </c>
      <c r="AB6" s="22">
        <f t="shared" si="4"/>
        <v>46.01</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2165.37</v>
      </c>
      <c r="BF6" s="22">
        <f t="shared" ref="BF6:BN6" si="7">IF(BF7="",NA(),BF7)</f>
        <v>2026.63</v>
      </c>
      <c r="BG6" s="22">
        <f t="shared" si="7"/>
        <v>1774.87</v>
      </c>
      <c r="BH6" s="22">
        <f t="shared" si="7"/>
        <v>1759.36</v>
      </c>
      <c r="BI6" s="22">
        <f t="shared" si="7"/>
        <v>1768.78</v>
      </c>
      <c r="BJ6" s="22">
        <f t="shared" si="7"/>
        <v>1302.33</v>
      </c>
      <c r="BK6" s="22">
        <f t="shared" si="7"/>
        <v>1274.21</v>
      </c>
      <c r="BL6" s="22">
        <f t="shared" si="7"/>
        <v>1183.92</v>
      </c>
      <c r="BM6" s="22">
        <f t="shared" si="7"/>
        <v>1128.72</v>
      </c>
      <c r="BN6" s="22">
        <f t="shared" si="7"/>
        <v>1125.25</v>
      </c>
      <c r="BO6" s="21" t="str">
        <f>IF(BO7="","",IF(BO7="-","【-】","【"&amp;SUBSTITUTE(TEXT(BO7,"#,##0.00"),"-","△")&amp;"】"))</f>
        <v>【940.88】</v>
      </c>
      <c r="BP6" s="22">
        <f>IF(BP7="",NA(),BP7)</f>
        <v>21.81</v>
      </c>
      <c r="BQ6" s="22">
        <f t="shared" ref="BQ6:BY6" si="8">IF(BQ7="",NA(),BQ7)</f>
        <v>26.52</v>
      </c>
      <c r="BR6" s="22">
        <f t="shared" si="8"/>
        <v>30.46</v>
      </c>
      <c r="BS6" s="22">
        <f t="shared" si="8"/>
        <v>30.8</v>
      </c>
      <c r="BT6" s="22">
        <f t="shared" si="8"/>
        <v>30.87</v>
      </c>
      <c r="BU6" s="22">
        <f t="shared" si="8"/>
        <v>40.89</v>
      </c>
      <c r="BV6" s="22">
        <f t="shared" si="8"/>
        <v>41.25</v>
      </c>
      <c r="BW6" s="22">
        <f t="shared" si="8"/>
        <v>42.5</v>
      </c>
      <c r="BX6" s="22">
        <f t="shared" si="8"/>
        <v>41.84</v>
      </c>
      <c r="BY6" s="22">
        <f t="shared" si="8"/>
        <v>41.44</v>
      </c>
      <c r="BZ6" s="21" t="str">
        <f>IF(BZ7="","",IF(BZ7="-","【-】","【"&amp;SUBSTITUTE(TEXT(BZ7,"#,##0.00"),"-","△")&amp;"】"))</f>
        <v>【54.59】</v>
      </c>
      <c r="CA6" s="22">
        <f>IF(CA7="",NA(),CA7)</f>
        <v>458.93</v>
      </c>
      <c r="CB6" s="22">
        <f t="shared" ref="CB6:CJ6" si="9">IF(CB7="",NA(),CB7)</f>
        <v>412.72</v>
      </c>
      <c r="CC6" s="22">
        <f t="shared" si="9"/>
        <v>362.38</v>
      </c>
      <c r="CD6" s="22">
        <f t="shared" si="9"/>
        <v>361.17</v>
      </c>
      <c r="CE6" s="22">
        <f t="shared" si="9"/>
        <v>364.81</v>
      </c>
      <c r="CF6" s="22">
        <f t="shared" si="9"/>
        <v>383.2</v>
      </c>
      <c r="CG6" s="22">
        <f t="shared" si="9"/>
        <v>383.25</v>
      </c>
      <c r="CH6" s="22">
        <f t="shared" si="9"/>
        <v>377.72</v>
      </c>
      <c r="CI6" s="22">
        <f t="shared" si="9"/>
        <v>390.47</v>
      </c>
      <c r="CJ6" s="22">
        <f t="shared" si="9"/>
        <v>403.61</v>
      </c>
      <c r="CK6" s="21" t="str">
        <f>IF(CK7="","",IF(CK7="-","【-】","【"&amp;SUBSTITUTE(TEXT(CK7,"#,##0.00"),"-","△")&amp;"】"))</f>
        <v>【301.20】</v>
      </c>
      <c r="CL6" s="22">
        <f>IF(CL7="",NA(),CL7)</f>
        <v>45.37</v>
      </c>
      <c r="CM6" s="22">
        <f t="shared" ref="CM6:CU6" si="10">IF(CM7="",NA(),CM7)</f>
        <v>42.67</v>
      </c>
      <c r="CN6" s="22">
        <f t="shared" si="10"/>
        <v>45.37</v>
      </c>
      <c r="CO6" s="22">
        <f t="shared" si="10"/>
        <v>46.02</v>
      </c>
      <c r="CP6" s="22">
        <f t="shared" si="10"/>
        <v>45.57</v>
      </c>
      <c r="CQ6" s="22">
        <f t="shared" si="10"/>
        <v>47.95</v>
      </c>
      <c r="CR6" s="22">
        <f t="shared" si="10"/>
        <v>48.26</v>
      </c>
      <c r="CS6" s="22">
        <f t="shared" si="10"/>
        <v>48.01</v>
      </c>
      <c r="CT6" s="22">
        <f t="shared" si="10"/>
        <v>49.08</v>
      </c>
      <c r="CU6" s="22">
        <f t="shared" si="10"/>
        <v>51.46</v>
      </c>
      <c r="CV6" s="21" t="str">
        <f>IF(CV7="","",IF(CV7="-","【-】","【"&amp;SUBSTITUTE(TEXT(CV7,"#,##0.00"),"-","△")&amp;"】"))</f>
        <v>【56.42】</v>
      </c>
      <c r="CW6" s="22">
        <f>IF(CW7="",NA(),CW7)</f>
        <v>96.8</v>
      </c>
      <c r="CX6" s="22">
        <f t="shared" ref="CX6:DF6" si="11">IF(CX7="",NA(),CX7)</f>
        <v>96.8</v>
      </c>
      <c r="CY6" s="22">
        <f t="shared" si="11"/>
        <v>96.8</v>
      </c>
      <c r="CZ6" s="22">
        <f t="shared" si="11"/>
        <v>96.8</v>
      </c>
      <c r="DA6" s="22">
        <f t="shared" si="11"/>
        <v>96.8</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242128</v>
      </c>
      <c r="D7" s="24">
        <v>47</v>
      </c>
      <c r="E7" s="24">
        <v>1</v>
      </c>
      <c r="F7" s="24">
        <v>0</v>
      </c>
      <c r="G7" s="24">
        <v>0</v>
      </c>
      <c r="H7" s="24" t="s">
        <v>95</v>
      </c>
      <c r="I7" s="24" t="s">
        <v>96</v>
      </c>
      <c r="J7" s="24" t="s">
        <v>97</v>
      </c>
      <c r="K7" s="24" t="s">
        <v>98</v>
      </c>
      <c r="L7" s="24" t="s">
        <v>99</v>
      </c>
      <c r="M7" s="24" t="s">
        <v>100</v>
      </c>
      <c r="N7" s="25" t="s">
        <v>101</v>
      </c>
      <c r="O7" s="25" t="s">
        <v>102</v>
      </c>
      <c r="P7" s="25">
        <v>4.9000000000000004</v>
      </c>
      <c r="Q7" s="25">
        <v>1660</v>
      </c>
      <c r="R7" s="25">
        <v>16112</v>
      </c>
      <c r="S7" s="25">
        <v>373.35</v>
      </c>
      <c r="T7" s="25">
        <v>43.16</v>
      </c>
      <c r="U7" s="25">
        <v>778</v>
      </c>
      <c r="V7" s="25">
        <v>33.4</v>
      </c>
      <c r="W7" s="25">
        <v>23.29</v>
      </c>
      <c r="X7" s="25">
        <v>54.95</v>
      </c>
      <c r="Y7" s="25">
        <v>55.66</v>
      </c>
      <c r="Z7" s="25">
        <v>53.08</v>
      </c>
      <c r="AA7" s="25">
        <v>67.8</v>
      </c>
      <c r="AB7" s="25">
        <v>46.01</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2165.37</v>
      </c>
      <c r="BF7" s="25">
        <v>2026.63</v>
      </c>
      <c r="BG7" s="25">
        <v>1774.87</v>
      </c>
      <c r="BH7" s="25">
        <v>1759.36</v>
      </c>
      <c r="BI7" s="25">
        <v>1768.78</v>
      </c>
      <c r="BJ7" s="25">
        <v>1302.33</v>
      </c>
      <c r="BK7" s="25">
        <v>1274.21</v>
      </c>
      <c r="BL7" s="25">
        <v>1183.92</v>
      </c>
      <c r="BM7" s="25">
        <v>1128.72</v>
      </c>
      <c r="BN7" s="25">
        <v>1125.25</v>
      </c>
      <c r="BO7" s="25">
        <v>940.88</v>
      </c>
      <c r="BP7" s="25">
        <v>21.81</v>
      </c>
      <c r="BQ7" s="25">
        <v>26.52</v>
      </c>
      <c r="BR7" s="25">
        <v>30.46</v>
      </c>
      <c r="BS7" s="25">
        <v>30.8</v>
      </c>
      <c r="BT7" s="25">
        <v>30.87</v>
      </c>
      <c r="BU7" s="25">
        <v>40.89</v>
      </c>
      <c r="BV7" s="25">
        <v>41.25</v>
      </c>
      <c r="BW7" s="25">
        <v>42.5</v>
      </c>
      <c r="BX7" s="25">
        <v>41.84</v>
      </c>
      <c r="BY7" s="25">
        <v>41.44</v>
      </c>
      <c r="BZ7" s="25">
        <v>54.59</v>
      </c>
      <c r="CA7" s="25">
        <v>458.93</v>
      </c>
      <c r="CB7" s="25">
        <v>412.72</v>
      </c>
      <c r="CC7" s="25">
        <v>362.38</v>
      </c>
      <c r="CD7" s="25">
        <v>361.17</v>
      </c>
      <c r="CE7" s="25">
        <v>364.81</v>
      </c>
      <c r="CF7" s="25">
        <v>383.2</v>
      </c>
      <c r="CG7" s="25">
        <v>383.25</v>
      </c>
      <c r="CH7" s="25">
        <v>377.72</v>
      </c>
      <c r="CI7" s="25">
        <v>390.47</v>
      </c>
      <c r="CJ7" s="25">
        <v>403.61</v>
      </c>
      <c r="CK7" s="25">
        <v>301.2</v>
      </c>
      <c r="CL7" s="25">
        <v>45.37</v>
      </c>
      <c r="CM7" s="25">
        <v>42.67</v>
      </c>
      <c r="CN7" s="25">
        <v>45.37</v>
      </c>
      <c r="CO7" s="25">
        <v>46.02</v>
      </c>
      <c r="CP7" s="25">
        <v>45.57</v>
      </c>
      <c r="CQ7" s="25">
        <v>47.95</v>
      </c>
      <c r="CR7" s="25">
        <v>48.26</v>
      </c>
      <c r="CS7" s="25">
        <v>48.01</v>
      </c>
      <c r="CT7" s="25">
        <v>49.08</v>
      </c>
      <c r="CU7" s="25">
        <v>51.46</v>
      </c>
      <c r="CV7" s="25">
        <v>56.42</v>
      </c>
      <c r="CW7" s="25">
        <v>96.8</v>
      </c>
      <c r="CX7" s="25">
        <v>96.8</v>
      </c>
      <c r="CY7" s="25">
        <v>96.8</v>
      </c>
      <c r="CZ7" s="25">
        <v>96.8</v>
      </c>
      <c r="DA7" s="25">
        <v>96.8</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108</v>
      </c>
    </row>
    <row r="12" spans="1:144" x14ac:dyDescent="0.15">
      <c r="B12">
        <v>1</v>
      </c>
      <c r="C12">
        <v>1</v>
      </c>
      <c r="D12">
        <v>1</v>
      </c>
      <c r="E12">
        <v>2</v>
      </c>
      <c r="F12">
        <v>3</v>
      </c>
      <c r="G12" t="s">
        <v>109</v>
      </c>
    </row>
    <row r="13" spans="1:144" x14ac:dyDescent="0.15">
      <c r="B13" t="s">
        <v>110</v>
      </c>
      <c r="C13" t="s">
        <v>111</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km0929</cp:lastModifiedBy>
  <dcterms:created xsi:type="dcterms:W3CDTF">2022-12-01T01:10:36Z</dcterms:created>
  <dcterms:modified xsi:type="dcterms:W3CDTF">2023-01-17T00:50:25Z</dcterms:modified>
  <cp:category/>
</cp:coreProperties>
</file>