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370" windowHeight="15840" tabRatio="867"/>
  </bookViews>
  <sheets>
    <sheet name="はじめに" sheetId="74" r:id="rId1"/>
    <sheet name="(入力順➀)基本情報入力シート" sheetId="73" r:id="rId2"/>
    <sheet name="(入力順➁)別紙様式2-2 個表_処遇" sheetId="9" r:id="rId3"/>
    <sheet name="(入力順➁)別紙様式2-3 個表_特定" sheetId="72" r:id="rId4"/>
    <sheet name="(入力順➂)別紙様式2-1 計画書_総括表" sheetId="70" r:id="rId5"/>
    <sheet name="（参考）補助金様式2-1" sheetId="75" r:id="rId6"/>
    <sheet name="（参考）補助金様式2-2" sheetId="77" r:id="rId7"/>
    <sheet name="【参考】数式用" sheetId="16" state="hidden" r:id="rId8"/>
    <sheet name="【参考】数式用2" sheetId="76" state="hidden" r:id="rId9"/>
  </sheets>
  <definedNames>
    <definedName name="_xlnm._FilterDatabase" localSheetId="6" hidden="1">'（参考）補助金様式2-2'!$B$11:$AL$111</definedName>
    <definedName name="_xlnm._FilterDatabase" localSheetId="2" hidden="1">'(入力順➁)別紙様式2-2 個表_処遇'!$L$11:$AH$11</definedName>
    <definedName name="_xlnm._FilterDatabase" localSheetId="3" hidden="1">'(入力順➁)別紙様式2-3 個表_特定'!$L$11:$AI$11</definedName>
    <definedName name="_xlnm._FilterDatabase" localSheetId="7" hidden="1">【参考】数式用!#REF!</definedName>
    <definedName name="_xlnm._FilterDatabase" localSheetId="8" hidden="1">【参考】数式用2!#REF!</definedName>
    <definedName name="_xlnm.Print_Area" localSheetId="5">'（参考）補助金様式2-1'!$A$1:$AT$68</definedName>
    <definedName name="_xlnm.Print_Area" localSheetId="6">'（参考）補助金様式2-2'!$A$1:$AM$31</definedName>
    <definedName name="_xlnm.Print_Area" localSheetId="1">'(入力順➀)基本情報入力シート'!$A$1:$AB$52</definedName>
    <definedName name="_xlnm.Print_Area" localSheetId="2">'(入力順➁)別紙様式2-2 個表_処遇'!$A$1:$AH$29</definedName>
    <definedName name="_xlnm.Print_Area" localSheetId="3">'(入力順➁)別紙様式2-3 個表_特定'!$A$1:$AI$31</definedName>
    <definedName name="_xlnm.Print_Area" localSheetId="4">'(入力順➂)別紙様式2-1 計画書_総括表'!$A$1:$AJ$201</definedName>
    <definedName name="_xlnm.Print_Area" localSheetId="7">【参考】数式用!$A$1:$I$28</definedName>
    <definedName name="_xlnm.Print_Area" localSheetId="8">【参考】数式用2!$A$1:$C$26</definedName>
    <definedName name="_xlnm.Print_Area" localSheetId="0">はじめに!$A$1:$F$35</definedName>
    <definedName name="_xlnm.Print_Titles" localSheetId="6">'（参考）補助金様式2-2'!$7:$11</definedName>
    <definedName name="_xlnm.Print_Titles" localSheetId="2">'(入力順➁)別紙様式2-2 個表_処遇'!$7:$11</definedName>
    <definedName name="_xlnm.Print_Titles" localSheetId="3">'(入力順➁)別紙様式2-3 個表_特定'!$7:$11</definedName>
    <definedName name="www" localSheetId="5">#REF!</definedName>
    <definedName name="www" localSheetId="6">#REF!</definedName>
    <definedName name="www" localSheetId="3">#REF!</definedName>
    <definedName name="www" localSheetId="8">#REF!</definedName>
    <definedName name="www" localSheetId="0">#REF!</definedName>
    <definedName name="www">#REF!</definedName>
    <definedName name="サービス" localSheetId="5">#REF!</definedName>
    <definedName name="サービス" localSheetId="6">#REF!</definedName>
    <definedName name="サービス" localSheetId="3">#REF!</definedName>
    <definedName name="サービス" localSheetId="4">#REF!</definedName>
    <definedName name="サービス" localSheetId="8">#REF!</definedName>
    <definedName name="サービス">#REF!</definedName>
    <definedName name="サービス種別">#REF!</definedName>
    <definedName name="サービス名" localSheetId="5">#REF!</definedName>
    <definedName name="サービス名" localSheetId="6">#REF!</definedName>
    <definedName name="サービス名" localSheetId="8">【参考】数式用2!$A$3:$A$26</definedName>
    <definedName name="サービス名" localSheetId="0">#REF!</definedName>
    <definedName name="サービス名">【参考】数式用!$A$5:$A$28</definedName>
    <definedName name="一覧">#REF!</definedName>
    <definedName name="種類">#REF!</definedName>
    <definedName name="特定" localSheetId="5">#REF!</definedName>
    <definedName name="特定" localSheetId="6">#REF!</definedName>
    <definedName name="特定" localSheetId="8">#REF!</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1" i="72" l="1"/>
  <c r="P21" i="9"/>
  <c r="Q21" i="77" l="1"/>
  <c r="P12" i="72"/>
  <c r="P12" i="9"/>
  <c r="Q12" i="77"/>
  <c r="C12" i="77"/>
  <c r="D12" i="77"/>
  <c r="E12" i="77"/>
  <c r="F12" i="77"/>
  <c r="G12" i="77"/>
  <c r="H12" i="77"/>
  <c r="I12" i="77"/>
  <c r="J12" i="77"/>
  <c r="K12" i="77"/>
  <c r="L12" i="77"/>
  <c r="M12" i="77"/>
  <c r="N12" i="77"/>
  <c r="O12" i="77"/>
  <c r="P12" i="77"/>
  <c r="C13" i="77"/>
  <c r="D13" i="77"/>
  <c r="E13" i="77"/>
  <c r="F13" i="77"/>
  <c r="G13" i="77"/>
  <c r="H13" i="77"/>
  <c r="I13" i="77"/>
  <c r="J13" i="77"/>
  <c r="K13" i="77"/>
  <c r="L13" i="77"/>
  <c r="M13" i="77"/>
  <c r="N13" i="77"/>
  <c r="O13" i="77"/>
  <c r="P13" i="77"/>
  <c r="Q13" i="77"/>
  <c r="C14" i="77"/>
  <c r="D14" i="77"/>
  <c r="E14" i="77"/>
  <c r="F14" i="77"/>
  <c r="G14" i="77"/>
  <c r="H14" i="77"/>
  <c r="I14" i="77"/>
  <c r="J14" i="77"/>
  <c r="K14" i="77"/>
  <c r="L14" i="77"/>
  <c r="M14" i="77"/>
  <c r="N14" i="77"/>
  <c r="O14" i="77"/>
  <c r="P14" i="77"/>
  <c r="Q14" i="77"/>
  <c r="C15" i="77"/>
  <c r="D15" i="77"/>
  <c r="E15" i="77"/>
  <c r="F15" i="77"/>
  <c r="G15" i="77"/>
  <c r="H15" i="77"/>
  <c r="I15" i="77"/>
  <c r="J15" i="77"/>
  <c r="K15" i="77"/>
  <c r="L15" i="77"/>
  <c r="M15" i="77"/>
  <c r="N15" i="77"/>
  <c r="O15" i="77"/>
  <c r="P15" i="77"/>
  <c r="Q15" i="77"/>
  <c r="C16" i="77"/>
  <c r="D16" i="77"/>
  <c r="E16" i="77"/>
  <c r="F16" i="77"/>
  <c r="G16" i="77"/>
  <c r="H16" i="77"/>
  <c r="I16" i="77"/>
  <c r="J16" i="77"/>
  <c r="K16" i="77"/>
  <c r="L16" i="77"/>
  <c r="M16" i="77"/>
  <c r="N16" i="77"/>
  <c r="O16" i="77"/>
  <c r="P16" i="77"/>
  <c r="Q16" i="77"/>
  <c r="C17" i="77"/>
  <c r="D17" i="77"/>
  <c r="E17" i="77"/>
  <c r="F17" i="77"/>
  <c r="G17" i="77"/>
  <c r="H17" i="77"/>
  <c r="I17" i="77"/>
  <c r="J17" i="77"/>
  <c r="K17" i="77"/>
  <c r="L17" i="77"/>
  <c r="M17" i="77"/>
  <c r="N17" i="77"/>
  <c r="O17" i="77"/>
  <c r="P17" i="77"/>
  <c r="Q17" i="77"/>
  <c r="C18" i="77"/>
  <c r="D18" i="77"/>
  <c r="E18" i="77"/>
  <c r="F18" i="77"/>
  <c r="G18" i="77"/>
  <c r="H18" i="77"/>
  <c r="I18" i="77"/>
  <c r="J18" i="77"/>
  <c r="K18" i="77"/>
  <c r="L18" i="77"/>
  <c r="M18" i="77"/>
  <c r="N18" i="77"/>
  <c r="O18" i="77"/>
  <c r="P18" i="77"/>
  <c r="Q18" i="77"/>
  <c r="C19" i="77"/>
  <c r="D19" i="77"/>
  <c r="E19" i="77"/>
  <c r="F19" i="77"/>
  <c r="G19" i="77"/>
  <c r="H19" i="77"/>
  <c r="I19" i="77"/>
  <c r="J19" i="77"/>
  <c r="K19" i="77"/>
  <c r="L19" i="77"/>
  <c r="M19" i="77"/>
  <c r="N19" i="77"/>
  <c r="O19" i="77"/>
  <c r="P19" i="77"/>
  <c r="Q19" i="77"/>
  <c r="C20" i="77"/>
  <c r="D20" i="77"/>
  <c r="E20" i="77"/>
  <c r="F20" i="77"/>
  <c r="G20" i="77"/>
  <c r="H20" i="77"/>
  <c r="I20" i="77"/>
  <c r="J20" i="77"/>
  <c r="K20" i="77"/>
  <c r="L20" i="77"/>
  <c r="M20" i="77"/>
  <c r="N20" i="77"/>
  <c r="O20" i="77"/>
  <c r="P20" i="77"/>
  <c r="Q20" i="77"/>
  <c r="C21" i="77"/>
  <c r="D21" i="77"/>
  <c r="E21" i="77"/>
  <c r="F21" i="77"/>
  <c r="G21" i="77"/>
  <c r="H21" i="77"/>
  <c r="I21" i="77"/>
  <c r="J21" i="77"/>
  <c r="K21" i="77"/>
  <c r="L21" i="77"/>
  <c r="M21" i="77"/>
  <c r="N21" i="77"/>
  <c r="O21" i="77"/>
  <c r="P21" i="77"/>
  <c r="C22" i="77"/>
  <c r="D22" i="77"/>
  <c r="E22" i="77"/>
  <c r="D49" i="70" l="1"/>
  <c r="M26" i="75" l="1"/>
  <c r="M27" i="75"/>
  <c r="V27" i="75" l="1"/>
  <c r="P28" i="75"/>
  <c r="AJ22" i="75" l="1"/>
  <c r="F22" i="77" l="1"/>
  <c r="G22" i="77"/>
  <c r="H22" i="77"/>
  <c r="I22" i="77"/>
  <c r="J22" i="77"/>
  <c r="K22" i="77"/>
  <c r="L22" i="77"/>
  <c r="C23" i="77"/>
  <c r="D23" i="77"/>
  <c r="E23" i="77"/>
  <c r="F23" i="77"/>
  <c r="G23" i="77"/>
  <c r="H23" i="77"/>
  <c r="I23" i="77"/>
  <c r="J23" i="77"/>
  <c r="K23" i="77"/>
  <c r="L23" i="77"/>
  <c r="C24" i="77"/>
  <c r="D24" i="77"/>
  <c r="E24" i="77"/>
  <c r="F24" i="77"/>
  <c r="G24" i="77"/>
  <c r="H24" i="77"/>
  <c r="I24" i="77"/>
  <c r="J24" i="77"/>
  <c r="K24" i="77"/>
  <c r="L24" i="77"/>
  <c r="C25" i="77"/>
  <c r="D25" i="77"/>
  <c r="E25" i="77"/>
  <c r="F25" i="77"/>
  <c r="G25" i="77"/>
  <c r="H25" i="77"/>
  <c r="I25" i="77"/>
  <c r="J25" i="77"/>
  <c r="K25" i="77"/>
  <c r="L25" i="77"/>
  <c r="C26" i="77"/>
  <c r="D26" i="77"/>
  <c r="E26" i="77"/>
  <c r="F26" i="77"/>
  <c r="G26" i="77"/>
  <c r="H26" i="77"/>
  <c r="I26" i="77"/>
  <c r="J26" i="77"/>
  <c r="K26" i="77"/>
  <c r="L26" i="77"/>
  <c r="C27" i="77"/>
  <c r="D27" i="77"/>
  <c r="E27" i="77"/>
  <c r="F27" i="77"/>
  <c r="G27" i="77"/>
  <c r="H27" i="77"/>
  <c r="I27" i="77"/>
  <c r="J27" i="77"/>
  <c r="K27" i="77"/>
  <c r="L27" i="77"/>
  <c r="C28" i="77"/>
  <c r="D28" i="77"/>
  <c r="E28" i="77"/>
  <c r="F28" i="77"/>
  <c r="G28" i="77"/>
  <c r="H28" i="77"/>
  <c r="I28" i="77"/>
  <c r="J28" i="77"/>
  <c r="K28" i="77"/>
  <c r="L28" i="77"/>
  <c r="C29" i="77"/>
  <c r="D29" i="77"/>
  <c r="E29" i="77"/>
  <c r="F29" i="77"/>
  <c r="G29" i="77"/>
  <c r="H29" i="77"/>
  <c r="I29" i="77"/>
  <c r="J29" i="77"/>
  <c r="K29" i="77"/>
  <c r="L29" i="77"/>
  <c r="C30" i="77"/>
  <c r="D30" i="77"/>
  <c r="E30" i="77"/>
  <c r="F30" i="77"/>
  <c r="G30" i="77"/>
  <c r="H30" i="77"/>
  <c r="I30" i="77"/>
  <c r="J30" i="77"/>
  <c r="K30" i="77"/>
  <c r="L30" i="77"/>
  <c r="C31" i="77"/>
  <c r="D31" i="77"/>
  <c r="E31" i="77"/>
  <c r="F31" i="77"/>
  <c r="G31" i="77"/>
  <c r="H31" i="77"/>
  <c r="I31" i="77"/>
  <c r="J31" i="77"/>
  <c r="K31" i="77"/>
  <c r="L31" i="77"/>
  <c r="C32" i="77"/>
  <c r="D32" i="77"/>
  <c r="E32" i="77"/>
  <c r="F32" i="77"/>
  <c r="G32" i="77"/>
  <c r="H32" i="77"/>
  <c r="I32" i="77"/>
  <c r="J32" i="77"/>
  <c r="K32" i="77"/>
  <c r="L32" i="77"/>
  <c r="C33" i="77"/>
  <c r="D33" i="77"/>
  <c r="E33" i="77"/>
  <c r="F33" i="77"/>
  <c r="G33" i="77"/>
  <c r="H33" i="77"/>
  <c r="I33" i="77"/>
  <c r="J33" i="77"/>
  <c r="K33" i="77"/>
  <c r="L33" i="77"/>
  <c r="C34" i="77"/>
  <c r="D34" i="77"/>
  <c r="E34" i="77"/>
  <c r="F34" i="77"/>
  <c r="G34" i="77"/>
  <c r="H34" i="77"/>
  <c r="I34" i="77"/>
  <c r="J34" i="77"/>
  <c r="K34" i="77"/>
  <c r="L34" i="77"/>
  <c r="C35" i="77"/>
  <c r="D35" i="77"/>
  <c r="E35" i="77"/>
  <c r="F35" i="77"/>
  <c r="G35" i="77"/>
  <c r="H35" i="77"/>
  <c r="I35" i="77"/>
  <c r="J35" i="77"/>
  <c r="K35" i="77"/>
  <c r="L35" i="77"/>
  <c r="C36" i="77"/>
  <c r="D36" i="77"/>
  <c r="E36" i="77"/>
  <c r="F36" i="77"/>
  <c r="G36" i="77"/>
  <c r="H36" i="77"/>
  <c r="I36" i="77"/>
  <c r="J36" i="77"/>
  <c r="K36" i="77"/>
  <c r="L36" i="77"/>
  <c r="C37" i="77"/>
  <c r="D37" i="77"/>
  <c r="E37" i="77"/>
  <c r="F37" i="77"/>
  <c r="G37" i="77"/>
  <c r="H37" i="77"/>
  <c r="I37" i="77"/>
  <c r="J37" i="77"/>
  <c r="K37" i="77"/>
  <c r="L37" i="77"/>
  <c r="C38" i="77"/>
  <c r="D38" i="77"/>
  <c r="E38" i="77"/>
  <c r="F38" i="77"/>
  <c r="G38" i="77"/>
  <c r="H38" i="77"/>
  <c r="I38" i="77"/>
  <c r="J38" i="77"/>
  <c r="K38" i="77"/>
  <c r="L38" i="77"/>
  <c r="C39" i="77"/>
  <c r="D39" i="77"/>
  <c r="E39" i="77"/>
  <c r="F39" i="77"/>
  <c r="G39" i="77"/>
  <c r="H39" i="77"/>
  <c r="I39" i="77"/>
  <c r="J39" i="77"/>
  <c r="K39" i="77"/>
  <c r="L39" i="77"/>
  <c r="C40" i="77"/>
  <c r="D40" i="77"/>
  <c r="E40" i="77"/>
  <c r="F40" i="77"/>
  <c r="G40" i="77"/>
  <c r="H40" i="77"/>
  <c r="I40" i="77"/>
  <c r="J40" i="77"/>
  <c r="K40" i="77"/>
  <c r="L40" i="77"/>
  <c r="C41" i="77"/>
  <c r="D41" i="77"/>
  <c r="E41" i="77"/>
  <c r="F41" i="77"/>
  <c r="G41" i="77"/>
  <c r="H41" i="77"/>
  <c r="I41" i="77"/>
  <c r="J41" i="77"/>
  <c r="K41" i="77"/>
  <c r="L41" i="77"/>
  <c r="C42" i="77"/>
  <c r="D42" i="77"/>
  <c r="E42" i="77"/>
  <c r="F42" i="77"/>
  <c r="G42" i="77"/>
  <c r="H42" i="77"/>
  <c r="I42" i="77"/>
  <c r="J42" i="77"/>
  <c r="K42" i="77"/>
  <c r="L42" i="77"/>
  <c r="C43" i="77"/>
  <c r="D43" i="77"/>
  <c r="E43" i="77"/>
  <c r="F43" i="77"/>
  <c r="G43" i="77"/>
  <c r="H43" i="77"/>
  <c r="I43" i="77"/>
  <c r="J43" i="77"/>
  <c r="K43" i="77"/>
  <c r="L43" i="77"/>
  <c r="C44" i="77"/>
  <c r="D44" i="77"/>
  <c r="E44" i="77"/>
  <c r="F44" i="77"/>
  <c r="G44" i="77"/>
  <c r="H44" i="77"/>
  <c r="I44" i="77"/>
  <c r="J44" i="77"/>
  <c r="K44" i="77"/>
  <c r="L44" i="77"/>
  <c r="C45" i="77"/>
  <c r="D45" i="77"/>
  <c r="E45" i="77"/>
  <c r="F45" i="77"/>
  <c r="G45" i="77"/>
  <c r="H45" i="77"/>
  <c r="I45" i="77"/>
  <c r="J45" i="77"/>
  <c r="K45" i="77"/>
  <c r="L45" i="77"/>
  <c r="C46" i="77"/>
  <c r="D46" i="77"/>
  <c r="E46" i="77"/>
  <c r="F46" i="77"/>
  <c r="G46" i="77"/>
  <c r="H46" i="77"/>
  <c r="I46" i="77"/>
  <c r="J46" i="77"/>
  <c r="K46" i="77"/>
  <c r="L46" i="77"/>
  <c r="C47" i="77"/>
  <c r="D47" i="77"/>
  <c r="E47" i="77"/>
  <c r="F47" i="77"/>
  <c r="G47" i="77"/>
  <c r="H47" i="77"/>
  <c r="I47" i="77"/>
  <c r="J47" i="77"/>
  <c r="K47" i="77"/>
  <c r="L47" i="77"/>
  <c r="C48" i="77"/>
  <c r="D48" i="77"/>
  <c r="E48" i="77"/>
  <c r="F48" i="77"/>
  <c r="G48" i="77"/>
  <c r="H48" i="77"/>
  <c r="I48" i="77"/>
  <c r="J48" i="77"/>
  <c r="K48" i="77"/>
  <c r="L48" i="77"/>
  <c r="C49" i="77"/>
  <c r="D49" i="77"/>
  <c r="E49" i="77"/>
  <c r="F49" i="77"/>
  <c r="G49" i="77"/>
  <c r="H49" i="77"/>
  <c r="I49" i="77"/>
  <c r="J49" i="77"/>
  <c r="K49" i="77"/>
  <c r="L49" i="77"/>
  <c r="C50" i="77"/>
  <c r="D50" i="77"/>
  <c r="E50" i="77"/>
  <c r="F50" i="77"/>
  <c r="G50" i="77"/>
  <c r="H50" i="77"/>
  <c r="I50" i="77"/>
  <c r="J50" i="77"/>
  <c r="K50" i="77"/>
  <c r="L50" i="77"/>
  <c r="C51" i="77"/>
  <c r="D51" i="77"/>
  <c r="E51" i="77"/>
  <c r="F51" i="77"/>
  <c r="G51" i="77"/>
  <c r="H51" i="77"/>
  <c r="I51" i="77"/>
  <c r="J51" i="77"/>
  <c r="K51" i="77"/>
  <c r="L51" i="77"/>
  <c r="C52" i="77"/>
  <c r="D52" i="77"/>
  <c r="E52" i="77"/>
  <c r="F52" i="77"/>
  <c r="G52" i="77"/>
  <c r="H52" i="77"/>
  <c r="I52" i="77"/>
  <c r="J52" i="77"/>
  <c r="K52" i="77"/>
  <c r="L52" i="77"/>
  <c r="C53" i="77"/>
  <c r="D53" i="77"/>
  <c r="E53" i="77"/>
  <c r="F53" i="77"/>
  <c r="G53" i="77"/>
  <c r="H53" i="77"/>
  <c r="I53" i="77"/>
  <c r="J53" i="77"/>
  <c r="K53" i="77"/>
  <c r="L53" i="77"/>
  <c r="C54" i="77"/>
  <c r="D54" i="77"/>
  <c r="E54" i="77"/>
  <c r="F54" i="77"/>
  <c r="G54" i="77"/>
  <c r="H54" i="77"/>
  <c r="I54" i="77"/>
  <c r="J54" i="77"/>
  <c r="K54" i="77"/>
  <c r="L54" i="77"/>
  <c r="C55" i="77"/>
  <c r="D55" i="77"/>
  <c r="E55" i="77"/>
  <c r="F55" i="77"/>
  <c r="G55" i="77"/>
  <c r="H55" i="77"/>
  <c r="I55" i="77"/>
  <c r="J55" i="77"/>
  <c r="K55" i="77"/>
  <c r="L55" i="77"/>
  <c r="C56" i="77"/>
  <c r="D56" i="77"/>
  <c r="E56" i="77"/>
  <c r="F56" i="77"/>
  <c r="G56" i="77"/>
  <c r="H56" i="77"/>
  <c r="I56" i="77"/>
  <c r="J56" i="77"/>
  <c r="K56" i="77"/>
  <c r="L56" i="77"/>
  <c r="C57" i="77"/>
  <c r="D57" i="77"/>
  <c r="E57" i="77"/>
  <c r="F57" i="77"/>
  <c r="G57" i="77"/>
  <c r="H57" i="77"/>
  <c r="I57" i="77"/>
  <c r="J57" i="77"/>
  <c r="K57" i="77"/>
  <c r="L57" i="77"/>
  <c r="C58" i="77"/>
  <c r="D58" i="77"/>
  <c r="E58" i="77"/>
  <c r="F58" i="77"/>
  <c r="G58" i="77"/>
  <c r="H58" i="77"/>
  <c r="I58" i="77"/>
  <c r="J58" i="77"/>
  <c r="K58" i="77"/>
  <c r="L58" i="77"/>
  <c r="C59" i="77"/>
  <c r="D59" i="77"/>
  <c r="E59" i="77"/>
  <c r="F59" i="77"/>
  <c r="G59" i="77"/>
  <c r="H59" i="77"/>
  <c r="I59" i="77"/>
  <c r="J59" i="77"/>
  <c r="K59" i="77"/>
  <c r="L59" i="77"/>
  <c r="C60" i="77"/>
  <c r="D60" i="77"/>
  <c r="E60" i="77"/>
  <c r="F60" i="77"/>
  <c r="G60" i="77"/>
  <c r="H60" i="77"/>
  <c r="I60" i="77"/>
  <c r="J60" i="77"/>
  <c r="K60" i="77"/>
  <c r="L60" i="77"/>
  <c r="C61" i="77"/>
  <c r="D61" i="77"/>
  <c r="E61" i="77"/>
  <c r="F61" i="77"/>
  <c r="G61" i="77"/>
  <c r="H61" i="77"/>
  <c r="I61" i="77"/>
  <c r="J61" i="77"/>
  <c r="K61" i="77"/>
  <c r="L61" i="77"/>
  <c r="C62" i="77"/>
  <c r="D62" i="77"/>
  <c r="E62" i="77"/>
  <c r="F62" i="77"/>
  <c r="G62" i="77"/>
  <c r="H62" i="77"/>
  <c r="I62" i="77"/>
  <c r="J62" i="77"/>
  <c r="K62" i="77"/>
  <c r="L62" i="77"/>
  <c r="C63" i="77"/>
  <c r="D63" i="77"/>
  <c r="E63" i="77"/>
  <c r="F63" i="77"/>
  <c r="G63" i="77"/>
  <c r="H63" i="77"/>
  <c r="I63" i="77"/>
  <c r="J63" i="77"/>
  <c r="K63" i="77"/>
  <c r="L63" i="77"/>
  <c r="C64" i="77"/>
  <c r="D64" i="77"/>
  <c r="E64" i="77"/>
  <c r="F64" i="77"/>
  <c r="G64" i="77"/>
  <c r="H64" i="77"/>
  <c r="I64" i="77"/>
  <c r="J64" i="77"/>
  <c r="K64" i="77"/>
  <c r="L64" i="77"/>
  <c r="C65" i="77"/>
  <c r="D65" i="77"/>
  <c r="E65" i="77"/>
  <c r="F65" i="77"/>
  <c r="G65" i="77"/>
  <c r="H65" i="77"/>
  <c r="I65" i="77"/>
  <c r="J65" i="77"/>
  <c r="K65" i="77"/>
  <c r="L65" i="77"/>
  <c r="C66" i="77"/>
  <c r="D66" i="77"/>
  <c r="E66" i="77"/>
  <c r="F66" i="77"/>
  <c r="G66" i="77"/>
  <c r="H66" i="77"/>
  <c r="I66" i="77"/>
  <c r="J66" i="77"/>
  <c r="K66" i="77"/>
  <c r="L66" i="77"/>
  <c r="C67" i="77"/>
  <c r="D67" i="77"/>
  <c r="E67" i="77"/>
  <c r="F67" i="77"/>
  <c r="G67" i="77"/>
  <c r="H67" i="77"/>
  <c r="I67" i="77"/>
  <c r="J67" i="77"/>
  <c r="K67" i="77"/>
  <c r="L67" i="77"/>
  <c r="C68" i="77"/>
  <c r="D68" i="77"/>
  <c r="E68" i="77"/>
  <c r="F68" i="77"/>
  <c r="G68" i="77"/>
  <c r="H68" i="77"/>
  <c r="I68" i="77"/>
  <c r="J68" i="77"/>
  <c r="K68" i="77"/>
  <c r="L68" i="77"/>
  <c r="C69" i="77"/>
  <c r="D69" i="77"/>
  <c r="E69" i="77"/>
  <c r="F69" i="77"/>
  <c r="G69" i="77"/>
  <c r="H69" i="77"/>
  <c r="I69" i="77"/>
  <c r="J69" i="77"/>
  <c r="K69" i="77"/>
  <c r="L69" i="77"/>
  <c r="C70" i="77"/>
  <c r="D70" i="77"/>
  <c r="E70" i="77"/>
  <c r="F70" i="77"/>
  <c r="G70" i="77"/>
  <c r="H70" i="77"/>
  <c r="I70" i="77"/>
  <c r="J70" i="77"/>
  <c r="K70" i="77"/>
  <c r="L70" i="77"/>
  <c r="C71" i="77"/>
  <c r="D71" i="77"/>
  <c r="E71" i="77"/>
  <c r="F71" i="77"/>
  <c r="G71" i="77"/>
  <c r="H71" i="77"/>
  <c r="I71" i="77"/>
  <c r="J71" i="77"/>
  <c r="K71" i="77"/>
  <c r="L71" i="77"/>
  <c r="C72" i="77"/>
  <c r="D72" i="77"/>
  <c r="E72" i="77"/>
  <c r="F72" i="77"/>
  <c r="G72" i="77"/>
  <c r="H72" i="77"/>
  <c r="I72" i="77"/>
  <c r="J72" i="77"/>
  <c r="K72" i="77"/>
  <c r="L72" i="77"/>
  <c r="C73" i="77"/>
  <c r="D73" i="77"/>
  <c r="E73" i="77"/>
  <c r="F73" i="77"/>
  <c r="G73" i="77"/>
  <c r="H73" i="77"/>
  <c r="I73" i="77"/>
  <c r="J73" i="77"/>
  <c r="K73" i="77"/>
  <c r="L73" i="77"/>
  <c r="C74" i="77"/>
  <c r="D74" i="77"/>
  <c r="E74" i="77"/>
  <c r="F74" i="77"/>
  <c r="G74" i="77"/>
  <c r="H74" i="77"/>
  <c r="I74" i="77"/>
  <c r="J74" i="77"/>
  <c r="K74" i="77"/>
  <c r="L74" i="77"/>
  <c r="C75" i="77"/>
  <c r="D75" i="77"/>
  <c r="E75" i="77"/>
  <c r="F75" i="77"/>
  <c r="G75" i="77"/>
  <c r="H75" i="77"/>
  <c r="I75" i="77"/>
  <c r="J75" i="77"/>
  <c r="K75" i="77"/>
  <c r="L75" i="77"/>
  <c r="C76" i="77"/>
  <c r="D76" i="77"/>
  <c r="E76" i="77"/>
  <c r="F76" i="77"/>
  <c r="G76" i="77"/>
  <c r="H76" i="77"/>
  <c r="I76" i="77"/>
  <c r="J76" i="77"/>
  <c r="K76" i="77"/>
  <c r="L76" i="77"/>
  <c r="C77" i="77"/>
  <c r="D77" i="77"/>
  <c r="E77" i="77"/>
  <c r="F77" i="77"/>
  <c r="G77" i="77"/>
  <c r="H77" i="77"/>
  <c r="I77" i="77"/>
  <c r="J77" i="77"/>
  <c r="K77" i="77"/>
  <c r="L77" i="77"/>
  <c r="C78" i="77"/>
  <c r="D78" i="77"/>
  <c r="E78" i="77"/>
  <c r="F78" i="77"/>
  <c r="G78" i="77"/>
  <c r="H78" i="77"/>
  <c r="I78" i="77"/>
  <c r="J78" i="77"/>
  <c r="K78" i="77"/>
  <c r="L78" i="77"/>
  <c r="C79" i="77"/>
  <c r="D79" i="77"/>
  <c r="E79" i="77"/>
  <c r="F79" i="77"/>
  <c r="G79" i="77"/>
  <c r="H79" i="77"/>
  <c r="I79" i="77"/>
  <c r="J79" i="77"/>
  <c r="K79" i="77"/>
  <c r="L79" i="77"/>
  <c r="C80" i="77"/>
  <c r="D80" i="77"/>
  <c r="E80" i="77"/>
  <c r="F80" i="77"/>
  <c r="G80" i="77"/>
  <c r="H80" i="77"/>
  <c r="I80" i="77"/>
  <c r="J80" i="77"/>
  <c r="K80" i="77"/>
  <c r="L80" i="77"/>
  <c r="C81" i="77"/>
  <c r="D81" i="77"/>
  <c r="E81" i="77"/>
  <c r="F81" i="77"/>
  <c r="G81" i="77"/>
  <c r="H81" i="77"/>
  <c r="I81" i="77"/>
  <c r="J81" i="77"/>
  <c r="K81" i="77"/>
  <c r="L81" i="77"/>
  <c r="C82" i="77"/>
  <c r="D82" i="77"/>
  <c r="E82" i="77"/>
  <c r="F82" i="77"/>
  <c r="G82" i="77"/>
  <c r="H82" i="77"/>
  <c r="I82" i="77"/>
  <c r="J82" i="77"/>
  <c r="K82" i="77"/>
  <c r="L82" i="77"/>
  <c r="C83" i="77"/>
  <c r="D83" i="77"/>
  <c r="E83" i="77"/>
  <c r="F83" i="77"/>
  <c r="G83" i="77"/>
  <c r="H83" i="77"/>
  <c r="I83" i="77"/>
  <c r="J83" i="77"/>
  <c r="K83" i="77"/>
  <c r="L83" i="77"/>
  <c r="C84" i="77"/>
  <c r="D84" i="77"/>
  <c r="E84" i="77"/>
  <c r="F84" i="77"/>
  <c r="G84" i="77"/>
  <c r="H84" i="77"/>
  <c r="I84" i="77"/>
  <c r="J84" i="77"/>
  <c r="K84" i="77"/>
  <c r="L84" i="77"/>
  <c r="C85" i="77"/>
  <c r="D85" i="77"/>
  <c r="E85" i="77"/>
  <c r="F85" i="77"/>
  <c r="G85" i="77"/>
  <c r="H85" i="77"/>
  <c r="I85" i="77"/>
  <c r="J85" i="77"/>
  <c r="K85" i="77"/>
  <c r="L85" i="77"/>
  <c r="C86" i="77"/>
  <c r="D86" i="77"/>
  <c r="E86" i="77"/>
  <c r="F86" i="77"/>
  <c r="G86" i="77"/>
  <c r="H86" i="77"/>
  <c r="I86" i="77"/>
  <c r="J86" i="77"/>
  <c r="K86" i="77"/>
  <c r="L86" i="77"/>
  <c r="C87" i="77"/>
  <c r="D87" i="77"/>
  <c r="E87" i="77"/>
  <c r="F87" i="77"/>
  <c r="G87" i="77"/>
  <c r="H87" i="77"/>
  <c r="I87" i="77"/>
  <c r="J87" i="77"/>
  <c r="K87" i="77"/>
  <c r="L87" i="77"/>
  <c r="C88" i="77"/>
  <c r="D88" i="77"/>
  <c r="E88" i="77"/>
  <c r="F88" i="77"/>
  <c r="G88" i="77"/>
  <c r="H88" i="77"/>
  <c r="I88" i="77"/>
  <c r="J88" i="77"/>
  <c r="K88" i="77"/>
  <c r="L88" i="77"/>
  <c r="C89" i="77"/>
  <c r="D89" i="77"/>
  <c r="E89" i="77"/>
  <c r="F89" i="77"/>
  <c r="G89" i="77"/>
  <c r="H89" i="77"/>
  <c r="I89" i="77"/>
  <c r="J89" i="77"/>
  <c r="K89" i="77"/>
  <c r="L89" i="77"/>
  <c r="C90" i="77"/>
  <c r="D90" i="77"/>
  <c r="E90" i="77"/>
  <c r="F90" i="77"/>
  <c r="G90" i="77"/>
  <c r="H90" i="77"/>
  <c r="I90" i="77"/>
  <c r="J90" i="77"/>
  <c r="K90" i="77"/>
  <c r="L90" i="77"/>
  <c r="C91" i="77"/>
  <c r="D91" i="77"/>
  <c r="E91" i="77"/>
  <c r="F91" i="77"/>
  <c r="G91" i="77"/>
  <c r="H91" i="77"/>
  <c r="I91" i="77"/>
  <c r="J91" i="77"/>
  <c r="K91" i="77"/>
  <c r="L91" i="77"/>
  <c r="C92" i="77"/>
  <c r="D92" i="77"/>
  <c r="E92" i="77"/>
  <c r="F92" i="77"/>
  <c r="G92" i="77"/>
  <c r="H92" i="77"/>
  <c r="I92" i="77"/>
  <c r="J92" i="77"/>
  <c r="K92" i="77"/>
  <c r="L92" i="77"/>
  <c r="C93" i="77"/>
  <c r="D93" i="77"/>
  <c r="E93" i="77"/>
  <c r="F93" i="77"/>
  <c r="G93" i="77"/>
  <c r="H93" i="77"/>
  <c r="I93" i="77"/>
  <c r="J93" i="77"/>
  <c r="K93" i="77"/>
  <c r="L93" i="77"/>
  <c r="C94" i="77"/>
  <c r="D94" i="77"/>
  <c r="E94" i="77"/>
  <c r="F94" i="77"/>
  <c r="G94" i="77"/>
  <c r="H94" i="77"/>
  <c r="I94" i="77"/>
  <c r="J94" i="77"/>
  <c r="K94" i="77"/>
  <c r="L94" i="77"/>
  <c r="C95" i="77"/>
  <c r="D95" i="77"/>
  <c r="E95" i="77"/>
  <c r="F95" i="77"/>
  <c r="G95" i="77"/>
  <c r="H95" i="77"/>
  <c r="I95" i="77"/>
  <c r="J95" i="77"/>
  <c r="K95" i="77"/>
  <c r="L95" i="77"/>
  <c r="C96" i="77"/>
  <c r="D96" i="77"/>
  <c r="E96" i="77"/>
  <c r="F96" i="77"/>
  <c r="G96" i="77"/>
  <c r="H96" i="77"/>
  <c r="I96" i="77"/>
  <c r="J96" i="77"/>
  <c r="K96" i="77"/>
  <c r="L96" i="77"/>
  <c r="C97" i="77"/>
  <c r="D97" i="77"/>
  <c r="E97" i="77"/>
  <c r="F97" i="77"/>
  <c r="G97" i="77"/>
  <c r="H97" i="77"/>
  <c r="I97" i="77"/>
  <c r="J97" i="77"/>
  <c r="K97" i="77"/>
  <c r="L97" i="77"/>
  <c r="C98" i="77"/>
  <c r="D98" i="77"/>
  <c r="E98" i="77"/>
  <c r="F98" i="77"/>
  <c r="G98" i="77"/>
  <c r="H98" i="77"/>
  <c r="I98" i="77"/>
  <c r="J98" i="77"/>
  <c r="K98" i="77"/>
  <c r="L98" i="77"/>
  <c r="C99" i="77"/>
  <c r="D99" i="77"/>
  <c r="E99" i="77"/>
  <c r="F99" i="77"/>
  <c r="G99" i="77"/>
  <c r="H99" i="77"/>
  <c r="I99" i="77"/>
  <c r="J99" i="77"/>
  <c r="K99" i="77"/>
  <c r="L99" i="77"/>
  <c r="C100" i="77"/>
  <c r="D100" i="77"/>
  <c r="E100" i="77"/>
  <c r="F100" i="77"/>
  <c r="G100" i="77"/>
  <c r="H100" i="77"/>
  <c r="I100" i="77"/>
  <c r="J100" i="77"/>
  <c r="K100" i="77"/>
  <c r="L100" i="77"/>
  <c r="C101" i="77"/>
  <c r="D101" i="77"/>
  <c r="E101" i="77"/>
  <c r="F101" i="77"/>
  <c r="G101" i="77"/>
  <c r="H101" i="77"/>
  <c r="I101" i="77"/>
  <c r="J101" i="77"/>
  <c r="K101" i="77"/>
  <c r="L101" i="77"/>
  <c r="C102" i="77"/>
  <c r="D102" i="77"/>
  <c r="E102" i="77"/>
  <c r="F102" i="77"/>
  <c r="G102" i="77"/>
  <c r="H102" i="77"/>
  <c r="I102" i="77"/>
  <c r="J102" i="77"/>
  <c r="K102" i="77"/>
  <c r="L102" i="77"/>
  <c r="C103" i="77"/>
  <c r="D103" i="77"/>
  <c r="E103" i="77"/>
  <c r="F103" i="77"/>
  <c r="G103" i="77"/>
  <c r="H103" i="77"/>
  <c r="I103" i="77"/>
  <c r="J103" i="77"/>
  <c r="K103" i="77"/>
  <c r="L103" i="77"/>
  <c r="C104" i="77"/>
  <c r="D104" i="77"/>
  <c r="E104" i="77"/>
  <c r="F104" i="77"/>
  <c r="G104" i="77"/>
  <c r="H104" i="77"/>
  <c r="I104" i="77"/>
  <c r="J104" i="77"/>
  <c r="K104" i="77"/>
  <c r="L104" i="77"/>
  <c r="C105" i="77"/>
  <c r="D105" i="77"/>
  <c r="E105" i="77"/>
  <c r="F105" i="77"/>
  <c r="G105" i="77"/>
  <c r="H105" i="77"/>
  <c r="I105" i="77"/>
  <c r="J105" i="77"/>
  <c r="K105" i="77"/>
  <c r="L105" i="77"/>
  <c r="C106" i="77"/>
  <c r="D106" i="77"/>
  <c r="E106" i="77"/>
  <c r="F106" i="77"/>
  <c r="G106" i="77"/>
  <c r="H106" i="77"/>
  <c r="I106" i="77"/>
  <c r="J106" i="77"/>
  <c r="K106" i="77"/>
  <c r="L106" i="77"/>
  <c r="C107" i="77"/>
  <c r="D107" i="77"/>
  <c r="E107" i="77"/>
  <c r="F107" i="77"/>
  <c r="G107" i="77"/>
  <c r="H107" i="77"/>
  <c r="I107" i="77"/>
  <c r="J107" i="77"/>
  <c r="K107" i="77"/>
  <c r="L107" i="77"/>
  <c r="C108" i="77"/>
  <c r="D108" i="77"/>
  <c r="E108" i="77"/>
  <c r="F108" i="77"/>
  <c r="G108" i="77"/>
  <c r="H108" i="77"/>
  <c r="I108" i="77"/>
  <c r="J108" i="77"/>
  <c r="K108" i="77"/>
  <c r="L108" i="77"/>
  <c r="C109" i="77"/>
  <c r="D109" i="77"/>
  <c r="E109" i="77"/>
  <c r="F109" i="77"/>
  <c r="G109" i="77"/>
  <c r="H109" i="77"/>
  <c r="I109" i="77"/>
  <c r="J109" i="77"/>
  <c r="K109" i="77"/>
  <c r="L109" i="77"/>
  <c r="C110" i="77"/>
  <c r="D110" i="77"/>
  <c r="E110" i="77"/>
  <c r="F110" i="77"/>
  <c r="G110" i="77"/>
  <c r="H110" i="77"/>
  <c r="I110" i="77"/>
  <c r="J110" i="77"/>
  <c r="K110" i="77"/>
  <c r="L110" i="77"/>
  <c r="C111" i="77"/>
  <c r="D111" i="77"/>
  <c r="E111" i="77"/>
  <c r="F111" i="77"/>
  <c r="G111" i="77"/>
  <c r="H111" i="77"/>
  <c r="I111" i="77"/>
  <c r="J111" i="77"/>
  <c r="K111" i="77"/>
  <c r="L111" i="77"/>
  <c r="T13" i="77" l="1"/>
  <c r="T14" i="77"/>
  <c r="T15" i="77"/>
  <c r="T16" i="77"/>
  <c r="T17" i="77"/>
  <c r="T18" i="77"/>
  <c r="T19" i="77"/>
  <c r="T20" i="77"/>
  <c r="T21" i="77"/>
  <c r="T22" i="77"/>
  <c r="T23" i="77"/>
  <c r="T24" i="77"/>
  <c r="T25" i="77"/>
  <c r="T26" i="77"/>
  <c r="T27" i="77"/>
  <c r="T28" i="77"/>
  <c r="T29" i="77"/>
  <c r="T30" i="77"/>
  <c r="T31" i="77"/>
  <c r="T32" i="77"/>
  <c r="T33" i="77"/>
  <c r="T34" i="77"/>
  <c r="T35" i="77"/>
  <c r="T36" i="77"/>
  <c r="T37" i="77"/>
  <c r="T38" i="77"/>
  <c r="T39" i="77"/>
  <c r="T40" i="77"/>
  <c r="T41" i="77"/>
  <c r="T42" i="77"/>
  <c r="T43" i="77"/>
  <c r="T44" i="77"/>
  <c r="T45" i="77"/>
  <c r="T46" i="77"/>
  <c r="T47" i="77"/>
  <c r="T48" i="77"/>
  <c r="T49" i="77"/>
  <c r="T50" i="77"/>
  <c r="T51" i="77"/>
  <c r="T52" i="77"/>
  <c r="T53" i="77"/>
  <c r="T54" i="77"/>
  <c r="T55" i="77"/>
  <c r="T56" i="77"/>
  <c r="T57" i="77"/>
  <c r="T58" i="77"/>
  <c r="T59" i="77"/>
  <c r="T60" i="77"/>
  <c r="T61" i="77"/>
  <c r="T62" i="77"/>
  <c r="T63" i="77"/>
  <c r="T64" i="77"/>
  <c r="T65" i="77"/>
  <c r="T66" i="77"/>
  <c r="T67" i="77"/>
  <c r="T68" i="77"/>
  <c r="T69" i="77"/>
  <c r="T70" i="77"/>
  <c r="T71" i="77"/>
  <c r="T72" i="77"/>
  <c r="T73" i="77"/>
  <c r="T74" i="77"/>
  <c r="T75" i="77"/>
  <c r="T76" i="77"/>
  <c r="T77" i="77"/>
  <c r="T78" i="77"/>
  <c r="T79" i="77"/>
  <c r="T80" i="77"/>
  <c r="T81" i="77"/>
  <c r="T82" i="77"/>
  <c r="T83" i="77"/>
  <c r="T84" i="77"/>
  <c r="T85" i="77"/>
  <c r="T86" i="77"/>
  <c r="T87" i="77"/>
  <c r="T88" i="77"/>
  <c r="T89" i="77"/>
  <c r="T90" i="77"/>
  <c r="T91" i="77"/>
  <c r="T92" i="77"/>
  <c r="T93" i="77"/>
  <c r="T94" i="77"/>
  <c r="T95" i="77"/>
  <c r="T96" i="77"/>
  <c r="T97" i="77"/>
  <c r="T98" i="77"/>
  <c r="T99" i="77"/>
  <c r="T100" i="77"/>
  <c r="T101" i="77"/>
  <c r="T102" i="77"/>
  <c r="T103" i="77"/>
  <c r="T104" i="77"/>
  <c r="T105" i="77"/>
  <c r="T106" i="77"/>
  <c r="T107" i="77"/>
  <c r="T108" i="77"/>
  <c r="T109" i="77"/>
  <c r="T110" i="77"/>
  <c r="T111" i="77"/>
  <c r="T12" i="77"/>
  <c r="S13" i="77"/>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Z1" i="75" l="1"/>
  <c r="AB52" i="70" l="1"/>
  <c r="AB50" i="70" s="1"/>
  <c r="AB31" i="70"/>
  <c r="D28" i="70"/>
  <c r="U13" i="77" l="1"/>
  <c r="U14" i="77"/>
  <c r="U15" i="77"/>
  <c r="U16" i="77"/>
  <c r="U17" i="77"/>
  <c r="U18" i="77"/>
  <c r="U19" i="77"/>
  <c r="U20" i="77"/>
  <c r="U21" i="77"/>
  <c r="N22" i="77"/>
  <c r="O22" i="77"/>
  <c r="P22" i="77"/>
  <c r="Q22" i="77"/>
  <c r="U22" i="77" s="1"/>
  <c r="N23" i="77"/>
  <c r="O23" i="77"/>
  <c r="P23" i="77"/>
  <c r="Q23" i="77"/>
  <c r="U23" i="77" s="1"/>
  <c r="N24" i="77"/>
  <c r="O24" i="77"/>
  <c r="P24" i="77"/>
  <c r="Q24" i="77"/>
  <c r="U24" i="77" s="1"/>
  <c r="N25" i="77"/>
  <c r="O25" i="77"/>
  <c r="P25" i="77"/>
  <c r="Q25" i="77"/>
  <c r="U25" i="77" s="1"/>
  <c r="N26" i="77"/>
  <c r="O26" i="77"/>
  <c r="P26" i="77"/>
  <c r="Q26" i="77"/>
  <c r="U26" i="77" s="1"/>
  <c r="N27" i="77"/>
  <c r="O27" i="77"/>
  <c r="P27" i="77"/>
  <c r="Q27" i="77"/>
  <c r="U27" i="77" s="1"/>
  <c r="N28" i="77"/>
  <c r="O28" i="77"/>
  <c r="P28" i="77"/>
  <c r="Q28" i="77"/>
  <c r="U28" i="77" s="1"/>
  <c r="N29" i="77"/>
  <c r="O29" i="77"/>
  <c r="P29" i="77"/>
  <c r="Q29" i="77"/>
  <c r="U29" i="77" s="1"/>
  <c r="N30" i="77"/>
  <c r="O30" i="77"/>
  <c r="P30" i="77"/>
  <c r="Q30" i="77"/>
  <c r="U30" i="77" s="1"/>
  <c r="N31" i="77"/>
  <c r="O31" i="77"/>
  <c r="P31" i="77"/>
  <c r="Q31" i="77"/>
  <c r="U31" i="77" s="1"/>
  <c r="N32" i="77"/>
  <c r="O32" i="77"/>
  <c r="P32" i="77"/>
  <c r="Q32" i="77"/>
  <c r="U32" i="77" s="1"/>
  <c r="N33" i="77"/>
  <c r="O33" i="77"/>
  <c r="P33" i="77"/>
  <c r="Q33" i="77"/>
  <c r="U33" i="77" s="1"/>
  <c r="N34" i="77"/>
  <c r="O34" i="77"/>
  <c r="P34" i="77"/>
  <c r="Q34" i="77"/>
  <c r="U34" i="77" s="1"/>
  <c r="N35" i="77"/>
  <c r="O35" i="77"/>
  <c r="P35" i="77"/>
  <c r="Q35" i="77"/>
  <c r="U35" i="77" s="1"/>
  <c r="N36" i="77"/>
  <c r="O36" i="77"/>
  <c r="P36" i="77"/>
  <c r="Q36" i="77"/>
  <c r="U36" i="77" s="1"/>
  <c r="N37" i="77"/>
  <c r="O37" i="77"/>
  <c r="P37" i="77"/>
  <c r="Q37" i="77"/>
  <c r="U37" i="77" s="1"/>
  <c r="N38" i="77"/>
  <c r="O38" i="77"/>
  <c r="P38" i="77"/>
  <c r="Q38" i="77"/>
  <c r="U38" i="77" s="1"/>
  <c r="N39" i="77"/>
  <c r="O39" i="77"/>
  <c r="P39" i="77"/>
  <c r="Q39" i="77"/>
  <c r="U39" i="77" s="1"/>
  <c r="N40" i="77"/>
  <c r="O40" i="77"/>
  <c r="P40" i="77"/>
  <c r="Q40" i="77"/>
  <c r="U40" i="77" s="1"/>
  <c r="N41" i="77"/>
  <c r="O41" i="77"/>
  <c r="P41" i="77"/>
  <c r="Q41" i="77"/>
  <c r="U41" i="77" s="1"/>
  <c r="N42" i="77"/>
  <c r="O42" i="77"/>
  <c r="P42" i="77"/>
  <c r="Q42" i="77"/>
  <c r="U42" i="77" s="1"/>
  <c r="N43" i="77"/>
  <c r="O43" i="77"/>
  <c r="P43" i="77"/>
  <c r="Q43" i="77"/>
  <c r="U43" i="77" s="1"/>
  <c r="N44" i="77"/>
  <c r="O44" i="77"/>
  <c r="P44" i="77"/>
  <c r="Q44" i="77"/>
  <c r="U44" i="77" s="1"/>
  <c r="N45" i="77"/>
  <c r="O45" i="77"/>
  <c r="P45" i="77"/>
  <c r="Q45" i="77"/>
  <c r="U45" i="77" s="1"/>
  <c r="N46" i="77"/>
  <c r="O46" i="77"/>
  <c r="P46" i="77"/>
  <c r="Q46" i="77"/>
  <c r="U46" i="77" s="1"/>
  <c r="N47" i="77"/>
  <c r="O47" i="77"/>
  <c r="P47" i="77"/>
  <c r="Q47" i="77"/>
  <c r="U47" i="77" s="1"/>
  <c r="N48" i="77"/>
  <c r="O48" i="77"/>
  <c r="P48" i="77"/>
  <c r="Q48" i="77"/>
  <c r="U48" i="77" s="1"/>
  <c r="N49" i="77"/>
  <c r="O49" i="77"/>
  <c r="P49" i="77"/>
  <c r="Q49" i="77"/>
  <c r="U49" i="77" s="1"/>
  <c r="N50" i="77"/>
  <c r="O50" i="77"/>
  <c r="P50" i="77"/>
  <c r="Q50" i="77"/>
  <c r="U50" i="77" s="1"/>
  <c r="N51" i="77"/>
  <c r="O51" i="77"/>
  <c r="P51" i="77"/>
  <c r="Q51" i="77"/>
  <c r="U51" i="77" s="1"/>
  <c r="N52" i="77"/>
  <c r="O52" i="77"/>
  <c r="P52" i="77"/>
  <c r="Q52" i="77"/>
  <c r="U52" i="77" s="1"/>
  <c r="N53" i="77"/>
  <c r="O53" i="77"/>
  <c r="P53" i="77"/>
  <c r="Q53" i="77"/>
  <c r="U53" i="77" s="1"/>
  <c r="N54" i="77"/>
  <c r="O54" i="77"/>
  <c r="P54" i="77"/>
  <c r="Q54" i="77"/>
  <c r="U54" i="77" s="1"/>
  <c r="N55" i="77"/>
  <c r="O55" i="77"/>
  <c r="P55" i="77"/>
  <c r="Q55" i="77"/>
  <c r="U55" i="77" s="1"/>
  <c r="N56" i="77"/>
  <c r="O56" i="77"/>
  <c r="P56" i="77"/>
  <c r="Q56" i="77"/>
  <c r="U56" i="77" s="1"/>
  <c r="N57" i="77"/>
  <c r="O57" i="77"/>
  <c r="P57" i="77"/>
  <c r="Q57" i="77"/>
  <c r="U57" i="77" s="1"/>
  <c r="N58" i="77"/>
  <c r="O58" i="77"/>
  <c r="P58" i="77"/>
  <c r="Q58" i="77"/>
  <c r="U58" i="77" s="1"/>
  <c r="N59" i="77"/>
  <c r="O59" i="77"/>
  <c r="P59" i="77"/>
  <c r="Q59" i="77"/>
  <c r="U59" i="77" s="1"/>
  <c r="N60" i="77"/>
  <c r="O60" i="77"/>
  <c r="P60" i="77"/>
  <c r="Q60" i="77"/>
  <c r="U60" i="77" s="1"/>
  <c r="N61" i="77"/>
  <c r="O61" i="77"/>
  <c r="P61" i="77"/>
  <c r="Q61" i="77"/>
  <c r="U61" i="77" s="1"/>
  <c r="N62" i="77"/>
  <c r="O62" i="77"/>
  <c r="P62" i="77"/>
  <c r="Q62" i="77"/>
  <c r="U62" i="77" s="1"/>
  <c r="N63" i="77"/>
  <c r="O63" i="77"/>
  <c r="P63" i="77"/>
  <c r="Q63" i="77"/>
  <c r="U63" i="77" s="1"/>
  <c r="N64" i="77"/>
  <c r="O64" i="77"/>
  <c r="P64" i="77"/>
  <c r="Q64" i="77"/>
  <c r="U64" i="77" s="1"/>
  <c r="N65" i="77"/>
  <c r="O65" i="77"/>
  <c r="P65" i="77"/>
  <c r="Q65" i="77"/>
  <c r="U65" i="77" s="1"/>
  <c r="N66" i="77"/>
  <c r="O66" i="77"/>
  <c r="P66" i="77"/>
  <c r="Q66" i="77"/>
  <c r="U66" i="77" s="1"/>
  <c r="N67" i="77"/>
  <c r="O67" i="77"/>
  <c r="P67" i="77"/>
  <c r="Q67" i="77"/>
  <c r="U67" i="77" s="1"/>
  <c r="N68" i="77"/>
  <c r="O68" i="77"/>
  <c r="P68" i="77"/>
  <c r="Q68" i="77"/>
  <c r="U68" i="77" s="1"/>
  <c r="N69" i="77"/>
  <c r="O69" i="77"/>
  <c r="P69" i="77"/>
  <c r="Q69" i="77"/>
  <c r="U69" i="77" s="1"/>
  <c r="N70" i="77"/>
  <c r="O70" i="77"/>
  <c r="P70" i="77"/>
  <c r="Q70" i="77"/>
  <c r="U70" i="77" s="1"/>
  <c r="N71" i="77"/>
  <c r="O71" i="77"/>
  <c r="P71" i="77"/>
  <c r="Q71" i="77"/>
  <c r="U71" i="77" s="1"/>
  <c r="N72" i="77"/>
  <c r="O72" i="77"/>
  <c r="P72" i="77"/>
  <c r="Q72" i="77"/>
  <c r="U72" i="77" s="1"/>
  <c r="N73" i="77"/>
  <c r="O73" i="77"/>
  <c r="P73" i="77"/>
  <c r="Q73" i="77"/>
  <c r="U73" i="77" s="1"/>
  <c r="N74" i="77"/>
  <c r="O74" i="77"/>
  <c r="P74" i="77"/>
  <c r="Q74" i="77"/>
  <c r="U74" i="77" s="1"/>
  <c r="N75" i="77"/>
  <c r="O75" i="77"/>
  <c r="P75" i="77"/>
  <c r="Q75" i="77"/>
  <c r="U75" i="77" s="1"/>
  <c r="N76" i="77"/>
  <c r="O76" i="77"/>
  <c r="P76" i="77"/>
  <c r="Q76" i="77"/>
  <c r="U76" i="77" s="1"/>
  <c r="N77" i="77"/>
  <c r="O77" i="77"/>
  <c r="P77" i="77"/>
  <c r="Q77" i="77"/>
  <c r="U77" i="77" s="1"/>
  <c r="N78" i="77"/>
  <c r="O78" i="77"/>
  <c r="P78" i="77"/>
  <c r="Q78" i="77"/>
  <c r="U78" i="77" s="1"/>
  <c r="N79" i="77"/>
  <c r="O79" i="77"/>
  <c r="P79" i="77"/>
  <c r="Q79" i="77"/>
  <c r="U79" i="77" s="1"/>
  <c r="N80" i="77"/>
  <c r="O80" i="77"/>
  <c r="P80" i="77"/>
  <c r="Q80" i="77"/>
  <c r="U80" i="77" s="1"/>
  <c r="N81" i="77"/>
  <c r="O81" i="77"/>
  <c r="P81" i="77"/>
  <c r="Q81" i="77"/>
  <c r="U81" i="77" s="1"/>
  <c r="N82" i="77"/>
  <c r="O82" i="77"/>
  <c r="P82" i="77"/>
  <c r="Q82" i="77"/>
  <c r="U82" i="77" s="1"/>
  <c r="N83" i="77"/>
  <c r="O83" i="77"/>
  <c r="P83" i="77"/>
  <c r="Q83" i="77"/>
  <c r="U83" i="77" s="1"/>
  <c r="N84" i="77"/>
  <c r="O84" i="77"/>
  <c r="P84" i="77"/>
  <c r="Q84" i="77"/>
  <c r="U84" i="77" s="1"/>
  <c r="N85" i="77"/>
  <c r="O85" i="77"/>
  <c r="P85" i="77"/>
  <c r="Q85" i="77"/>
  <c r="U85" i="77" s="1"/>
  <c r="N86" i="77"/>
  <c r="O86" i="77"/>
  <c r="P86" i="77"/>
  <c r="Q86" i="77"/>
  <c r="U86" i="77" s="1"/>
  <c r="N87" i="77"/>
  <c r="O87" i="77"/>
  <c r="P87" i="77"/>
  <c r="Q87" i="77"/>
  <c r="U87" i="77" s="1"/>
  <c r="N88" i="77"/>
  <c r="O88" i="77"/>
  <c r="P88" i="77"/>
  <c r="Q88" i="77"/>
  <c r="U88" i="77" s="1"/>
  <c r="N89" i="77"/>
  <c r="O89" i="77"/>
  <c r="P89" i="77"/>
  <c r="Q89" i="77"/>
  <c r="U89" i="77" s="1"/>
  <c r="N90" i="77"/>
  <c r="O90" i="77"/>
  <c r="P90" i="77"/>
  <c r="Q90" i="77"/>
  <c r="U90" i="77" s="1"/>
  <c r="N91" i="77"/>
  <c r="O91" i="77"/>
  <c r="P91" i="77"/>
  <c r="Q91" i="77"/>
  <c r="U91" i="77" s="1"/>
  <c r="N92" i="77"/>
  <c r="O92" i="77"/>
  <c r="P92" i="77"/>
  <c r="Q92" i="77"/>
  <c r="U92" i="77" s="1"/>
  <c r="N93" i="77"/>
  <c r="O93" i="77"/>
  <c r="P93" i="77"/>
  <c r="Q93" i="77"/>
  <c r="U93" i="77" s="1"/>
  <c r="N94" i="77"/>
  <c r="O94" i="77"/>
  <c r="P94" i="77"/>
  <c r="Q94" i="77"/>
  <c r="U94" i="77" s="1"/>
  <c r="N95" i="77"/>
  <c r="O95" i="77"/>
  <c r="P95" i="77"/>
  <c r="Q95" i="77"/>
  <c r="U95" i="77" s="1"/>
  <c r="N96" i="77"/>
  <c r="O96" i="77"/>
  <c r="P96" i="77"/>
  <c r="Q96" i="77"/>
  <c r="U96" i="77" s="1"/>
  <c r="N97" i="77"/>
  <c r="O97" i="77"/>
  <c r="P97" i="77"/>
  <c r="Q97" i="77"/>
  <c r="U97" i="77" s="1"/>
  <c r="N98" i="77"/>
  <c r="O98" i="77"/>
  <c r="P98" i="77"/>
  <c r="Q98" i="77"/>
  <c r="U98" i="77" s="1"/>
  <c r="N99" i="77"/>
  <c r="O99" i="77"/>
  <c r="P99" i="77"/>
  <c r="Q99" i="77"/>
  <c r="U99" i="77" s="1"/>
  <c r="N100" i="77"/>
  <c r="O100" i="77"/>
  <c r="P100" i="77"/>
  <c r="Q100" i="77"/>
  <c r="U100" i="77" s="1"/>
  <c r="N101" i="77"/>
  <c r="O101" i="77"/>
  <c r="P101" i="77"/>
  <c r="Q101" i="77"/>
  <c r="U101" i="77" s="1"/>
  <c r="N102" i="77"/>
  <c r="O102" i="77"/>
  <c r="P102" i="77"/>
  <c r="Q102" i="77"/>
  <c r="U102" i="77" s="1"/>
  <c r="N103" i="77"/>
  <c r="O103" i="77"/>
  <c r="P103" i="77"/>
  <c r="Q103" i="77"/>
  <c r="U103" i="77" s="1"/>
  <c r="N104" i="77"/>
  <c r="O104" i="77"/>
  <c r="P104" i="77"/>
  <c r="Q104" i="77"/>
  <c r="U104" i="77" s="1"/>
  <c r="N105" i="77"/>
  <c r="O105" i="77"/>
  <c r="P105" i="77"/>
  <c r="Q105" i="77"/>
  <c r="U105" i="77" s="1"/>
  <c r="N106" i="77"/>
  <c r="O106" i="77"/>
  <c r="P106" i="77"/>
  <c r="Q106" i="77"/>
  <c r="U106" i="77" s="1"/>
  <c r="N107" i="77"/>
  <c r="O107" i="77"/>
  <c r="P107" i="77"/>
  <c r="Q107" i="77"/>
  <c r="U107" i="77" s="1"/>
  <c r="N108" i="77"/>
  <c r="O108" i="77"/>
  <c r="P108" i="77"/>
  <c r="Q108" i="77"/>
  <c r="U108" i="77" s="1"/>
  <c r="N109" i="77"/>
  <c r="O109" i="77"/>
  <c r="P109" i="77"/>
  <c r="Q109" i="77"/>
  <c r="U109" i="77" s="1"/>
  <c r="N110" i="77"/>
  <c r="O110" i="77"/>
  <c r="P110" i="77"/>
  <c r="Q110" i="77"/>
  <c r="U110" i="77" s="1"/>
  <c r="N111" i="77"/>
  <c r="O111" i="77"/>
  <c r="P111" i="77"/>
  <c r="Q111" i="77"/>
  <c r="U111" i="77" s="1"/>
  <c r="U12" i="77"/>
  <c r="M22" i="77"/>
  <c r="M23" i="77"/>
  <c r="M24" i="77"/>
  <c r="M25" i="77"/>
  <c r="M26" i="77"/>
  <c r="M27" i="77"/>
  <c r="M28" i="77"/>
  <c r="M29" i="77"/>
  <c r="M30" i="77"/>
  <c r="M31" i="77"/>
  <c r="M32" i="77"/>
  <c r="M33" i="77"/>
  <c r="M34" i="77"/>
  <c r="M35" i="77"/>
  <c r="M36" i="77"/>
  <c r="M37" i="77"/>
  <c r="M38" i="77"/>
  <c r="M39" i="77"/>
  <c r="M40" i="77"/>
  <c r="M41" i="77"/>
  <c r="M42" i="77"/>
  <c r="M43" i="77"/>
  <c r="M44" i="77"/>
  <c r="M45" i="77"/>
  <c r="M46" i="77"/>
  <c r="M47" i="77"/>
  <c r="M48" i="77"/>
  <c r="M49" i="77"/>
  <c r="M50" i="77"/>
  <c r="M51" i="77"/>
  <c r="M52" i="77"/>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E3" i="77"/>
  <c r="M30" i="75"/>
  <c r="M29" i="75"/>
  <c r="AC15" i="75"/>
  <c r="T15" i="75"/>
  <c r="K15" i="75"/>
  <c r="G14" i="75"/>
  <c r="G13" i="75"/>
  <c r="G12" i="75"/>
  <c r="G11" i="75"/>
  <c r="G9" i="75"/>
  <c r="G8" i="75"/>
  <c r="V30" i="75" l="1"/>
  <c r="AA26" i="75" s="1"/>
  <c r="P31" i="75"/>
  <c r="AF111" i="77"/>
  <c r="AF110" i="77"/>
  <c r="AF109" i="77"/>
  <c r="AH109" i="77" s="1"/>
  <c r="AF108" i="77"/>
  <c r="AF107" i="77"/>
  <c r="AF106" i="77"/>
  <c r="AF105" i="77"/>
  <c r="AF104" i="77"/>
  <c r="AF103" i="77"/>
  <c r="AF102" i="77"/>
  <c r="AH102" i="77" s="1"/>
  <c r="AF101" i="77"/>
  <c r="AF100" i="77"/>
  <c r="AF99" i="77"/>
  <c r="AF98" i="77"/>
  <c r="AF97" i="77"/>
  <c r="AF96" i="77"/>
  <c r="AF95" i="77"/>
  <c r="AF94" i="77"/>
  <c r="AF93" i="77"/>
  <c r="AF92" i="77"/>
  <c r="AH92" i="77" s="1"/>
  <c r="AF91" i="77"/>
  <c r="AF90" i="77"/>
  <c r="AF89" i="77"/>
  <c r="AF88" i="77"/>
  <c r="AF87" i="77"/>
  <c r="AF86" i="77"/>
  <c r="AF85" i="77"/>
  <c r="AF84" i="77"/>
  <c r="AH84" i="77" s="1"/>
  <c r="AF83" i="77"/>
  <c r="AF82" i="77"/>
  <c r="AF81" i="77"/>
  <c r="AF80" i="77"/>
  <c r="AF79" i="77"/>
  <c r="AF78" i="77"/>
  <c r="AF77" i="77"/>
  <c r="AF76" i="77"/>
  <c r="AH76" i="77" s="1"/>
  <c r="AF75" i="77"/>
  <c r="AF74" i="77"/>
  <c r="AF73" i="77"/>
  <c r="AF72" i="77"/>
  <c r="AF71" i="77"/>
  <c r="AF70" i="77"/>
  <c r="AF69" i="77"/>
  <c r="AF68" i="77"/>
  <c r="AH68" i="77" s="1"/>
  <c r="AF67" i="77"/>
  <c r="AF66" i="77"/>
  <c r="AF65" i="77"/>
  <c r="AF64" i="77"/>
  <c r="AF63" i="77"/>
  <c r="AF62" i="77"/>
  <c r="AF61" i="77"/>
  <c r="AF60" i="77"/>
  <c r="AH60" i="77" s="1"/>
  <c r="AF59" i="77"/>
  <c r="AF58" i="77"/>
  <c r="AF57" i="77"/>
  <c r="AF56" i="77"/>
  <c r="AF55" i="77"/>
  <c r="AF54" i="77"/>
  <c r="AF53" i="77"/>
  <c r="AF52" i="77"/>
  <c r="AH52" i="77" s="1"/>
  <c r="AF51" i="77"/>
  <c r="AF50" i="77"/>
  <c r="AF49" i="77"/>
  <c r="AF48" i="77"/>
  <c r="AF47" i="77"/>
  <c r="AF46" i="77"/>
  <c r="AF45" i="77"/>
  <c r="AF44" i="77"/>
  <c r="AH44" i="77" s="1"/>
  <c r="AF43" i="77"/>
  <c r="AF42" i="77"/>
  <c r="AF41" i="77"/>
  <c r="AF40" i="77"/>
  <c r="AF39" i="77"/>
  <c r="AF38" i="77"/>
  <c r="AF37" i="77"/>
  <c r="AF36" i="77"/>
  <c r="AH36" i="77" s="1"/>
  <c r="AF35" i="77"/>
  <c r="AF34" i="77"/>
  <c r="AF33" i="77"/>
  <c r="AF32" i="77"/>
  <c r="AF31" i="77"/>
  <c r="AF30" i="77"/>
  <c r="AF29" i="77"/>
  <c r="AF28" i="77"/>
  <c r="AH28" i="77" s="1"/>
  <c r="AF27" i="77"/>
  <c r="AF26" i="77"/>
  <c r="AF25" i="77"/>
  <c r="AF24" i="77"/>
  <c r="AF23" i="77"/>
  <c r="AF22" i="77"/>
  <c r="AF21" i="77"/>
  <c r="AF20" i="77"/>
  <c r="AH20" i="77" s="1"/>
  <c r="AF19" i="77"/>
  <c r="AF18" i="77"/>
  <c r="AF17" i="77"/>
  <c r="AF16" i="77"/>
  <c r="AF15" i="77"/>
  <c r="AF14" i="77"/>
  <c r="AF13"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F12" i="77"/>
  <c r="Z22" i="75"/>
  <c r="Q66" i="75"/>
  <c r="AA29" i="75" l="1"/>
  <c r="AH87" i="77"/>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P5" i="77" l="1"/>
  <c r="Z21" i="75" s="1"/>
  <c r="AE61" i="70" l="1"/>
  <c r="Y61" i="70"/>
  <c r="S61" i="70"/>
  <c r="Z69" i="70" l="1"/>
  <c r="T69" i="70"/>
  <c r="AF69" i="70"/>
  <c r="AW70" i="70"/>
  <c r="AW69" i="70"/>
  <c r="AX69" i="70" s="1"/>
  <c r="AW68" i="70"/>
  <c r="AX68" i="70" s="1"/>
  <c r="AW65" i="70"/>
  <c r="AX65" i="70" s="1"/>
  <c r="N6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U21" i="9"/>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U21" i="72"/>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G76" i="70" l="1"/>
  <c r="Q12" i="9" l="1"/>
  <c r="Q13" i="9"/>
  <c r="Q14" i="9"/>
  <c r="G13" i="70" l="1"/>
  <c r="G14" i="70"/>
  <c r="AC15" i="70"/>
  <c r="AF16" i="9" l="1"/>
  <c r="AF15" i="9"/>
  <c r="AF14" i="9"/>
  <c r="AF13" i="9"/>
  <c r="AF12"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U12" i="72"/>
  <c r="O12" i="72"/>
  <c r="L12" i="72"/>
  <c r="K12" i="72"/>
  <c r="J12" i="72"/>
  <c r="I12" i="72"/>
  <c r="H12" i="72"/>
  <c r="G12" i="72"/>
  <c r="F12" i="72"/>
  <c r="E12" i="72"/>
  <c r="D12" i="72"/>
  <c r="C12" i="72"/>
  <c r="B12" i="72"/>
  <c r="AC1" i="70"/>
  <c r="D3" i="72"/>
  <c r="T15" i="70"/>
  <c r="K15" i="70"/>
  <c r="G12" i="70"/>
  <c r="G11" i="70"/>
  <c r="G9" i="70"/>
  <c r="G8" i="70"/>
  <c r="AC17" i="73"/>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U12" i="9"/>
  <c r="R12" i="9"/>
  <c r="O12" i="9"/>
  <c r="C12" i="9"/>
  <c r="D12" i="9"/>
  <c r="E12" i="9"/>
  <c r="F12" i="9"/>
  <c r="G12" i="9"/>
  <c r="H12" i="9"/>
  <c r="I12" i="9"/>
  <c r="J12" i="9"/>
  <c r="K12" i="9"/>
  <c r="L12" i="9"/>
  <c r="B12" i="9"/>
  <c r="H10" i="70" l="1"/>
  <c r="H10" i="75"/>
  <c r="AI13" i="72"/>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AB49" i="70" s="1"/>
  <c r="AL50" i="70" s="1"/>
  <c r="Q198" i="70"/>
  <c r="AP63" i="70" l="1"/>
  <c r="AP70" i="70" l="1"/>
  <c r="AR70" i="70"/>
  <c r="AP66" i="70"/>
  <c r="AQ67" i="70"/>
  <c r="AQ66" i="70"/>
  <c r="AP64" i="70"/>
  <c r="AS64" i="70" s="1"/>
  <c r="AR69" i="70"/>
  <c r="AP69" i="70"/>
  <c r="AQ69" i="70"/>
  <c r="AP67" i="70"/>
  <c r="AQ70" i="70"/>
  <c r="AB29" i="70"/>
  <c r="S62" i="70" l="1"/>
  <c r="T63" i="70" s="1"/>
  <c r="N63" i="70" s="1"/>
  <c r="AU69" i="70"/>
  <c r="Y66" i="70"/>
  <c r="AS67" i="70"/>
  <c r="Y64" i="70"/>
  <c r="Z65" i="70" s="1"/>
  <c r="AU67" i="70"/>
  <c r="S64" i="70" s="1"/>
  <c r="T65" i="70" s="1"/>
  <c r="AS70" i="70"/>
  <c r="AT64" i="70" l="1"/>
  <c r="N65" i="70"/>
  <c r="AE66" i="70"/>
  <c r="AF67" i="70" s="1"/>
  <c r="AU70" i="70"/>
  <c r="Z67"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28" i="70" s="1"/>
  <c r="AL29" i="70" s="1"/>
  <c r="AT67" i="70" l="1"/>
  <c r="S66" i="70" l="1"/>
  <c r="T67" i="70" s="1"/>
  <c r="N67" i="70" s="1"/>
  <c r="AT70" i="70" l="1"/>
</calcChain>
</file>

<file path=xl/comments1.xml><?xml version="1.0" encoding="utf-8"?>
<comments xmlns="http://schemas.openxmlformats.org/spreadsheetml/2006/main">
  <authors>
    <author>作成者</author>
  </authors>
  <commentList>
    <comment ref="E10" authorId="0" shapeId="0">
      <text>
        <r>
          <rPr>
            <b/>
            <sz val="14"/>
            <color indexed="81"/>
            <rFont val="MS P ゴシック"/>
            <family val="3"/>
            <charset val="128"/>
          </rPr>
          <t>今回の加算の取得手続きには提出不要です。</t>
        </r>
      </text>
    </comment>
  </commentList>
</comments>
</file>

<file path=xl/comments2.xml><?xml version="1.0" encoding="utf-8"?>
<comments xmlns="http://schemas.openxmlformats.org/spreadsheetml/2006/main">
  <authors>
    <author>作成者</author>
  </authors>
  <commentList>
    <comment ref="R11" authorId="0" shapeId="0">
      <text>
        <r>
          <rPr>
            <b/>
            <sz val="9"/>
            <color indexed="81"/>
            <rFont val="MS P ゴシック"/>
            <family val="3"/>
            <charset val="128"/>
          </rPr>
          <t>処遇改善支援補助金を取得する事業所のみを対象としています。加算の取得手続きには必要ありませんが、加算と補助金について処遇改善計画書を一体的に作成できるよう、項目が設けられています。</t>
        </r>
      </text>
    </comment>
    <comment ref="Y31" authorId="0" shapeId="0">
      <text>
        <r>
          <rPr>
            <b/>
            <sz val="9"/>
            <color indexed="81"/>
            <rFont val="MS P ゴシック"/>
            <family val="3"/>
            <charset val="128"/>
          </rPr>
          <t>介護サービスと介護予防サービスにおいては、それぞれ一行ごとに入力が必要です。
一括計上する場合は、単位数に「上記に含む」等と記載してください。</t>
        </r>
      </text>
    </comment>
    <comment ref="AB31" authorId="0" shapeId="0">
      <text>
        <r>
          <rPr>
            <b/>
            <sz val="9"/>
            <color indexed="81"/>
            <rFont val="MS P ゴシック"/>
            <family val="3"/>
            <charset val="128"/>
          </rPr>
          <t>処遇改善支援補助金を取得する事業所のみを対象としています。</t>
        </r>
        <r>
          <rPr>
            <b/>
            <u/>
            <sz val="9"/>
            <color indexed="81"/>
            <rFont val="MS P ゴシック"/>
            <family val="3"/>
            <charset val="128"/>
          </rPr>
          <t>加算の取得手続きには入力は必要ありません</t>
        </r>
        <r>
          <rPr>
            <b/>
            <sz val="9"/>
            <color indexed="81"/>
            <rFont val="MS P ゴシック"/>
            <family val="3"/>
            <charset val="128"/>
          </rPr>
          <t>が、加算と補助金について処遇改善計画書を一体的に作成できるよう、項目が設けられています。</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4.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comments5.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0" authorId="0" shapeId="0">
      <text>
        <r>
          <rPr>
            <sz val="9"/>
            <color indexed="81"/>
            <rFont val="MS P ゴシック"/>
            <family val="3"/>
            <charset val="128"/>
          </rPr>
          <t>原則、④ⅱ)(ア)、(イ)、(ウ)、(エ)→④ⅰ)の順で入力してください。</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1" authorId="0" shapeId="0">
      <text>
        <r>
          <rPr>
            <sz val="9"/>
            <color indexed="81"/>
            <rFont val="MS P ゴシック"/>
            <family val="3"/>
            <charset val="128"/>
          </rPr>
          <t>原則、④ⅱ)(ア)、(イ)、(ウ)、(エ)→④ⅰ)の順で入力してください。</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K58" authorId="0" shapeId="0">
      <text>
        <r>
          <rPr>
            <b/>
            <sz val="9"/>
            <color indexed="81"/>
            <rFont val="MS P ゴシック"/>
            <family val="3"/>
            <charset val="128"/>
          </rPr>
          <t>⑦ⅰ)の合計と⑥ⅱ)は合致します。(⑦ⅰ)と⑥(ア)は同額にはなりません。)</t>
        </r>
      </text>
    </comment>
    <comment ref="AL64" authorId="0" shapeId="0">
      <text>
        <r>
          <rPr>
            <b/>
            <sz val="9"/>
            <color indexed="81"/>
            <rFont val="MS P ゴシック"/>
            <family val="3"/>
            <charset val="128"/>
          </rPr>
          <t>数値が表示されていない(エラーが出ている)場合は、上記セル内のグループ配分比率を入力してください。</t>
        </r>
      </text>
    </comment>
    <comment ref="AP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G88" authorId="0" shapeId="0">
      <text>
        <r>
          <rPr>
            <sz val="9"/>
            <color indexed="81"/>
            <rFont val="MS P ゴシック"/>
            <family val="3"/>
            <charset val="128"/>
          </rPr>
          <t>継続申請の場合、前年度に提出した計画書の内容と変更がない場合は「変更なし」にチェックをしてください。</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L96" authorId="0" shapeId="0">
      <text>
        <r>
          <rPr>
            <sz val="9"/>
            <color indexed="81"/>
            <rFont val="MS P ゴシック"/>
            <family val="3"/>
            <charset val="128"/>
          </rPr>
          <t>ドロップダウンリストから選択できます。</t>
        </r>
      </text>
    </comment>
    <comment ref="AG98" authorId="0" shapeId="0">
      <text>
        <r>
          <rPr>
            <sz val="9"/>
            <color indexed="81"/>
            <rFont val="MS P ゴシック"/>
            <family val="3"/>
            <charset val="128"/>
          </rPr>
          <t>継続申請の場合、前年度に提出した計画書の内容と変更がない場合は「変更なし」にチェックをしてください。</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G121" authorId="0" shapeId="0">
      <text>
        <r>
          <rPr>
            <sz val="9"/>
            <color indexed="81"/>
            <rFont val="MS P ゴシック"/>
            <family val="3"/>
            <charset val="128"/>
          </rPr>
          <t>継続申請の場合、前年度に提出した計画書の内容と変更がない場合は「変更なし」にチェックをしてください。</t>
        </r>
      </text>
    </comment>
    <comment ref="AJ124" authorId="0" shapeId="0">
      <text>
        <r>
          <rPr>
            <sz val="9"/>
            <color indexed="81"/>
            <rFont val="MS P ゴシック"/>
            <family val="3"/>
            <charset val="128"/>
          </rPr>
          <t>【該当する場合】</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J129" authorId="0" shapeId="0">
      <text>
        <r>
          <rPr>
            <sz val="9"/>
            <color indexed="81"/>
            <rFont val="MS P ゴシック"/>
            <family val="3"/>
            <charset val="128"/>
          </rPr>
          <t>【該当する場合】</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J138" authorId="0" shapeId="0">
      <text>
        <r>
          <rPr>
            <sz val="9"/>
            <color indexed="81"/>
            <rFont val="MS P ゴシック"/>
            <family val="3"/>
            <charset val="128"/>
          </rPr>
          <t>【該当する場合】</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G146" authorId="0" shapeId="0">
      <text>
        <r>
          <rPr>
            <sz val="9"/>
            <color indexed="81"/>
            <rFont val="MS P ゴシック"/>
            <family val="3"/>
            <charset val="128"/>
          </rPr>
          <t>継続申請の場合、前年度に提出した計画書の内容と変更がない場合は「変更なし」にチェックをしてください。</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G176" authorId="0" shapeId="0">
      <text>
        <r>
          <rPr>
            <sz val="9"/>
            <color indexed="81"/>
            <rFont val="MS P ゴシック"/>
            <family val="3"/>
            <charset val="128"/>
          </rPr>
          <t>継続申請の場合、前年度に提出した計画書の内容と変更がない場合は「変更なし」にチェックをしてください。</t>
        </r>
        <r>
          <rPr>
            <b/>
            <sz val="9"/>
            <color indexed="81"/>
            <rFont val="MS P ゴシック"/>
            <family val="3"/>
            <charset val="128"/>
          </rPr>
          <t xml:space="preserve">
※変更なしにチェックをした場合でも</t>
        </r>
        <r>
          <rPr>
            <b/>
            <u/>
            <sz val="9"/>
            <color indexed="81"/>
            <rFont val="MS P ゴシック"/>
            <family val="3"/>
            <charset val="128"/>
          </rPr>
          <t>記載が必要です</t>
        </r>
        <r>
          <rPr>
            <b/>
            <sz val="9"/>
            <color indexed="81"/>
            <rFont val="MS P ゴシック"/>
            <family val="3"/>
            <charset val="128"/>
          </rPr>
          <t>。</t>
        </r>
      </text>
    </comment>
    <comment ref="AJ177" authorId="0" shapeId="0">
      <text>
        <r>
          <rPr>
            <sz val="9"/>
            <color indexed="81"/>
            <rFont val="MS P ゴシック"/>
            <family val="3"/>
            <charset val="128"/>
          </rPr>
          <t>該当する周知方法をチェックしてください。令和４年度から継続申請の事業者に関しては、掲載されていることが必須要件となります。
なお、新規で加算を取得する場合で、加算算定月までに掲載を予定している場合は、「掲載予定」又は「予定」にチェックをしてください。</t>
        </r>
      </text>
    </comment>
  </commentList>
</comments>
</file>

<file path=xl/comments6.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<sst xmlns="http://schemas.openxmlformats.org/spreadsheetml/2006/main" count="3150" uniqueCount="572">
  <si>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</si>
  <si>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</si>
  <si>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</si>
  <si>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</si>
  <si>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</si>
  <si>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</si>
  <si>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</si>
  <si>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</si>
  <si>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</si>
  <si>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</si>
  <si>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</si>
  <si>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</si>
  <si>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</si>
  <si>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</si>
  <si>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</si>
  <si>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</si>
  <si>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</si>
  <si>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</si>
  <si>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</si>
  <si>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</si>
  <si>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</si>
  <si>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</si>
  <si>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</si>
  <si>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</si>
  <si>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</si>
  <si>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</si>
  <si>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</si>
  <si>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</si>
  <si>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</si>
  <si>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</si>
  <si>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</si>
  <si>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</si>
  <si>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</si>
  <si>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</si>
  <si>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</si>
  <si>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</si>
  <si>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</si>
  <si>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</si>
  <si>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</si>
  <si>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</si>
  <si>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</si>
  <si>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</si>
  <si>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</si>
  <si>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</si>
  <si>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</si>
  <si>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</si>
  <si>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</si>
  <si>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</si>
  <si>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</si>
  <si>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</si>
  <si>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</si>
  <si>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</si>
  <si>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</si>
  <si>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</si>
  <si>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</si>
  <si>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</si>
  <si>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</si>
  <si>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</si>
  <si>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</si>
  <si>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</si>
  <si>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</si>
  <si>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</si>
  <si>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</si>
  <si>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</si>
  <si>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</si>
  <si>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</si>
  <si>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</si>
  <si>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</si>
  <si>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</si>
  <si>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</si>
  <si>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</si>
  <si>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</si>
  <si>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</si>
  <si>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</si>
  <si>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</si>
  <si>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</si>
  <si>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</si>
  <si>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</si>
  <si>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</si>
  <si>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</si>
  <si>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</si>
  <si>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</si>
  <si>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</si>
  <si>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</si>
  <si>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</si>
  <si>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</si>
  <si>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</si>
  <si>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</si>
  <si>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</si>
  <si>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</si>
  <si>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</si>
  <si>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</si>
  <si>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</si>
  <si>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</si>
  <si>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</si>
  <si>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</si>
  <si>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</si>
  <si>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</si>
  <si>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</si>
  <si>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</si>
  <si>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</si>
  <si>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</si>
  <si>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</si>
  <si>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</si>
  <si>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</si>
  <si>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</si>
  <si>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</si>
  <si>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</si>
  <si>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</si>
  <si>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</si>
  <si>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</si>
  <si>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</si>
  <si>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</si>
  <si>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</si>
  <si>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</si>
  <si>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</si>
  <si>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</si>
  <si>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</si>
  <si>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</si>
  <si>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</si>
  <si>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</si>
  <si>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</si>
  <si>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</si>
  <si>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</si>
  <si>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</si>
  <si>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</si>
  <si>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</si>
  <si>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</si>
  <si>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</si>
  <si>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</si>
  <si>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</si>
  <si>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</si>
  <si>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</si>
  <si>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</si>
  <si>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</si>
  <si>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</si>
  <si>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</si>
  <si>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</si>
  <si>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</si>
  <si>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</si>
  <si>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</si>
  <si>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</si>
  <si>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</si>
  <si>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</si>
  <si>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</si>
  <si>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</si>
  <si>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</si>
  <si>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</si>
  <si>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</si>
  <si>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</si>
  <si>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</si>
  <si>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</si>
  <si>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</si>
  <si>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</si>
  <si>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</si>
  <si>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</si>
  <si>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</si>
  <si>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</si>
  <si>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</si>
  <si>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</si>
  <si>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</si>
  <si>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</si>
  <si>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</si>
  <si>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</si>
  <si>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</si>
  <si>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</si>
  <si>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</si>
  <si>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</si>
  <si>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</si>
  <si>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</si>
  <si>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</si>
  <si>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</si>
  <si>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</si>
  <si>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</si>
  <si>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</si>
  <si>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</si>
  <si>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</si>
  <si>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</si>
  <si>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</si>
  <si>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</si>
  <si>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</si>
  <si>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</si>
  <si>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</si>
  <si>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</si>
  <si>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</si>
  <si>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</si>
  <si>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</si>
  <si>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</si>
  <si>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</si>
  <si>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</si>
  <si>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</si>
  <si>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</si>
  <si>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</si>
  <si>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</si>
  <si>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</si>
  <si>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</si>
  <si>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</si>
  <si>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</si>
  <si>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</si>
  <si>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</si>
  <si>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</si>
  <si>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</si>
  <si>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</si>
  <si>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</si>
  <si>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</si>
  <si>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</si>
  <si>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</si>
  <si>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</si>
  <si>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</si>
  <si>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</si>
  <si>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</si>
  <si>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</si>
  <si>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</si>
  <si>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</si>
  <si>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</si>
  <si>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</si>
  <si>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</si>
  <si>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</si>
  <si>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</si>
  <si>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</si>
  <si>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</si>
  <si>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</si>
  <si>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</si>
  <si>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</si>
  <si>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</si>
  <si>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</si>
  <si>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</si>
  <si>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</si>
  <si>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</si>
  <si>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</si>
  <si>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</si>
  <si>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</si>
  <si>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</si>
  <si>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</si>
  <si>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</si>
  <si>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</si>
  <si>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</si>
  <si>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</si>
  <si>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</si>
  <si>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</si>
  <si>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</si>
  <si>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</si>
  <si>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</si>
  <si>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</si>
  <si>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</si>
  <si>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</si>
  <si>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</si>
  <si>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</si>
  <si>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</si>
  <si>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</si>
  <si>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</si>
  <si>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</si>
  <si>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</si>
  <si>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</si>
  <si>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</si>
  <si>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</si>
  <si>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</si>
  <si>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</si>
  <si>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</si>
  <si>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</si>
  <si>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</si>
  <si>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</si>
  <si>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</si>
  <si>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</si>
  <si>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</si>
  <si>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</si>
  <si>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</si>
  <si>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</si>
  <si>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</si>
  <si>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</si>
  <si>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</si>
  <si>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</si>
  <si>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</si>
  <si>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</si>
  <si>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</si>
  <si>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</si>
  <si>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</si>
  <si>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</si>
  <si>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</si>
  <si>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</si>
  <si>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</si>
  <si>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</si>
  <si>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</si>
  <si>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</si>
  <si>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</si>
  <si>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</si>
  <si>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</si>
  <si>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</si>
  <si>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</si>
  <si>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</si>
  <si>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</si>
  <si>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</si>
  <si>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</si>
  <si>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</si>
  <si>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</si>
  <si>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</si>
  <si>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</si>
  <si>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</si>
  <si>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</si>
  <si>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</si>
  <si>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</si>
  <si>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</si>
  <si>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</si>
  <si>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</si>
  <si>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</si>
  <si>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</si>
  <si>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</si>
  <si>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</si>
  <si>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</si>
  <si>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</si>
  <si>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</si>
  <si>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</si>
  <si>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</si>
  <si>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</si>
  <si>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</si>
  <si>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</si>
  <si>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</si>
  <si>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</si>
  <si>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</si>
  <si>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</si>
  <si>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</si>
  <si>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</si>
  <si>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</si>
  <si>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</si>
  <si>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</si>
  <si>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</si>
  <si>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</si>
  <si>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</si>
  <si>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</si>
  <si>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</si>
  <si>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</si>
  <si>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</si>
  <si>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</si>
  <si>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</si>
  <si>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</si>
  <si>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</si>
  <si>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</si>
  <si>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</si>
  <si>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</si>
  <si>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</si>
  <si>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</si>
  <si>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</si>
  <si>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</si>
  <si>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</si>
  <si>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</si>
  <si>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</si>
  <si>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</si>
  <si>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</si>
  <si>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</si>
  <si>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</si>
  <si>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</si>
  <si>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</si>
  <si>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</si>
  <si>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</si>
  <si>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</si>
  <si>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</si>
  <si>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</si>
  <si>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</si>
  <si>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</si>
  <si>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</si>
  <si>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</si>
  <si>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</si>
  <si>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</si>
  <si>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</si>
  <si>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</si>
  <si>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</si>
  <si>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</si>
  <si>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</si>
  <si>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</si>
  <si>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</si>
  <si>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</si>
  <si>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</si>
  <si>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</si>
  <si>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</si>
  <si>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</si>
  <si>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</si>
  <si>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</si>
  <si>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</si>
  <si>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</si>
  <si>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</si>
  <si>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</si>
  <si>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</si>
  <si>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</si>
  <si>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</si>
  <si>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</si>
  <si>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</si>
  <si>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</si>
  <si>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</si>
  <si>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</si>
  <si>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</si>
  <si>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</si>
  <si>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</si>
  <si>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</si>
  <si>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</si>
  <si>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</si>
  <si>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</si>
  <si>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</si>
  <si>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</si>
  <si>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</si>
  <si>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</si>
  <si>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</si>
  <si>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</si>
  <si>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</si>
  <si>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</si>
  <si>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</si>
  <si>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</si>
  <si>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</si>
  <si>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</si>
  <si>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</si>
  <si>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</si>
  <si>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</si>
  <si>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</si>
  <si>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</si>
  <si>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処遇改善加算・特定加算・処遇改善支援補助金の届出に係る提出先の名称を入力してください。</t>
    <rPh sb="0" eb="2">
      <t>ショグウ</t>
    </rPh>
    <rPh sb="2" eb="4">
      <t>カイゼン</t>
    </rPh>
    <rPh sb="4" eb="6">
      <t>カサン</t>
    </rPh>
    <rPh sb="7" eb="9">
      <t>トクテイ</t>
    </rPh>
    <rPh sb="9" eb="11">
      <t>カサン</t>
    </rPh>
    <rPh sb="12" eb="14">
      <t>ショグウ</t>
    </rPh>
    <rPh sb="14" eb="16">
      <t>カイゼン</t>
    </rPh>
    <rPh sb="16" eb="18">
      <t>シエン</t>
    </rPh>
    <rPh sb="18" eb="21">
      <t>ホジョキン</t>
    </rPh>
    <rPh sb="22" eb="24">
      <t>トドケデ</t>
    </rPh>
    <rPh sb="25" eb="26">
      <t>カカ</t>
    </rPh>
    <rPh sb="27" eb="29">
      <t>テイシュツ</t>
    </rPh>
    <rPh sb="29" eb="30">
      <t>サキ</t>
    </rPh>
    <rPh sb="31" eb="33">
      <t>メイショウ</t>
    </rPh>
    <rPh sb="34" eb="36">
      <t>ニュウリョク</t>
    </rPh>
    <phoneticPr fontId="7"/>
  </si>
  <si>
    <r>
      <t>一月あたり介護報酬総単位数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7" eb="28">
      <t>フク</t>
    </rPh>
    <rPh sb="31" eb="33">
      <t>タンイ</t>
    </rPh>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</si>
  <si>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</si>
  <si>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7"/>
  </si>
  <si>
    <t>１　基本情報</t>
    <rPh sb="2" eb="4">
      <t>キホン</t>
    </rPh>
    <rPh sb="4" eb="6">
      <t>ジョウホウ</t>
    </rPh>
    <phoneticPr fontId="7"/>
  </si>
  <si>
    <t>２　賃金改善計画について</t>
    <phoneticPr fontId="7"/>
  </si>
  <si>
    <t>※詳細は別紙様式２－２に記載</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</si>
  <si>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</si>
  <si>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t>要件Ⅰ</t>
    <rPh sb="0" eb="2">
      <t>ヨウケン</t>
    </rPh>
    <phoneticPr fontId="7"/>
  </si>
  <si>
    <r>
      <t>②賃金改善の見込額(ⅰ-ⅱ）</t>
    </r>
    <r>
      <rPr>
        <b/>
        <sz val="10"/>
        <color theme="1"/>
        <rFont val="ＭＳ 明朝"/>
        <family val="1"/>
        <charset val="128"/>
      </rPr>
      <t>(右欄の額は①欄の額を上回ること）</t>
    </r>
    <phoneticPr fontId="7"/>
  </si>
  <si>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</si>
  <si>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</si>
  <si>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</si>
  <si>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</si>
  <si>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</si>
  <si>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</si>
  <si>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</si>
  <si>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補助金による賃金改善実施期間</t>
    <rPh sb="0" eb="3">
      <t>ホジョキン</t>
    </rPh>
    <phoneticPr fontId="7"/>
  </si>
  <si>
    <t>令和４年</t>
    <rPh sb="0" eb="2">
      <t>レイワ</t>
    </rPh>
    <rPh sb="3" eb="4">
      <t>ネン</t>
    </rPh>
    <phoneticPr fontId="7"/>
  </si>
  <si>
    <t>【記入上の注意】</t>
  </si>
  <si>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</si>
  <si>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</si>
  <si>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</si>
  <si>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</si>
  <si>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</si>
  <si>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</si>
  <si>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7"/>
  </si>
  <si>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7"/>
  </si>
  <si>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7"/>
  </si>
  <si>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7"/>
  </si>
  <si>
    <t>勤務体制表</t>
    <rPh sb="0" eb="2">
      <t>キンム</t>
    </rPh>
    <rPh sb="2" eb="5">
      <t>タイセイヒョウ</t>
    </rPh>
    <phoneticPr fontId="7"/>
  </si>
  <si>
    <t>本表への虚偽記載の他、補助金の請求に関して不正があった場合は、補助金を返還することとなる場合がある。</t>
    <rPh sb="11" eb="14">
      <t>ホジョキン</t>
    </rPh>
    <rPh sb="31" eb="34">
      <t>ホジョキン</t>
    </rPh>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</si>
  <si>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</si>
  <si>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</si>
  <si>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表１　補助金対象サービス</t>
    <rPh sb="0" eb="1">
      <t>ヒョウ</t>
    </rPh>
    <rPh sb="3" eb="6">
      <t>ホジョキン</t>
    </rPh>
    <rPh sb="6" eb="8">
      <t>タイショウ</t>
    </rPh>
    <phoneticPr fontId="7"/>
  </si>
  <si>
    <t>介護職員処遇改善支援補助金</t>
    <rPh sb="0" eb="2">
      <t>カイゴ</t>
    </rPh>
    <rPh sb="2" eb="4">
      <t>ショクイン</t>
    </rPh>
    <rPh sb="4" eb="6">
      <t>ショグウ</t>
    </rPh>
    <rPh sb="6" eb="8">
      <t>カイゼン</t>
    </rPh>
    <rPh sb="8" eb="10">
      <t>シエン</t>
    </rPh>
    <rPh sb="10" eb="13">
      <t>ホジョキン</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</si>
  <si>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</si>
  <si>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7"/>
  </si>
  <si>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7"/>
  </si>
  <si>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7"/>
  </si>
  <si>
    <t>交付率(c)</t>
    <rPh sb="0" eb="2">
      <t>コウフ</t>
    </rPh>
    <rPh sb="2" eb="3">
      <t>リツ</t>
    </rPh>
    <phoneticPr fontId="7"/>
  </si>
  <si>
    <t>　交付対象月(d)</t>
    <phoneticPr fontId="7"/>
  </si>
  <si>
    <t>介護職員処遇改善支援補助金</t>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</si>
  <si>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</si>
  <si>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処遇改善計画書（介護職員処遇改善計画書・介護職員等特定処遇改善計画書・処遇改善支援補助金計画書）作成用　基本情報入力シート</t>
    <rPh sb="48" eb="50">
      <t>サクセイ</t>
    </rPh>
    <rPh sb="50" eb="51">
      <t>ヨウ</t>
    </rPh>
    <phoneticPr fontId="7"/>
  </si>
  <si>
    <t>（参考）補助金別紙様式２－１</t>
    <rPh sb="1" eb="3">
      <t>サンコウ</t>
    </rPh>
    <rPh sb="4" eb="7">
      <t>ホジョキン</t>
    </rPh>
    <rPh sb="7" eb="9">
      <t>ベッシ</t>
    </rPh>
    <rPh sb="9" eb="11">
      <t>ヨウシキ</t>
    </rPh>
    <phoneticPr fontId="7"/>
  </si>
  <si>
    <t>（参考）補助金別紙様式２－２</t>
    <rPh sb="1" eb="3">
      <t>サンコウ</t>
    </rPh>
    <rPh sb="4" eb="7">
      <t>ホジョキン</t>
    </rPh>
    <rPh sb="7" eb="9">
      <t>ベッシ</t>
    </rPh>
    <rPh sb="9" eb="11">
      <t>ヨウシキ</t>
    </rPh>
    <phoneticPr fontId="7"/>
  </si>
  <si>
    <t>加算提出先</t>
    <rPh sb="0" eb="2">
      <t>カサン</t>
    </rPh>
    <rPh sb="2" eb="4">
      <t>テイシュツ</t>
    </rPh>
    <rPh sb="4" eb="5">
      <t>サキ</t>
    </rPh>
    <phoneticPr fontId="7"/>
  </si>
  <si>
    <t>補助金提出先</t>
    <rPh sb="0" eb="3">
      <t>ホジョキン</t>
    </rPh>
    <rPh sb="3" eb="5">
      <t>テイシュツ</t>
    </rPh>
    <rPh sb="5" eb="6">
      <t>サキ</t>
    </rPh>
    <phoneticPr fontId="7"/>
  </si>
  <si>
    <t>（一括申請する事業所数により異なる）</t>
    <rPh sb="1" eb="3">
      <t>イッカツ</t>
    </rPh>
    <rPh sb="3" eb="5">
      <t>シンセイ</t>
    </rPh>
    <rPh sb="7" eb="10">
      <t>ジギョウショ</t>
    </rPh>
    <rPh sb="10" eb="11">
      <t>スウ</t>
    </rPh>
    <rPh sb="14" eb="15">
      <t>コト</t>
    </rPh>
    <phoneticPr fontId="7"/>
  </si>
  <si>
    <t>（参考）
　補助金別紙様式２－１
　補助金別紙様式２－２</t>
    <rPh sb="1" eb="3">
      <t>サンコウ</t>
    </rPh>
    <rPh sb="6" eb="9">
      <t>ホジョキン</t>
    </rPh>
    <phoneticPr fontId="35"/>
  </si>
  <si>
    <t>見直し後</t>
    <rPh sb="3" eb="4">
      <t>アト</t>
    </rPh>
    <phoneticPr fontId="7"/>
  </si>
  <si>
    <t xml:space="preserve">
①介護職員処遇改善支援補助金の見込額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7"/>
  </si>
  <si>
    <t>合計を(e)に表示</t>
    <rPh sb="0" eb="2">
      <t>ゴウケイ</t>
    </rPh>
    <rPh sb="7" eb="9">
      <t>ヒョウジ</t>
    </rPh>
    <phoneticPr fontId="7"/>
  </si>
  <si>
    <t>【記入上の注意】</t>
    <rPh sb="1" eb="3">
      <t>キニュウ</t>
    </rPh>
    <rPh sb="3" eb="4">
      <t>ジョウ</t>
    </rPh>
    <rPh sb="5" eb="7">
      <t>チュウイ</t>
    </rPh>
    <phoneticPr fontId="7"/>
  </si>
  <si>
    <t>３　加算・補助金の対象事業所に関する情報</t>
    <rPh sb="2" eb="4">
      <t>カサン</t>
    </rPh>
    <rPh sb="5" eb="8">
      <t>ホジョキン</t>
    </rPh>
    <rPh sb="9" eb="11">
      <t>タイショウ</t>
    </rPh>
    <rPh sb="11" eb="13">
      <t>ジギョウ</t>
    </rPh>
    <rPh sb="13" eb="14">
      <t>ショ</t>
    </rPh>
    <rPh sb="15" eb="16">
      <t>カン</t>
    </rPh>
    <rPh sb="18" eb="20">
      <t>ジョウホウ</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</si>
  <si>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</si>
  <si>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</si>
  <si>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下表に必要事項を入力してください。記入内容が様式2-2、2-3、（参考）補助金様式2-2別紙に反映されます。</t>
    <rPh sb="0" eb="2">
      <t>カヒョウ</t>
    </rPh>
    <rPh sb="3" eb="5">
      <t>ヒツヨウ</t>
    </rPh>
    <rPh sb="5" eb="7">
      <t>ジコウ</t>
    </rPh>
    <rPh sb="8" eb="10">
      <t>ニュウリョク</t>
    </rPh>
    <rPh sb="17" eb="19">
      <t>キニュウ</t>
    </rPh>
    <rPh sb="19" eb="21">
      <t>ナイヨウ</t>
    </rPh>
    <rPh sb="22" eb="24">
      <t>ヨウシキ</t>
    </rPh>
    <rPh sb="33" eb="35">
      <t>サンコウ</t>
    </rPh>
    <rPh sb="36" eb="39">
      <t>ホジョキン</t>
    </rPh>
    <rPh sb="39" eb="41">
      <t>ヨウシキ</t>
    </rPh>
    <rPh sb="44" eb="46">
      <t>ベッシ</t>
    </rPh>
    <rPh sb="47" eb="49">
      <t>ハンエイ</t>
    </rPh>
    <phoneticPr fontId="7"/>
  </si>
  <si>
    <t>要
件
Ⅰ</t>
    <rPh sb="0" eb="1">
      <t>ヨウ</t>
    </rPh>
    <rPh sb="2" eb="3">
      <t>ケン</t>
    </rPh>
    <phoneticPr fontId="7"/>
  </si>
  <si>
    <t>要
件
Ⅱ</t>
    <rPh sb="0" eb="1">
      <t>ヨウ</t>
    </rPh>
    <rPh sb="2" eb="3">
      <t>ケン</t>
    </rPh>
    <phoneticPr fontId="7"/>
  </si>
  <si>
    <t>（別途、都道府県に提出）</t>
    <rPh sb="1" eb="3">
      <t>ベット</t>
    </rPh>
    <rPh sb="4" eb="8">
      <t>トドウフケン</t>
    </rPh>
    <rPh sb="9" eb="11">
      <t>テイシュツ</t>
    </rPh>
    <phoneticPr fontId="35"/>
  </si>
  <si>
    <t>・加算・補助金の対象事業所に関する情報</t>
    <rPh sb="1" eb="3">
      <t>カサン</t>
    </rPh>
    <rPh sb="4" eb="7">
      <t>ホジョキン</t>
    </rPh>
    <phoneticPr fontId="7"/>
  </si>
  <si>
    <t>（列ごとの合計が　「２賃金改善計画について」③に転記）</t>
    <rPh sb="1" eb="2">
      <t>レツ</t>
    </rPh>
    <rPh sb="5" eb="7">
      <t>ゴウケイ</t>
    </rPh>
    <rPh sb="11" eb="13">
      <t>チンギン</t>
    </rPh>
    <rPh sb="13" eb="15">
      <t>カイゼン</t>
    </rPh>
    <rPh sb="15" eb="17">
      <t>ケイカク</t>
    </rPh>
    <rPh sb="24" eb="26">
      <t>テンキ</t>
    </rPh>
    <phoneticPr fontId="7"/>
  </si>
  <si>
    <t>２①　介護職員処遇改善支援補助金額（見込額）の合計［円］(e)</t>
    <rPh sb="11" eb="13">
      <t>シエン</t>
    </rPh>
    <rPh sb="13" eb="16">
      <t>ホジョキン</t>
    </rPh>
    <rPh sb="16" eb="17">
      <t>ガク</t>
    </rPh>
    <rPh sb="18" eb="20">
      <t>ミコ</t>
    </rPh>
    <rPh sb="20" eb="21">
      <t>ガク</t>
    </rPh>
    <rPh sb="23" eb="25">
      <t>ゴウケイ</t>
    </rPh>
    <rPh sb="26" eb="27">
      <t>エン</t>
    </rPh>
    <phoneticPr fontId="7"/>
  </si>
  <si>
    <r>
      <t>①介護職員処遇改善支援補助金の見込額</t>
    </r>
    <r>
      <rPr>
        <sz val="8"/>
        <color theme="1"/>
        <rFont val="ＭＳ 明朝"/>
        <family val="1"/>
        <charset val="128"/>
      </rPr>
      <t>(e)</t>
    </r>
    <phoneticPr fontId="7"/>
  </si>
  <si>
    <t>（うち、ベースアップ等による賃金改善の見込額）
(f-2)</t>
    <rPh sb="10" eb="11">
      <t>トウ</t>
    </rPh>
    <rPh sb="14" eb="16">
      <t>チンギン</t>
    </rPh>
    <rPh sb="16" eb="18">
      <t>カイゼン</t>
    </rPh>
    <rPh sb="19" eb="21">
      <t>ミコ</t>
    </rPh>
    <rPh sb="21" eb="22">
      <t>ガク</t>
    </rPh>
    <phoneticPr fontId="7"/>
  </si>
  <si>
    <t>（うち、ベースアップ等による賃金改善の見込額）
(g-2)</t>
    <rPh sb="10" eb="11">
      <t>トウ</t>
    </rPh>
    <rPh sb="14" eb="16">
      <t>チンギン</t>
    </rPh>
    <rPh sb="16" eb="18">
      <t>カイゼン</t>
    </rPh>
    <rPh sb="19" eb="21">
      <t>ミコ</t>
    </rPh>
    <rPh sb="21" eb="22">
      <t>ガク</t>
    </rPh>
    <phoneticPr fontId="7"/>
  </si>
  <si>
    <t>ⅱ）令和３年における賃金改善実施期間に相当する期間の介護職員等の賃金の総額【基準額】</t>
    <rPh sb="2" eb="4">
      <t>レイワ</t>
    </rPh>
    <rPh sb="5" eb="6">
      <t>ネン</t>
    </rPh>
    <rPh sb="10" eb="12">
      <t>チンギン</t>
    </rPh>
    <rPh sb="12" eb="14">
      <t>カイゼン</t>
    </rPh>
    <rPh sb="14" eb="16">
      <t>ジッシ</t>
    </rPh>
    <rPh sb="16" eb="18">
      <t>キカン</t>
    </rPh>
    <rPh sb="19" eb="21">
      <t>ソウトウ</t>
    </rPh>
    <rPh sb="23" eb="25">
      <t>キカン</t>
    </rPh>
    <rPh sb="26" eb="28">
      <t>カイゴ</t>
    </rPh>
    <rPh sb="28" eb="30">
      <t>ショクイン</t>
    </rPh>
    <rPh sb="30" eb="31">
      <t>トウ</t>
    </rPh>
    <rPh sb="32" eb="34">
      <t>チンギン</t>
    </rPh>
    <rPh sb="35" eb="37">
      <t>ソウガク</t>
    </rPh>
    <rPh sb="38" eb="41">
      <t>キジュンガク</t>
    </rPh>
    <phoneticPr fontId="7"/>
  </si>
  <si>
    <t>人</t>
  </si>
  <si>
    <t>補助金取得予定</t>
    <rPh sb="0" eb="3">
      <t>ホジョキン</t>
    </rPh>
    <rPh sb="3" eb="5">
      <t>シュトク</t>
    </rPh>
    <rPh sb="5" eb="7">
      <t>ヨテイ</t>
    </rPh>
    <phoneticPr fontId="7"/>
  </si>
  <si>
    <r>
      <t>補助金の対象となる職員の勤務体制</t>
    </r>
    <r>
      <rPr>
        <sz val="9"/>
        <color theme="1"/>
        <rFont val="ＭＳ 明朝"/>
        <family val="1"/>
        <charset val="128"/>
      </rPr>
      <t>を確認しました。</t>
    </r>
    <rPh sb="0" eb="3">
      <t>ホジョキン</t>
    </rPh>
    <rPh sb="4" eb="6">
      <t>タイショウ</t>
    </rPh>
    <rPh sb="9" eb="11">
      <t>ショクイン</t>
    </rPh>
    <rPh sb="12" eb="14">
      <t>キンム</t>
    </rPh>
    <rPh sb="14" eb="16">
      <t>タイセイ</t>
    </rPh>
    <rPh sb="17" eb="19">
      <t>カクニン</t>
    </rPh>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</si>
  <si>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</si>
  <si>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r>
      <t>５　見える化要件について＜特定加算＞</t>
    </r>
    <r>
      <rPr>
        <sz val="9"/>
        <color theme="1"/>
        <rFont val="ＭＳ Ｐ明朝"/>
        <family val="1"/>
        <charset val="128"/>
      </rPr>
      <t>※前年度に提出した計画書の記載内容から変更がない場合は「変更なし」にチェック</t>
    </r>
    <r>
      <rPr>
        <b/>
        <sz val="9"/>
        <color theme="1"/>
        <rFont val="ＭＳ Ｐ明朝"/>
        <family val="1"/>
        <charset val="128"/>
      </rPr>
      <t>（✔）</t>
    </r>
    <rPh sb="2" eb="3">
      <t>ミ</t>
    </rPh>
    <rPh sb="5" eb="6">
      <t>カ</t>
    </rPh>
    <rPh sb="6" eb="8">
      <t>ヨウケン</t>
    </rPh>
    <rPh sb="13" eb="15">
      <t>トクテイ</t>
    </rPh>
    <rPh sb="15" eb="17">
      <t>カサン</t>
    </rPh>
    <phoneticPr fontId="7"/>
  </si>
  <si>
    <t>（１）④ⅰ）の「介護職員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1" eb="52">
      <t>オヨ</t>
    </rPh>
    <rPh sb="60" eb="63">
      <t>ゼンネンド</t>
    </rPh>
    <rPh sb="64" eb="66">
      <t>カイゴ</t>
    </rPh>
    <rPh sb="66" eb="68">
      <t>ショクイン</t>
    </rPh>
    <rPh sb="69" eb="71">
      <t>チンギン</t>
    </rPh>
    <rPh sb="72" eb="74">
      <t>ソウガク</t>
    </rPh>
    <rPh sb="78" eb="80">
      <t>カイゴ</t>
    </rPh>
    <rPh sb="80" eb="82">
      <t>ショクイン</t>
    </rPh>
    <rPh sb="82" eb="84">
      <t>ショグウ</t>
    </rPh>
    <rPh sb="84" eb="88">
      <t>カイゼンカサン</t>
    </rPh>
    <rPh sb="96" eb="97">
      <t>オコナ</t>
    </rPh>
    <rPh sb="99" eb="101">
      <t>バアイ</t>
    </rPh>
    <phoneticPr fontId="7"/>
  </si>
  <si>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Ⅰ補助金による賃金改善を行う総額が補助金による収入額（補助金の見込額）を上回ること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rPh sb="84" eb="87">
      <t>ホジョキン</t>
    </rPh>
    <rPh sb="88" eb="90">
      <t>ミコ</t>
    </rPh>
    <rPh sb="90" eb="91">
      <t>ガク</t>
    </rPh>
    <phoneticPr fontId="7"/>
  </si>
  <si>
    <r>
      <t>・②ⅰ）「賃金改善実施期間に補助金により賃金改善を行う場合の介護職員等の賃金の総額（見込額）」には、補助金により賃金改善を行った場合の法定福利費等の事業主負担の増加分を含めることができる。
・②ⅰ)及び②ⅱ)「令和３年における賃金改善実施期間に相当する期間の介護職員等の賃金の総額」には、</t>
    </r>
    <r>
      <rPr>
        <u/>
        <sz val="8"/>
        <color theme="1"/>
        <rFont val="ＭＳ 明朝"/>
        <family val="1"/>
        <charset val="128"/>
      </rPr>
      <t>処遇改善加算及び特定加算を取得し実施される賃金の改善(見込)額を含む額を記載すること。</t>
    </r>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rPh sb="99" eb="100">
      <t>オヨ</t>
    </rPh>
    <rPh sb="105" eb="107">
      <t>レイワ</t>
    </rPh>
    <rPh sb="108" eb="109">
      <t>ネン</t>
    </rPh>
    <rPh sb="113" eb="115">
      <t>チンギン</t>
    </rPh>
    <rPh sb="115" eb="117">
      <t>カイゼン</t>
    </rPh>
    <rPh sb="117" eb="119">
      <t>ジッシ</t>
    </rPh>
    <rPh sb="119" eb="121">
      <t>キカン</t>
    </rPh>
    <rPh sb="122" eb="124">
      <t>ソウトウ</t>
    </rPh>
    <rPh sb="126" eb="128">
      <t>キカン</t>
    </rPh>
    <rPh sb="129" eb="131">
      <t>カイゴ</t>
    </rPh>
    <rPh sb="131" eb="133">
      <t>ショクイン</t>
    </rPh>
    <rPh sb="133" eb="134">
      <t>トウ</t>
    </rPh>
    <rPh sb="135" eb="137">
      <t>チンギン</t>
    </rPh>
    <rPh sb="138" eb="140">
      <t>ソウガク</t>
    </rPh>
    <rPh sb="144" eb="146">
      <t>ショグウ</t>
    </rPh>
    <rPh sb="146" eb="148">
      <t>カイゼン</t>
    </rPh>
    <rPh sb="148" eb="150">
      <t>カサン</t>
    </rPh>
    <rPh sb="150" eb="151">
      <t>オヨ</t>
    </rPh>
    <rPh sb="176" eb="177">
      <t>フク</t>
    </rPh>
    <phoneticPr fontId="7"/>
  </si>
  <si>
    <t>(f-1)
③ⅰ）介護職員の賃金改善見込額［円］</t>
    <rPh sb="9" eb="11">
      <t>カイゴ</t>
    </rPh>
    <rPh sb="11" eb="13">
      <t>ショクイン</t>
    </rPh>
    <rPh sb="14" eb="16">
      <t>チンギン</t>
    </rPh>
    <rPh sb="16" eb="18">
      <t>カイゼン</t>
    </rPh>
    <rPh sb="18" eb="20">
      <t>ミコ</t>
    </rPh>
    <rPh sb="20" eb="21">
      <t>ガク</t>
    </rPh>
    <phoneticPr fontId="7"/>
  </si>
  <si>
    <t>(g-1)
③ⅱ）その他職種の賃金改善見込額［円］</t>
    <rPh sb="11" eb="12">
      <t>タ</t>
    </rPh>
    <rPh sb="12" eb="14">
      <t>ショクシュ</t>
    </rPh>
    <rPh sb="15" eb="17">
      <t>チンギン</t>
    </rPh>
    <rPh sb="17" eb="19">
      <t>カイゼン</t>
    </rPh>
    <rPh sb="19" eb="21">
      <t>ミコ</t>
    </rPh>
    <rPh sb="21" eb="22">
      <t>ガク</t>
    </rPh>
    <phoneticPr fontId="7"/>
  </si>
  <si>
    <t>ⅱ）その他の職員の賃金改善の見込額(g-1)</t>
    <rPh sb="4" eb="5">
      <t>ホカ</t>
    </rPh>
    <rPh sb="6" eb="8">
      <t>ショクイン</t>
    </rPh>
    <phoneticPr fontId="7"/>
  </si>
  <si>
    <t>ⅰ）介護職員の賃金改善の見込額(f-1)</t>
    <rPh sb="7" eb="9">
      <t>チンギン</t>
    </rPh>
    <rPh sb="9" eb="11">
      <t>カイゼン</t>
    </rPh>
    <rPh sb="12" eb="13">
      <t>ケン</t>
    </rPh>
    <rPh sb="13" eb="14">
      <t>コミ</t>
    </rPh>
    <rPh sb="14" eb="15">
      <t>ガク</t>
    </rPh>
    <phoneticPr fontId="7"/>
  </si>
  <si>
    <t xml:space="preserve">
(f-2)
左記のうち、ベースアップ等による賃金改善の見込額［円］</t>
    <rPh sb="7" eb="8">
      <t>ヒダリ</t>
    </rPh>
    <rPh sb="28" eb="30">
      <t>ミコ</t>
    </rPh>
    <phoneticPr fontId="7"/>
  </si>
  <si>
    <t xml:space="preserve">
(g-2)
左記のうち、ベースアップ等による賃金改善の見込額［円］</t>
    <rPh sb="28" eb="30">
      <t>ミコ</t>
    </rPh>
    <phoneticPr fontId="7"/>
  </si>
  <si>
    <t>・「補助金取得予定」には、補助金を取得する事業者は「○」を記入し、補助金を取得しない事業者は「×」を記入すること。
・処遇改善支援補助金計画書は、現行の処遇改善加算等の計画書と同様、法人一括での作成が可能であり、法人全体で交付要件を満たしていれば足りること。　
・(f-1)及び(g-1)には、「賃金改善実施期間に補助金により賃金改善を行う場合の介護職員等の賃金の総額（見込額）」（２②ⅰ）と、「令和３年における賃金改善実施期間に相当する期間の介護職員等の賃金の総額」（２②ⅱ）とを比較し、その差額を事業所ごとに記入すること。
・(f-2)及び(g-2)には、「３　介護職員処遇改善支援補助金により賃金改善を行う賃金項目及び方法」に記載した具体的な取組に基づく賃金改善の見込額を記載すること。</t>
    <rPh sb="82" eb="83">
      <t>トウ</t>
    </rPh>
    <rPh sb="335" eb="337">
      <t>ミコ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</si>
  <si>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介護職員の賃金改善の見込額が、処遇改善加算の算定見込額を上回ること
　　Ⅱ　介護職員その他の職員の賃金改善の見込額が、特定加算の算定見込額を上回ること</t>
    <rPh sb="20" eb="22">
      <t>テイシュツ</t>
    </rPh>
    <rPh sb="22" eb="23">
      <t>ゴ</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</si>
  <si>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</si>
  <si>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</si>
  <si>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</si>
  <si>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</si>
  <si>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</si>
  <si>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</si>
  <si>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</si>
  <si>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</si>
  <si>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</si>
  <si>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</si>
  <si>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</si>
  <si>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</si>
  <si>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</si>
  <si>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</si>
  <si>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</si>
  <si>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</si>
  <si>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</si>
  <si>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</si>
  <si>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</si>
  <si>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</si>
  <si>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</si>
  <si>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（２）⑥ⅰ）の「特定加算の算定により賃金改善を行った場合の賃金の総額(見込額)」には、</t>
    </r>
    <r>
      <rPr>
        <u/>
        <sz val="8"/>
        <color theme="1"/>
        <rFont val="ＭＳ Ｐ明朝"/>
        <family val="1"/>
        <charset val="128"/>
      </rPr>
      <t>処遇改善加算、処遇改善支援補助金及び介護職員等ベースアップ等支援加算（仮称）を取得し実施される賃金改善額を除いた額を記載</t>
    </r>
    <r>
      <rPr>
        <sz val="8"/>
        <color theme="1"/>
        <rFont val="ＭＳ Ｐ明朝"/>
        <family val="1"/>
        <charset val="128"/>
      </rPr>
      <t>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9" eb="60">
      <t>オヨ</t>
    </rPh>
    <rPh sb="82" eb="84">
      <t>シュトク</t>
    </rPh>
    <rPh sb="85" eb="87">
      <t>ジッシ</t>
    </rPh>
    <rPh sb="90" eb="95">
      <t>チンギンカイゼンガク</t>
    </rPh>
    <rPh sb="96" eb="97">
      <t>ノゾ</t>
    </rPh>
    <rPh sb="99" eb="100">
      <t>ガク</t>
    </rPh>
    <rPh sb="101" eb="103">
      <t>キサイ</t>
    </rPh>
    <phoneticPr fontId="7"/>
  </si>
  <si>
    <r>
      <t>（１）④ⅰ）の「介護職員処遇改善加算の算定により賃金改善を行った場合の介護職員の賃金の総額（見込額）」には、</t>
    </r>
    <r>
      <rPr>
        <u/>
        <sz val="8"/>
        <color theme="1"/>
        <rFont val="ＭＳ Ｐ明朝"/>
        <family val="1"/>
        <charset val="128"/>
      </rPr>
      <t>特定加算、処遇改善支援補助金及び介護職員等ベースアップ等支援加算（仮称）を取得し実施される賃金の改善見込額を除いた額</t>
    </r>
    <r>
      <rPr>
        <sz val="8"/>
        <color theme="1"/>
        <rFont val="ＭＳ Ｐ明朝"/>
        <family val="1"/>
        <charset val="128"/>
      </rPr>
      <t>を記載すること。（この際、介護職員等ベースアップ等支援加算（仮称）を取得する意向のある事業所は、同加算に係る改善見込額については、令和４年10月から賃金改善実施期間の最終月(原則として令和５年３月)までの月数に、１月あたりの補助金の平均見込額を乗じることによって算出すること。）
※１月あたりの補助金の平均見込額は、（参考）補助金別紙様式2-1の「2 賃金改善計画について」①の額を、補助金の交付対象期間の月数で除した額とする。なお、補助金を取得せず、介護職員等ベースアップ等支援加算（仮称）を取得する意向のある事業所は、仮に補助金を取得する場合の１月あたりの補助金の平均見込額を算出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68" eb="69">
      <t>オヨ</t>
    </rPh>
    <rPh sb="70" eb="75">
      <t>カイゴショクイントウ</t>
    </rPh>
    <rPh sb="81" eb="86">
      <t>トウシエンカサン</t>
    </rPh>
    <rPh sb="87" eb="89">
      <t>カショウ</t>
    </rPh>
    <rPh sb="91" eb="93">
      <t>シュトク</t>
    </rPh>
    <rPh sb="94" eb="96">
      <t>ジッシ</t>
    </rPh>
    <rPh sb="99" eb="101">
      <t>チンギン</t>
    </rPh>
    <rPh sb="102" eb="104">
      <t>カイゼン</t>
    </rPh>
    <rPh sb="104" eb="106">
      <t>ミコ</t>
    </rPh>
    <rPh sb="106" eb="107">
      <t>ガク</t>
    </rPh>
    <rPh sb="108" eb="109">
      <t>ノゾ</t>
    </rPh>
    <rPh sb="111" eb="112">
      <t>ガク</t>
    </rPh>
    <rPh sb="113" eb="115">
      <t>キサイ</t>
    </rPh>
    <rPh sb="123" eb="124">
      <t>サイ</t>
    </rPh>
    <rPh sb="146" eb="148">
      <t>シュトク</t>
    </rPh>
    <rPh sb="150" eb="152">
      <t>イコウ</t>
    </rPh>
    <rPh sb="155" eb="158">
      <t>ジギョウショ</t>
    </rPh>
    <rPh sb="160" eb="161">
      <t>ドウ</t>
    </rPh>
    <rPh sb="161" eb="163">
      <t>カサン</t>
    </rPh>
    <rPh sb="164" eb="165">
      <t>カカ</t>
    </rPh>
    <rPh sb="166" eb="168">
      <t>カイゼン</t>
    </rPh>
    <rPh sb="168" eb="170">
      <t>ミコ</t>
    </rPh>
    <rPh sb="170" eb="171">
      <t>ガク</t>
    </rPh>
    <rPh sb="183" eb="184">
      <t>ガツ</t>
    </rPh>
    <rPh sb="186" eb="188">
      <t>チンギン</t>
    </rPh>
    <rPh sb="188" eb="190">
      <t>カイゼン</t>
    </rPh>
    <rPh sb="190" eb="192">
      <t>ジッシ</t>
    </rPh>
    <rPh sb="192" eb="194">
      <t>キカン</t>
    </rPh>
    <rPh sb="195" eb="198">
      <t>サイシュウツキ</t>
    </rPh>
    <rPh sb="199" eb="201">
      <t>ゲンソク</t>
    </rPh>
    <rPh sb="204" eb="206">
      <t>レイワ</t>
    </rPh>
    <rPh sb="207" eb="208">
      <t>ネン</t>
    </rPh>
    <rPh sb="209" eb="210">
      <t>ガツ</t>
    </rPh>
    <rPh sb="214" eb="216">
      <t>ツキスウ</t>
    </rPh>
    <rPh sb="219" eb="220">
      <t>ツキ</t>
    </rPh>
    <rPh sb="224" eb="227">
      <t>ホジョキン</t>
    </rPh>
    <rPh sb="228" eb="230">
      <t>ヘイキン</t>
    </rPh>
    <rPh sb="230" eb="232">
      <t>ミコ</t>
    </rPh>
    <rPh sb="232" eb="233">
      <t>ガク</t>
    </rPh>
    <rPh sb="234" eb="235">
      <t>ジョウ</t>
    </rPh>
    <rPh sb="243" eb="245">
      <t>サンシュツ</t>
    </rPh>
    <rPh sb="271" eb="273">
      <t>サンコウ</t>
    </rPh>
    <rPh sb="274" eb="277">
      <t>ホジョキン</t>
    </rPh>
    <rPh sb="277" eb="279">
      <t>ベッシ</t>
    </rPh>
    <rPh sb="279" eb="281">
      <t>ヨウシキ</t>
    </rPh>
    <rPh sb="290" eb="292">
      <t>カイゼン</t>
    </rPh>
    <rPh sb="292" eb="294">
      <t>ケイカク</t>
    </rPh>
    <rPh sb="301" eb="302">
      <t>ガク</t>
    </rPh>
    <rPh sb="304" eb="307">
      <t>ホジョキン</t>
    </rPh>
    <rPh sb="308" eb="310">
      <t>コウフ</t>
    </rPh>
    <rPh sb="310" eb="312">
      <t>タイショウ</t>
    </rPh>
    <rPh sb="312" eb="314">
      <t>キカン</t>
    </rPh>
    <rPh sb="315" eb="317">
      <t>ツキスウ</t>
    </rPh>
    <rPh sb="318" eb="319">
      <t>ジョ</t>
    </rPh>
    <rPh sb="321" eb="322">
      <t>ガク</t>
    </rPh>
    <rPh sb="329" eb="332">
      <t>ホジョキン</t>
    </rPh>
    <rPh sb="333" eb="335">
      <t>シュトク</t>
    </rPh>
    <rPh sb="373" eb="374">
      <t>カリ</t>
    </rPh>
    <rPh sb="375" eb="378">
      <t>ホジョキン</t>
    </rPh>
    <rPh sb="379" eb="381">
      <t>シュトク</t>
    </rPh>
    <rPh sb="383" eb="385">
      <t>バアイ</t>
    </rPh>
    <rPh sb="402" eb="404">
      <t>サンシュツ</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</si>
  <si>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(a)は加算の見込額の算出に用いる。</t>
    </r>
    <r>
      <rPr>
        <sz val="12"/>
        <rFont val="ＭＳ Ｐゴシック"/>
        <family val="3"/>
        <charset val="128"/>
      </rPr>
      <t xml:space="preserve">
「一月あたり介護報酬総単位数</t>
    </r>
    <r>
      <rPr>
        <sz val="12"/>
        <color rgb="FFFF0000"/>
        <rFont val="ＭＳ Ｐゴシック"/>
        <family val="3"/>
        <charset val="128"/>
      </rPr>
      <t>（処遇改善加算及び特定加算を含む）</t>
    </r>
    <r>
      <rPr>
        <sz val="12"/>
        <rFont val="ＭＳ Ｐゴシック"/>
        <family val="3"/>
        <charset val="128"/>
      </rPr>
      <t>」(a')には、 前年１月から12月までの１年間の介護報酬総単位数（処遇改善加算等の各種加算減算を含む。）を12で除したもの（12ヶ月に満たない場合は、一月あたりの標準的な単位数として見込まれるもの）を記載すること。</t>
    </r>
    <r>
      <rPr>
        <sz val="12"/>
        <color rgb="FFFF0000"/>
        <rFont val="ＭＳ Ｐゴシック"/>
        <family val="3"/>
        <charset val="128"/>
      </rPr>
      <t>(a')は補助金の見込額の算出に用いる。</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54" eb="156">
      <t>カサン</t>
    </rPh>
    <rPh sb="157" eb="159">
      <t>ミコ</t>
    </rPh>
    <rPh sb="159" eb="160">
      <t>ガク</t>
    </rPh>
    <rPh sb="161" eb="163">
      <t>サンシュツ</t>
    </rPh>
    <rPh sb="164" eb="165">
      <t>モチ</t>
    </rPh>
    <rPh sb="197" eb="198">
      <t>フク</t>
    </rPh>
    <rPh sb="240" eb="241">
      <t>トウ</t>
    </rPh>
    <rPh sb="313" eb="316">
      <t>ホジョキン</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</si>
  <si>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</si>
  <si>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</si>
  <si>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</si>
  <si>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</si>
  <si>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</si>
  <si>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</si>
  <si>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</si>
  <si>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</si>
  <si>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</si>
  <si>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</si>
  <si>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</si>
  <si>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千代田区</t>
    <rPh sb="0" eb="4">
      <t>チヨダク</t>
    </rPh>
    <phoneticPr fontId="7"/>
  </si>
  <si>
    <t>介護保険事業所名称０１</t>
    <rPh sb="0" eb="2">
      <t>カイゴ</t>
    </rPh>
    <rPh sb="2" eb="4">
      <t>ホケン</t>
    </rPh>
    <rPh sb="4" eb="7">
      <t>ジギョウショ</t>
    </rPh>
    <rPh sb="7" eb="9">
      <t>メイショウ</t>
    </rPh>
    <phoneticPr fontId="7"/>
  </si>
  <si>
    <t>訪問介護</t>
  </si>
  <si>
    <t>豊島区</t>
    <rPh sb="0" eb="3">
      <t>トシマク</t>
    </rPh>
    <phoneticPr fontId="7"/>
  </si>
  <si>
    <t>介護保険事業所名称０２</t>
    <rPh sb="0" eb="2">
      <t>カイゴ</t>
    </rPh>
    <rPh sb="2" eb="4">
      <t>ホケン</t>
    </rPh>
    <rPh sb="4" eb="7">
      <t>ジギョウショ</t>
    </rPh>
    <rPh sb="7" eb="9">
      <t>メイショウ</t>
    </rPh>
    <phoneticPr fontId="7"/>
  </si>
  <si>
    <t>通所介護</t>
  </si>
  <si>
    <t>世田谷区</t>
    <rPh sb="0" eb="4">
      <t>セタガヤク</t>
    </rPh>
    <phoneticPr fontId="7"/>
  </si>
  <si>
    <t>介護保険事業所名称０３</t>
    <rPh sb="0" eb="2">
      <t>カイゴ</t>
    </rPh>
    <rPh sb="2" eb="4">
      <t>ホケン</t>
    </rPh>
    <rPh sb="4" eb="7">
      <t>ジギョウショ</t>
    </rPh>
    <rPh sb="7" eb="9">
      <t>メイショウ</t>
    </rPh>
    <phoneticPr fontId="7"/>
  </si>
  <si>
    <t>定期巡回･随時対応型訪問介護看護</t>
  </si>
  <si>
    <t>埼玉県</t>
    <rPh sb="0" eb="3">
      <t>サイタマケン</t>
    </rPh>
    <phoneticPr fontId="7"/>
  </si>
  <si>
    <t>さいたま市</t>
    <rPh sb="4" eb="5">
      <t>シ</t>
    </rPh>
    <phoneticPr fontId="7"/>
  </si>
  <si>
    <t>介護保険事業所名称０４</t>
    <rPh sb="0" eb="2">
      <t>カイゴ</t>
    </rPh>
    <rPh sb="2" eb="4">
      <t>ホケン</t>
    </rPh>
    <rPh sb="4" eb="7">
      <t>ジギョウショ</t>
    </rPh>
    <rPh sb="7" eb="9">
      <t>メイショウ</t>
    </rPh>
    <phoneticPr fontId="7"/>
  </si>
  <si>
    <t>横浜市</t>
    <rPh sb="0" eb="3">
      <t>ヨコハマシ</t>
    </rPh>
    <phoneticPr fontId="7"/>
  </si>
  <si>
    <t>神奈川県</t>
    <rPh sb="0" eb="4">
      <t>カナガワケン</t>
    </rPh>
    <phoneticPr fontId="7"/>
  </si>
  <si>
    <t>介護保険事業所名称０５</t>
    <rPh sb="0" eb="2">
      <t>カイゴ</t>
    </rPh>
    <rPh sb="2" eb="4">
      <t>ホケン</t>
    </rPh>
    <rPh sb="4" eb="7">
      <t>ジギョウショ</t>
    </rPh>
    <rPh sb="7" eb="9">
      <t>メイショウ</t>
    </rPh>
    <phoneticPr fontId="7"/>
  </si>
  <si>
    <t>千葉県</t>
    <rPh sb="0" eb="3">
      <t>チバケン</t>
    </rPh>
    <phoneticPr fontId="7"/>
  </si>
  <si>
    <t>千葉市</t>
    <rPh sb="0" eb="3">
      <t>チバシ</t>
    </rPh>
    <phoneticPr fontId="7"/>
  </si>
  <si>
    <t>介護保険事業所名称０６</t>
    <rPh sb="0" eb="2">
      <t>カイゴ</t>
    </rPh>
    <rPh sb="2" eb="4">
      <t>ホケン</t>
    </rPh>
    <rPh sb="4" eb="7">
      <t>ジギョウショ</t>
    </rPh>
    <rPh sb="7" eb="9">
      <t>メイショウ</t>
    </rPh>
    <phoneticPr fontId="7"/>
  </si>
  <si>
    <t>区分変更</t>
  </si>
  <si>
    <t>継続</t>
  </si>
  <si>
    <t>新規</t>
  </si>
  <si>
    <t>加算Ⅱ</t>
  </si>
  <si>
    <t>加算Ⅰ</t>
  </si>
  <si>
    <t>小規模多機能型居宅介護</t>
  </si>
  <si>
    <t>短期入所療養介護（老健）</t>
  </si>
  <si>
    <t>介護予防短期入所療養介護（老健）</t>
  </si>
  <si>
    <t>介護予防小規模多機能型居宅介護</t>
  </si>
  <si>
    <t>上記に含む</t>
    <rPh sb="0" eb="2">
      <t>ジョウキ</t>
    </rPh>
    <rPh sb="3" eb="4">
      <t>フク</t>
    </rPh>
    <phoneticPr fontId="7"/>
  </si>
  <si>
    <t>特定加算Ⅰ</t>
  </si>
  <si>
    <t>特定加算Ⅱ</t>
  </si>
  <si>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</si>
  <si>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</si>
  <si>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7"/>
  </si>
  <si>
    <t>元</t>
    <rPh sb="0" eb="1">
      <t>ガン</t>
    </rPh>
    <phoneticPr fontId="7"/>
  </si>
  <si>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7"/>
  </si>
  <si>
    <t>代表取締役</t>
    <rPh sb="0" eb="2">
      <t>ダイヒョウ</t>
    </rPh>
    <rPh sb="2" eb="5">
      <t>トリシマリヤク</t>
    </rPh>
    <phoneticPr fontId="7"/>
  </si>
  <si>
    <t>○○　○○</t>
    <phoneticPr fontId="7"/>
  </si>
  <si>
    <r>
      <t xml:space="preserve">○介護職員の基本給の引き上げ（引き上げ幅は、年齢、資格、経験、技能、勤務成績等を考慮して各人ごとに決定）
　　基本給
</t>
    </r>
    <r>
      <rPr>
        <u/>
        <sz val="8"/>
        <color theme="1"/>
        <rFont val="ＭＳ Ｐ明朝"/>
        <family val="1"/>
        <charset val="128"/>
      </rPr>
      <t>　　　月　 給　○○○○～○○○○円の増額</t>
    </r>
    <r>
      <rPr>
        <sz val="8"/>
        <color theme="1"/>
        <rFont val="ＭＳ Ｐ明朝"/>
        <family val="1"/>
        <charset val="128"/>
      </rPr>
      <t xml:space="preserve">
</t>
    </r>
    <r>
      <rPr>
        <u/>
        <sz val="8"/>
        <color theme="1"/>
        <rFont val="ＭＳ Ｐ明朝"/>
        <family val="1"/>
        <charset val="128"/>
      </rPr>
      <t>　　　時間給　○○○～○○○円の増額</t>
    </r>
    <r>
      <rPr>
        <sz val="8"/>
        <color theme="1"/>
        <rFont val="ＭＳ Ｐ明朝"/>
        <family val="1"/>
        <charset val="128"/>
      </rPr>
      <t xml:space="preserve">
　　※　上記の額には、平成〇年〇月から処遇改善加算を取得しており、より上位の区分の加算を取得した際に増額した分を含む。</t>
    </r>
    <phoneticPr fontId="7"/>
  </si>
  <si>
    <r>
      <t>・（参考）のシートは、処遇改善支援補助金を取得する事業所のみを対象としています。</t>
    </r>
    <r>
      <rPr>
        <u/>
        <sz val="11"/>
        <color rgb="FFFF0000"/>
        <rFont val="ＭＳ Ｐゴシック"/>
        <family val="3"/>
        <charset val="128"/>
      </rPr>
      <t>加算の取得手続には必要ありません</t>
    </r>
    <r>
      <rPr>
        <sz val="11"/>
        <color theme="1"/>
        <rFont val="ＭＳ Ｐゴシック"/>
        <family val="3"/>
        <charset val="128"/>
      </rPr>
      <t>が、加算と補助金について処遇改善計画書を一体的に作成できるよう、あわせてお示しするものです。</t>
    </r>
    <rPh sb="2" eb="4">
      <t>サンコウ</t>
    </rPh>
    <rPh sb="11" eb="13">
      <t>ショグウ</t>
    </rPh>
    <rPh sb="13" eb="15">
      <t>カイゼン</t>
    </rPh>
    <rPh sb="15" eb="17">
      <t>シエン</t>
    </rPh>
    <rPh sb="17" eb="20">
      <t>ホジョキン</t>
    </rPh>
    <rPh sb="21" eb="23">
      <t>シュトク</t>
    </rPh>
    <rPh sb="25" eb="28">
      <t>ジギョウショ</t>
    </rPh>
    <rPh sb="31" eb="33">
      <t>タイショウ</t>
    </rPh>
    <rPh sb="40" eb="42">
      <t>カサン</t>
    </rPh>
    <rPh sb="43" eb="45">
      <t>シュトク</t>
    </rPh>
    <rPh sb="45" eb="47">
      <t>テツヅ</t>
    </rPh>
    <rPh sb="49" eb="51">
      <t>ヒツヨウ</t>
    </rPh>
    <rPh sb="58" eb="60">
      <t>カサン</t>
    </rPh>
    <rPh sb="61" eb="64">
      <t>ホジョキン</t>
    </rPh>
    <rPh sb="62" eb="63">
      <t>スケ</t>
    </rPh>
    <rPh sb="63" eb="64">
      <t>キン</t>
    </rPh>
    <rPh sb="68" eb="70">
      <t>ショグウ</t>
    </rPh>
    <rPh sb="70" eb="72">
      <t>カイゼン</t>
    </rPh>
    <rPh sb="72" eb="75">
      <t>ケイカクショ</t>
    </rPh>
    <rPh sb="76" eb="79">
      <t>イッタイテキ</t>
    </rPh>
    <rPh sb="80" eb="82">
      <t>サクセイ</t>
    </rPh>
    <rPh sb="93" eb="94">
      <t>シメ</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</si>
</sst>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12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6"/>
      <name val="ＭＳ 明朝"/>
      <family val="1"/>
      <charset val="128"/>
    </font>
    <font>
      <sz val="10"/>
      <name val="ＭＳ 明朝"/>
      <family val="1"/>
      <charset val="128"/>
    </font>
    <font>
      <b/>
      <sz val="10"/>
      <color theme="1"/>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2"/>
      <name val="ＭＳ Ｐ明朝"/>
      <family val="1"/>
      <charset val="128"/>
    </font>
    <font>
      <u/>
      <sz val="12"/>
      <name val="ＭＳ Ｐ明朝"/>
      <family val="1"/>
      <charset val="128"/>
    </font>
    <font>
      <u/>
      <sz val="12"/>
      <color theme="1"/>
      <name val="ＭＳ Ｐ明朝"/>
      <family val="1"/>
      <charset val="128"/>
    </font>
    <font>
      <sz val="9"/>
      <color theme="1"/>
      <name val="ＭＳ Ｐゴシック"/>
      <family val="3"/>
      <charset val="128"/>
    </font>
    <font>
      <b/>
      <sz val="14"/>
      <color theme="1"/>
      <name val="ＭＳ Ｐゴシック"/>
      <family val="3"/>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b/>
      <sz val="14"/>
      <color indexed="81"/>
      <name val="MS P ゴシック"/>
      <family val="3"/>
      <charset val="128"/>
    </font>
    <font>
      <u/>
      <sz val="11"/>
      <color rgb="FFFF0000"/>
      <name val="ＭＳ Ｐゴシック"/>
      <family val="3"/>
      <charset val="128"/>
    </font>
    <font>
      <b/>
      <u/>
      <sz val="9"/>
      <color indexed="81"/>
      <name val="MS P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559">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2" fillId="31" borderId="10" xfId="0" applyFont="1" applyFill="1" applyBorder="1" applyAlignment="1">
      <alignment horizontal="center" vertical="center" wrapText="1"/>
    </xf>
    <xf numFmtId="0" fontId="42" fillId="31"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117" xfId="0" applyFont="1" applyBorder="1" applyAlignment="1">
      <alignment horizontal="justify" vertical="center" wrapText="1"/>
    </xf>
    <xf numFmtId="0" fontId="0" fillId="0" borderId="12" xfId="0" applyBorder="1" applyAlignment="1">
      <alignment vertical="center" wrapText="1"/>
    </xf>
    <xf numFmtId="0" fontId="50" fillId="0" borderId="0" xfId="0" applyFont="1" applyFill="1">
      <alignment vertical="center"/>
    </xf>
    <xf numFmtId="0" fontId="50" fillId="0" borderId="0" xfId="0" applyFont="1">
      <alignment vertical="center"/>
    </xf>
    <xf numFmtId="0" fontId="50" fillId="0" borderId="0" xfId="0" applyFont="1" applyFill="1" applyBorder="1">
      <alignment vertical="center"/>
    </xf>
    <xf numFmtId="0" fontId="51" fillId="0" borderId="0" xfId="0" applyFont="1" applyFill="1">
      <alignment vertical="center"/>
    </xf>
    <xf numFmtId="0" fontId="51" fillId="0" borderId="0" xfId="0" applyFont="1">
      <alignment vertical="center"/>
    </xf>
    <xf numFmtId="0" fontId="54" fillId="0" borderId="0" xfId="0" applyFont="1" applyFill="1">
      <alignment vertical="center"/>
    </xf>
    <xf numFmtId="0" fontId="56" fillId="0" borderId="0" xfId="0" applyFont="1" applyFill="1">
      <alignment vertical="center"/>
    </xf>
    <xf numFmtId="0" fontId="50" fillId="0" borderId="0" xfId="0" applyFont="1" applyFill="1" applyAlignment="1">
      <alignment vertical="center"/>
    </xf>
    <xf numFmtId="0" fontId="53" fillId="32" borderId="142" xfId="0" applyFont="1" applyFill="1" applyBorder="1" applyAlignment="1">
      <alignment horizontal="center" vertical="center"/>
    </xf>
    <xf numFmtId="0" fontId="53" fillId="33" borderId="26" xfId="0" applyFont="1" applyFill="1" applyBorder="1">
      <alignment vertical="center"/>
    </xf>
    <xf numFmtId="0" fontId="53" fillId="33" borderId="31" xfId="0" applyFont="1" applyFill="1" applyBorder="1">
      <alignment vertical="center"/>
    </xf>
    <xf numFmtId="0" fontId="58" fillId="33" borderId="32" xfId="0" applyFont="1" applyFill="1" applyBorder="1">
      <alignment vertical="center"/>
    </xf>
    <xf numFmtId="0" fontId="55" fillId="0" borderId="0" xfId="0" applyFont="1" applyFill="1" applyBorder="1" applyAlignment="1">
      <alignment vertical="center"/>
    </xf>
    <xf numFmtId="0" fontId="56" fillId="0" borderId="0" xfId="0" applyFont="1" applyFill="1" applyAlignment="1">
      <alignment vertical="center"/>
    </xf>
    <xf numFmtId="0" fontId="51" fillId="0" borderId="0" xfId="0" applyFont="1" applyFill="1" applyBorder="1" applyAlignment="1" applyProtection="1">
      <alignment vertical="center"/>
      <protection locked="0"/>
    </xf>
    <xf numFmtId="0" fontId="51" fillId="0" borderId="0" xfId="0" applyFont="1" applyFill="1" applyBorder="1" applyAlignment="1">
      <alignment vertical="center"/>
    </xf>
    <xf numFmtId="0" fontId="51" fillId="0" borderId="0" xfId="0" applyFont="1" applyFill="1" applyBorder="1" applyAlignment="1">
      <alignment horizontal="center" vertical="center"/>
    </xf>
    <xf numFmtId="176" fontId="51" fillId="0" borderId="0" xfId="0" applyNumberFormat="1" applyFont="1" applyFill="1">
      <alignment vertical="center"/>
    </xf>
    <xf numFmtId="0" fontId="49" fillId="0" borderId="0" xfId="0" applyFont="1" applyFill="1" applyAlignment="1">
      <alignment vertical="center"/>
    </xf>
    <xf numFmtId="0" fontId="50" fillId="0" borderId="12" xfId="0" applyFont="1" applyBorder="1">
      <alignment vertical="center"/>
    </xf>
    <xf numFmtId="0" fontId="55" fillId="0" borderId="11" xfId="0" applyFont="1" applyBorder="1">
      <alignment vertical="center"/>
    </xf>
    <xf numFmtId="0" fontId="55" fillId="0" borderId="10" xfId="0" applyFont="1" applyBorder="1" applyAlignment="1">
      <alignment horizontal="center" vertical="center"/>
    </xf>
    <xf numFmtId="0" fontId="55" fillId="0" borderId="37" xfId="0" applyFont="1" applyBorder="1" applyAlignment="1">
      <alignment horizontal="center" vertical="center"/>
    </xf>
    <xf numFmtId="0" fontId="55" fillId="0" borderId="10" xfId="0" applyFont="1" applyFill="1" applyBorder="1" applyAlignment="1">
      <alignment horizontal="center" vertical="center"/>
    </xf>
    <xf numFmtId="0" fontId="55" fillId="0" borderId="21" xfId="0" applyFont="1" applyBorder="1">
      <alignment vertical="center"/>
    </xf>
    <xf numFmtId="0" fontId="55" fillId="0" borderId="14" xfId="0" applyFont="1" applyBorder="1" applyAlignment="1">
      <alignment horizontal="center" vertical="center"/>
    </xf>
    <xf numFmtId="0" fontId="55" fillId="0" borderId="15" xfId="0" applyFont="1" applyBorder="1">
      <alignment vertical="center"/>
    </xf>
    <xf numFmtId="0" fontId="55" fillId="0" borderId="13" xfId="0" applyFont="1" applyBorder="1">
      <alignment vertical="center"/>
    </xf>
    <xf numFmtId="177" fontId="55" fillId="0" borderId="13" xfId="0" applyNumberFormat="1" applyFont="1" applyBorder="1">
      <alignment vertical="center"/>
    </xf>
    <xf numFmtId="177" fontId="55" fillId="0" borderId="21" xfId="0" applyNumberFormat="1" applyFont="1" applyBorder="1">
      <alignment vertical="center"/>
    </xf>
    <xf numFmtId="38" fontId="55" fillId="0" borderId="13" xfId="34" applyFont="1" applyFill="1" applyBorder="1">
      <alignment vertical="center"/>
    </xf>
    <xf numFmtId="0" fontId="55" fillId="0" borderId="14" xfId="0" applyFont="1" applyBorder="1">
      <alignment vertical="center"/>
    </xf>
    <xf numFmtId="0" fontId="55" fillId="0" borderId="93" xfId="0" applyFont="1" applyBorder="1">
      <alignment vertical="center"/>
    </xf>
    <xf numFmtId="0" fontId="55" fillId="0" borderId="87" xfId="0" applyFont="1" applyBorder="1">
      <alignment vertical="center"/>
    </xf>
    <xf numFmtId="177" fontId="55" fillId="0" borderId="114" xfId="0" applyNumberFormat="1" applyFont="1" applyBorder="1">
      <alignment vertical="center"/>
    </xf>
    <xf numFmtId="177" fontId="55" fillId="0" borderId="75" xfId="0" applyNumberFormat="1" applyFont="1" applyBorder="1">
      <alignment vertical="center"/>
    </xf>
    <xf numFmtId="177" fontId="55" fillId="0" borderId="18" xfId="0" applyNumberFormat="1" applyFont="1" applyBorder="1">
      <alignment vertical="center"/>
    </xf>
    <xf numFmtId="38" fontId="55" fillId="0" borderId="93" xfId="34" applyFont="1" applyFill="1" applyBorder="1">
      <alignment vertical="center"/>
    </xf>
    <xf numFmtId="0" fontId="55" fillId="0" borderId="18" xfId="0" applyFont="1" applyBorder="1" applyAlignment="1">
      <alignment horizontal="right" vertical="center"/>
    </xf>
    <xf numFmtId="0" fontId="55" fillId="0" borderId="17" xfId="0" applyFont="1" applyBorder="1">
      <alignment vertical="center"/>
    </xf>
    <xf numFmtId="0" fontId="55" fillId="0" borderId="18" xfId="0" applyFont="1" applyBorder="1">
      <alignment vertical="center"/>
    </xf>
    <xf numFmtId="0" fontId="55" fillId="0" borderId="19" xfId="0" applyFont="1" applyBorder="1">
      <alignment vertical="center"/>
    </xf>
    <xf numFmtId="0" fontId="55" fillId="0" borderId="103" xfId="0" applyFont="1" applyBorder="1">
      <alignment vertical="center"/>
    </xf>
    <xf numFmtId="0" fontId="55" fillId="25" borderId="118" xfId="0" applyFont="1" applyFill="1" applyBorder="1">
      <alignment vertical="center"/>
    </xf>
    <xf numFmtId="0" fontId="55" fillId="25" borderId="32" xfId="0" applyFont="1" applyFill="1" applyBorder="1">
      <alignment vertical="center"/>
    </xf>
    <xf numFmtId="0" fontId="55" fillId="0" borderId="66" xfId="0" applyFont="1" applyBorder="1">
      <alignment vertical="center"/>
    </xf>
    <xf numFmtId="0" fontId="57" fillId="0" borderId="21" xfId="0" applyFont="1" applyBorder="1">
      <alignment vertical="center"/>
    </xf>
    <xf numFmtId="0" fontId="55" fillId="33" borderId="21" xfId="0" applyFont="1" applyFill="1" applyBorder="1">
      <alignment vertical="center"/>
    </xf>
    <xf numFmtId="0" fontId="55" fillId="33" borderId="15" xfId="0" applyFont="1" applyFill="1" applyBorder="1">
      <alignment vertical="center"/>
    </xf>
    <xf numFmtId="0" fontId="55" fillId="0" borderId="102" xfId="0" applyFont="1" applyBorder="1">
      <alignment vertical="center"/>
    </xf>
    <xf numFmtId="0" fontId="55" fillId="0" borderId="85" xfId="0" applyFont="1" applyBorder="1">
      <alignment vertical="center"/>
    </xf>
    <xf numFmtId="177" fontId="55" fillId="0" borderId="85" xfId="0" applyNumberFormat="1" applyFont="1" applyBorder="1">
      <alignment vertical="center"/>
    </xf>
    <xf numFmtId="177" fontId="55" fillId="0" borderId="78" xfId="0" applyNumberFormat="1" applyFont="1" applyBorder="1">
      <alignment vertical="center"/>
    </xf>
    <xf numFmtId="0" fontId="55" fillId="0" borderId="0" xfId="0" applyFont="1">
      <alignment vertical="center"/>
    </xf>
    <xf numFmtId="38" fontId="55" fillId="0" borderId="102" xfId="34" applyFont="1" applyFill="1" applyBorder="1">
      <alignment vertical="center"/>
    </xf>
    <xf numFmtId="0" fontId="55" fillId="0" borderId="33" xfId="0" applyFont="1" applyBorder="1">
      <alignment vertical="center"/>
    </xf>
    <xf numFmtId="0" fontId="57" fillId="0" borderId="0" xfId="0" applyFont="1">
      <alignment vertical="center"/>
    </xf>
    <xf numFmtId="0" fontId="55" fillId="0" borderId="16" xfId="0" applyFont="1" applyBorder="1">
      <alignment vertical="center"/>
    </xf>
    <xf numFmtId="177" fontId="55" fillId="0" borderId="102" xfId="0" applyNumberFormat="1" applyFont="1" applyBorder="1">
      <alignment vertical="center"/>
    </xf>
    <xf numFmtId="177" fontId="55" fillId="0" borderId="0" xfId="0" applyNumberFormat="1" applyFont="1">
      <alignment vertical="center"/>
    </xf>
    <xf numFmtId="0" fontId="57" fillId="0" borderId="18" xfId="0" applyFont="1" applyBorder="1">
      <alignment vertical="center"/>
    </xf>
    <xf numFmtId="0" fontId="49" fillId="0" borderId="0" xfId="0" applyFont="1" applyFill="1" applyBorder="1" applyAlignment="1">
      <alignment vertical="center"/>
    </xf>
    <xf numFmtId="0" fontId="55" fillId="25" borderId="31" xfId="0" applyFont="1" applyFill="1" applyBorder="1">
      <alignment vertical="center"/>
    </xf>
    <xf numFmtId="0" fontId="55" fillId="25" borderId="120" xfId="0" applyFont="1" applyFill="1" applyBorder="1">
      <alignment vertical="center"/>
    </xf>
    <xf numFmtId="0" fontId="55" fillId="33" borderId="0" xfId="0" applyFont="1" applyFill="1">
      <alignment vertical="center"/>
    </xf>
    <xf numFmtId="0" fontId="55" fillId="33" borderId="16" xfId="0" applyFont="1" applyFill="1" applyBorder="1">
      <alignment vertical="center"/>
    </xf>
    <xf numFmtId="0" fontId="51" fillId="0" borderId="102" xfId="0" applyFont="1" applyBorder="1">
      <alignment vertical="center"/>
    </xf>
    <xf numFmtId="0" fontId="55" fillId="0" borderId="86" xfId="0" applyFont="1" applyBorder="1">
      <alignment vertical="center"/>
    </xf>
    <xf numFmtId="38" fontId="55" fillId="0" borderId="0" xfId="34" applyFont="1">
      <alignment vertical="center"/>
    </xf>
    <xf numFmtId="0" fontId="51" fillId="0" borderId="93" xfId="0" applyFont="1" applyBorder="1">
      <alignment vertical="center"/>
    </xf>
    <xf numFmtId="177" fontId="55" fillId="0" borderId="93" xfId="0" applyNumberFormat="1" applyFont="1" applyBorder="1">
      <alignment vertical="center"/>
    </xf>
    <xf numFmtId="38" fontId="55" fillId="0" borderId="18" xfId="34" applyFont="1" applyBorder="1">
      <alignment vertical="center"/>
    </xf>
    <xf numFmtId="0" fontId="51" fillId="0" borderId="0" xfId="0" applyFont="1" applyFill="1" applyBorder="1">
      <alignment vertical="center"/>
    </xf>
    <xf numFmtId="0" fontId="55" fillId="0" borderId="0" xfId="0" applyFont="1" applyFill="1" applyBorder="1">
      <alignment vertical="center"/>
    </xf>
    <xf numFmtId="177" fontId="55" fillId="0" borderId="0" xfId="0" applyNumberFormat="1" applyFont="1" applyFill="1" applyBorder="1">
      <alignment vertical="center"/>
    </xf>
    <xf numFmtId="181" fontId="55" fillId="0" borderId="0" xfId="0" applyNumberFormat="1" applyFont="1" applyFill="1" applyBorder="1">
      <alignment vertical="center"/>
    </xf>
    <xf numFmtId="0" fontId="49" fillId="0" borderId="0" xfId="0" applyFont="1" applyFill="1" applyBorder="1" applyAlignment="1">
      <alignment vertical="center" wrapText="1"/>
    </xf>
    <xf numFmtId="49" fontId="50" fillId="0" borderId="0" xfId="0" applyNumberFormat="1" applyFont="1" applyFill="1" applyAlignment="1">
      <alignment horizontal="left" vertical="center"/>
    </xf>
    <xf numFmtId="0" fontId="55" fillId="0" borderId="0" xfId="0" applyFont="1" applyAlignment="1">
      <alignment vertical="center" wrapText="1"/>
    </xf>
    <xf numFmtId="0" fontId="55" fillId="0" borderId="0" xfId="0" applyFont="1" applyFill="1" applyBorder="1" applyAlignment="1">
      <alignment vertical="center" wrapText="1"/>
    </xf>
    <xf numFmtId="0" fontId="49" fillId="0" borderId="0" xfId="0" applyFont="1" applyFill="1" applyBorder="1" applyAlignment="1">
      <alignment horizontal="center" vertical="center"/>
    </xf>
    <xf numFmtId="176" fontId="51" fillId="0" borderId="0" xfId="0" applyNumberFormat="1" applyFont="1">
      <alignment vertical="center"/>
    </xf>
    <xf numFmtId="176" fontId="51" fillId="0" borderId="0" xfId="0" applyNumberFormat="1" applyFont="1" applyFill="1" applyBorder="1" applyAlignment="1">
      <alignment vertical="center"/>
    </xf>
    <xf numFmtId="0" fontId="59" fillId="0" borderId="0" xfId="0" applyFont="1" applyFill="1" applyBorder="1" applyAlignment="1">
      <alignment vertical="center" wrapText="1"/>
    </xf>
    <xf numFmtId="0" fontId="60" fillId="0" borderId="0" xfId="0" applyFont="1" applyAlignment="1">
      <alignment vertical="center" wrapText="1"/>
    </xf>
    <xf numFmtId="0" fontId="60" fillId="0" borderId="0" xfId="0" applyFont="1" applyFill="1" applyBorder="1" applyAlignment="1">
      <alignment vertical="center" wrapText="1"/>
    </xf>
    <xf numFmtId="0" fontId="51" fillId="0" borderId="0" xfId="0" applyFont="1" applyBorder="1" applyAlignment="1">
      <alignment vertical="top"/>
    </xf>
    <xf numFmtId="0" fontId="55" fillId="0" borderId="0" xfId="0" applyFont="1" applyFill="1" applyBorder="1" applyAlignment="1">
      <alignment horizontal="left" vertical="center" wrapText="1"/>
    </xf>
    <xf numFmtId="0" fontId="51" fillId="0" borderId="0" xfId="0" applyFont="1" applyBorder="1">
      <alignment vertical="center"/>
    </xf>
    <xf numFmtId="0" fontId="51" fillId="0" borderId="0" xfId="0" applyFont="1" applyFill="1" applyAlignment="1">
      <alignment vertical="top"/>
    </xf>
    <xf numFmtId="0" fontId="62" fillId="0" borderId="0" xfId="0" applyFont="1">
      <alignment vertical="center"/>
    </xf>
    <xf numFmtId="0" fontId="61" fillId="0" borderId="0" xfId="0" applyFont="1" applyFill="1" applyBorder="1">
      <alignment vertical="center"/>
    </xf>
    <xf numFmtId="0" fontId="61" fillId="0" borderId="0" xfId="0" applyFont="1" applyFill="1" applyBorder="1" applyAlignment="1">
      <alignment vertical="center" wrapText="1"/>
    </xf>
    <xf numFmtId="0" fontId="62" fillId="0" borderId="0" xfId="0" applyFont="1" applyFill="1">
      <alignment vertical="center"/>
    </xf>
    <xf numFmtId="0" fontId="61" fillId="0" borderId="39" xfId="0" applyFont="1" applyFill="1" applyBorder="1">
      <alignment vertical="center"/>
    </xf>
    <xf numFmtId="0" fontId="62" fillId="0" borderId="34" xfId="0" applyFont="1" applyFill="1" applyBorder="1">
      <alignment vertical="center"/>
    </xf>
    <xf numFmtId="0" fontId="61" fillId="0" borderId="34" xfId="0" applyFont="1" applyFill="1" applyBorder="1">
      <alignment vertical="center"/>
    </xf>
    <xf numFmtId="0" fontId="61" fillId="0" borderId="34" xfId="0" applyFont="1" applyFill="1" applyBorder="1" applyAlignment="1">
      <alignment vertical="center"/>
    </xf>
    <xf numFmtId="0" fontId="61" fillId="0" borderId="34" xfId="0" applyFont="1" applyFill="1" applyBorder="1" applyAlignment="1">
      <alignment horizontal="center" vertical="center"/>
    </xf>
    <xf numFmtId="0" fontId="64" fillId="0" borderId="34" xfId="0" applyFont="1" applyFill="1" applyBorder="1" applyAlignment="1" applyProtection="1">
      <alignment vertical="center" shrinkToFit="1"/>
      <protection locked="0"/>
    </xf>
    <xf numFmtId="0" fontId="62" fillId="0" borderId="106" xfId="0" applyFont="1" applyFill="1" applyBorder="1" applyAlignment="1">
      <alignment horizontal="center" vertical="center"/>
    </xf>
    <xf numFmtId="0" fontId="62" fillId="0" borderId="107" xfId="0" applyFont="1" applyBorder="1">
      <alignment vertical="center"/>
    </xf>
    <xf numFmtId="0" fontId="61" fillId="0" borderId="35" xfId="0" applyFont="1" applyFill="1" applyBorder="1" applyAlignment="1">
      <alignment vertical="center" wrapText="1"/>
    </xf>
    <xf numFmtId="0" fontId="61" fillId="0" borderId="45" xfId="0" applyFont="1" applyBorder="1" applyAlignment="1">
      <alignment vertical="center" wrapText="1"/>
    </xf>
    <xf numFmtId="0" fontId="50" fillId="26" borderId="0" xfId="0" applyFont="1" applyFill="1">
      <alignment vertical="center"/>
    </xf>
    <xf numFmtId="0" fontId="52" fillId="26" borderId="0" xfId="0" applyFont="1" applyFill="1">
      <alignment vertical="center"/>
    </xf>
    <xf numFmtId="0" fontId="50" fillId="26" borderId="0" xfId="0" applyFont="1" applyFill="1" applyAlignment="1">
      <alignment horizontal="center" vertical="center"/>
    </xf>
    <xf numFmtId="49" fontId="50"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0" borderId="28" xfId="0" applyFont="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2"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2" xfId="0" applyFont="1" applyBorder="1" applyAlignment="1">
      <alignment horizontal="center" vertical="center"/>
    </xf>
    <xf numFmtId="0" fontId="31" fillId="30" borderId="121"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5" xfId="0" applyFont="1" applyFill="1" applyBorder="1" applyAlignment="1">
      <alignment horizontal="center" vertical="center"/>
    </xf>
    <xf numFmtId="0" fontId="31" fillId="30" borderId="126" xfId="0" applyFont="1" applyFill="1" applyBorder="1" applyAlignment="1">
      <alignment horizontal="center" vertical="center"/>
    </xf>
    <xf numFmtId="0" fontId="31" fillId="30" borderId="127"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65" fillId="0" borderId="0" xfId="0" applyFont="1" applyFill="1">
      <alignment vertical="center"/>
    </xf>
    <xf numFmtId="0" fontId="66" fillId="0" borderId="0" xfId="0" applyFont="1" applyFill="1">
      <alignment vertical="center"/>
    </xf>
    <xf numFmtId="0" fontId="66" fillId="0" borderId="0" xfId="0" applyFont="1" applyFill="1" applyBorder="1" applyAlignment="1">
      <alignment vertical="center"/>
    </xf>
    <xf numFmtId="0" fontId="66" fillId="0" borderId="0" xfId="0" applyFont="1">
      <alignment vertical="center"/>
    </xf>
    <xf numFmtId="0" fontId="68" fillId="0" borderId="0" xfId="0" applyFont="1" applyFill="1" applyAlignment="1">
      <alignment vertical="center"/>
    </xf>
    <xf numFmtId="0" fontId="68" fillId="0" borderId="0" xfId="0" applyFont="1" applyFill="1" applyAlignment="1">
      <alignment horizontal="right" vertical="center"/>
    </xf>
    <xf numFmtId="0" fontId="68" fillId="0" borderId="0" xfId="0" applyFont="1">
      <alignment vertical="center"/>
    </xf>
    <xf numFmtId="0" fontId="69" fillId="0" borderId="0" xfId="0" applyFont="1" applyFill="1">
      <alignment vertical="center"/>
    </xf>
    <xf numFmtId="0" fontId="66" fillId="0" borderId="0" xfId="0" applyFont="1" applyFill="1" applyBorder="1">
      <alignment vertical="center"/>
    </xf>
    <xf numFmtId="0" fontId="66" fillId="0" borderId="0" xfId="0" applyFont="1" applyFill="1" applyBorder="1" applyProtection="1">
      <alignment vertical="center"/>
      <protection locked="0"/>
    </xf>
    <xf numFmtId="0" fontId="66" fillId="0" borderId="0" xfId="0" applyFont="1" applyProtection="1">
      <alignment vertical="center"/>
      <protection locked="0"/>
    </xf>
    <xf numFmtId="0" fontId="67" fillId="0" borderId="78" xfId="0" applyFont="1" applyFill="1" applyBorder="1">
      <alignment vertical="center"/>
    </xf>
    <xf numFmtId="0" fontId="67" fillId="0" borderId="12" xfId="0" applyFont="1" applyFill="1" applyBorder="1">
      <alignment vertical="center"/>
    </xf>
    <xf numFmtId="0" fontId="67" fillId="0" borderId="37" xfId="0" applyFont="1" applyFill="1" applyBorder="1">
      <alignment vertical="center"/>
    </xf>
    <xf numFmtId="0" fontId="67" fillId="0" borderId="11" xfId="0" applyFont="1" applyBorder="1">
      <alignment vertical="center"/>
    </xf>
    <xf numFmtId="0" fontId="67" fillId="0" borderId="0" xfId="0" applyFont="1" applyFill="1" applyBorder="1" applyAlignment="1">
      <alignment horizontal="left" vertical="center" wrapText="1"/>
    </xf>
    <xf numFmtId="0" fontId="67" fillId="0" borderId="0" xfId="0" applyFont="1" applyAlignment="1">
      <alignment horizontal="left" vertical="center" wrapText="1"/>
    </xf>
    <xf numFmtId="0" fontId="67" fillId="0" borderId="44" xfId="0" applyFont="1" applyFill="1" applyBorder="1" applyAlignment="1">
      <alignment horizontal="left" vertical="center" wrapText="1"/>
    </xf>
    <xf numFmtId="0" fontId="67" fillId="0" borderId="45" xfId="0" applyFont="1" applyFill="1" applyBorder="1" applyAlignment="1">
      <alignment horizontal="left" vertical="center" wrapText="1"/>
    </xf>
    <xf numFmtId="0" fontId="67" fillId="0" borderId="46" xfId="0" applyFont="1" applyBorder="1" applyAlignment="1">
      <alignment horizontal="left" vertical="center" wrapText="1"/>
    </xf>
    <xf numFmtId="0" fontId="63" fillId="0" borderId="35" xfId="0" applyFont="1" applyFill="1" applyBorder="1">
      <alignment vertical="center"/>
    </xf>
    <xf numFmtId="0" fontId="67" fillId="0" borderId="38" xfId="0" applyFont="1" applyBorder="1" applyAlignment="1">
      <alignment horizontal="left" vertical="center" wrapText="1"/>
    </xf>
    <xf numFmtId="0" fontId="66" fillId="0" borderId="35" xfId="0" applyFont="1" applyFill="1" applyBorder="1">
      <alignment vertical="center"/>
    </xf>
    <xf numFmtId="0" fontId="65" fillId="0" borderId="0" xfId="0" applyFont="1" applyFill="1" applyBorder="1">
      <alignment vertical="center"/>
    </xf>
    <xf numFmtId="0" fontId="66" fillId="28" borderId="67" xfId="0" applyFont="1" applyFill="1" applyBorder="1">
      <alignment vertical="center"/>
    </xf>
    <xf numFmtId="0" fontId="63" fillId="28" borderId="55" xfId="0" applyFont="1" applyFill="1" applyBorder="1">
      <alignment vertical="center"/>
    </xf>
    <xf numFmtId="0" fontId="66" fillId="28" borderId="55" xfId="0" applyFont="1" applyFill="1" applyBorder="1">
      <alignment vertical="center"/>
    </xf>
    <xf numFmtId="0" fontId="65" fillId="28" borderId="55" xfId="0" applyFont="1" applyFill="1" applyBorder="1" applyAlignment="1">
      <alignment horizontal="center" vertical="center"/>
    </xf>
    <xf numFmtId="0" fontId="65" fillId="28" borderId="55" xfId="0" applyFont="1" applyFill="1" applyBorder="1">
      <alignment vertical="center"/>
    </xf>
    <xf numFmtId="0" fontId="65" fillId="28" borderId="98" xfId="0" applyFont="1" applyFill="1" applyBorder="1">
      <alignment vertical="center"/>
    </xf>
    <xf numFmtId="0" fontId="66" fillId="25" borderId="67" xfId="0" applyFont="1" applyFill="1" applyBorder="1">
      <alignment vertical="center"/>
    </xf>
    <xf numFmtId="0" fontId="63" fillId="25" borderId="55" xfId="0" applyFont="1" applyFill="1" applyBorder="1">
      <alignment vertical="center"/>
    </xf>
    <xf numFmtId="0" fontId="66" fillId="25" borderId="55" xfId="0" applyFont="1" applyFill="1" applyBorder="1">
      <alignment vertical="center"/>
    </xf>
    <xf numFmtId="0" fontId="65" fillId="25" borderId="55" xfId="0" applyFont="1" applyFill="1" applyBorder="1">
      <alignment vertical="center"/>
    </xf>
    <xf numFmtId="0" fontId="66" fillId="25" borderId="98" xfId="0" applyFont="1" applyFill="1" applyBorder="1">
      <alignment vertical="center"/>
    </xf>
    <xf numFmtId="0" fontId="66" fillId="0" borderId="38" xfId="0" applyFont="1" applyBorder="1">
      <alignment vertical="center"/>
    </xf>
    <xf numFmtId="0" fontId="66" fillId="0" borderId="39" xfId="0" applyFont="1" applyFill="1" applyBorder="1">
      <alignment vertical="center"/>
    </xf>
    <xf numFmtId="0" fontId="66" fillId="0" borderId="106" xfId="0" applyFont="1" applyFill="1" applyBorder="1">
      <alignment vertical="center"/>
    </xf>
    <xf numFmtId="0" fontId="66" fillId="0" borderId="107" xfId="0" applyFont="1" applyBorder="1">
      <alignment vertical="center"/>
    </xf>
    <xf numFmtId="49" fontId="69" fillId="0" borderId="0" xfId="0" applyNumberFormat="1" applyFont="1" applyFill="1">
      <alignment vertical="center"/>
    </xf>
    <xf numFmtId="0" fontId="66" fillId="0" borderId="0" xfId="0" applyFont="1" applyFill="1" applyAlignment="1">
      <alignment vertical="center"/>
    </xf>
    <xf numFmtId="49" fontId="66" fillId="0" borderId="0" xfId="0" applyNumberFormat="1" applyFont="1" applyFill="1">
      <alignment vertical="center"/>
    </xf>
    <xf numFmtId="0" fontId="67" fillId="0" borderId="0" xfId="0" applyFont="1" applyFill="1">
      <alignment vertical="center"/>
    </xf>
    <xf numFmtId="0" fontId="67" fillId="0" borderId="37" xfId="0" applyFont="1" applyFill="1" applyBorder="1" applyAlignment="1">
      <alignment vertical="center"/>
    </xf>
    <xf numFmtId="0" fontId="65" fillId="0" borderId="37" xfId="0" applyFont="1" applyBorder="1" applyAlignment="1">
      <alignment vertical="center"/>
    </xf>
    <xf numFmtId="0" fontId="67" fillId="0" borderId="11" xfId="0" applyFont="1" applyFill="1" applyBorder="1" applyAlignment="1">
      <alignment vertical="center"/>
    </xf>
    <xf numFmtId="0" fontId="67" fillId="0" borderId="12" xfId="0" applyFont="1" applyFill="1" applyBorder="1" applyAlignment="1">
      <alignment vertical="center"/>
    </xf>
    <xf numFmtId="0" fontId="66" fillId="0" borderId="37" xfId="0" applyFont="1" applyBorder="1" applyAlignment="1">
      <alignment vertical="center"/>
    </xf>
    <xf numFmtId="0" fontId="67" fillId="0" borderId="19" xfId="0" applyFont="1" applyFill="1" applyBorder="1" applyAlignment="1">
      <alignment vertical="center"/>
    </xf>
    <xf numFmtId="0" fontId="67" fillId="0" borderId="37" xfId="0" applyFont="1" applyBorder="1" applyAlignment="1">
      <alignment vertical="center"/>
    </xf>
    <xf numFmtId="0" fontId="67" fillId="0" borderId="14" xfId="0" applyFont="1" applyBorder="1" applyAlignment="1">
      <alignment horizontal="center" vertical="center"/>
    </xf>
    <xf numFmtId="0" fontId="67" fillId="26" borderId="37" xfId="0" applyFont="1" applyFill="1" applyBorder="1" applyAlignment="1">
      <alignment vertical="center"/>
    </xf>
    <xf numFmtId="0" fontId="66" fillId="0" borderId="18" xfId="0" applyFont="1" applyFill="1" applyBorder="1">
      <alignment vertical="center"/>
    </xf>
    <xf numFmtId="176" fontId="68" fillId="26" borderId="37" xfId="0" applyNumberFormat="1" applyFont="1" applyFill="1" applyBorder="1" applyAlignment="1">
      <alignment vertical="center"/>
    </xf>
    <xf numFmtId="0" fontId="71" fillId="26" borderId="37" xfId="0" applyNumberFormat="1" applyFont="1" applyFill="1" applyBorder="1" applyAlignment="1">
      <alignment horizontal="right" vertical="center"/>
    </xf>
    <xf numFmtId="0" fontId="66" fillId="0" borderId="33" xfId="0" applyFont="1" applyFill="1" applyBorder="1">
      <alignment vertical="center"/>
    </xf>
    <xf numFmtId="0" fontId="67" fillId="0" borderId="33" xfId="0" applyFont="1" applyBorder="1" applyAlignment="1">
      <alignment horizontal="center" vertical="center"/>
    </xf>
    <xf numFmtId="0" fontId="66" fillId="0" borderId="33" xfId="0" applyFont="1" applyBorder="1" applyAlignment="1">
      <alignment horizontal="center" vertical="center"/>
    </xf>
    <xf numFmtId="0" fontId="72" fillId="0" borderId="75" xfId="0" applyFont="1" applyFill="1" applyBorder="1" applyAlignment="1">
      <alignment vertical="center"/>
    </xf>
    <xf numFmtId="0" fontId="72" fillId="0" borderId="75" xfId="0" applyFont="1" applyBorder="1" applyAlignment="1">
      <alignment vertical="center" shrinkToFit="1"/>
    </xf>
    <xf numFmtId="0" fontId="72" fillId="0" borderId="0" xfId="0" applyFont="1" applyFill="1" applyBorder="1" applyAlignment="1">
      <alignment vertical="center"/>
    </xf>
    <xf numFmtId="0" fontId="72" fillId="0" borderId="0" xfId="0" applyFont="1" applyBorder="1" applyAlignment="1">
      <alignment vertical="center" shrinkToFit="1"/>
    </xf>
    <xf numFmtId="0" fontId="72" fillId="0" borderId="0" xfId="0" applyFont="1" applyFill="1" applyBorder="1">
      <alignment vertical="center"/>
    </xf>
    <xf numFmtId="176" fontId="72" fillId="0" borderId="0" xfId="0" applyNumberFormat="1"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66" fillId="0" borderId="17" xfId="0" applyFont="1" applyBorder="1" applyAlignment="1">
      <alignment horizontal="center" vertical="center"/>
    </xf>
    <xf numFmtId="0" fontId="72" fillId="0" borderId="17" xfId="0" applyFont="1" applyFill="1" applyBorder="1" applyAlignment="1">
      <alignment horizontal="center" vertical="center" textRotation="255"/>
    </xf>
    <xf numFmtId="0" fontId="72" fillId="0" borderId="18" xfId="0" applyFont="1" applyFill="1" applyBorder="1" applyAlignment="1">
      <alignment vertical="center"/>
    </xf>
    <xf numFmtId="0" fontId="72" fillId="0" borderId="18" xfId="0" applyFont="1" applyBorder="1" applyAlignment="1">
      <alignment vertical="center" shrinkToFit="1"/>
    </xf>
    <xf numFmtId="0" fontId="67" fillId="0" borderId="26" xfId="0" applyFont="1" applyFill="1" applyBorder="1">
      <alignment vertical="center"/>
    </xf>
    <xf numFmtId="0" fontId="67" fillId="0" borderId="31" xfId="0" applyFont="1" applyFill="1" applyBorder="1">
      <alignment vertical="center"/>
    </xf>
    <xf numFmtId="0" fontId="67" fillId="0" borderId="32" xfId="0" applyFont="1" applyBorder="1">
      <alignment vertical="center"/>
    </xf>
    <xf numFmtId="0" fontId="75" fillId="0" borderId="21" xfId="0" applyFont="1" applyFill="1" applyBorder="1" applyAlignment="1">
      <alignment vertical="center"/>
    </xf>
    <xf numFmtId="0" fontId="67" fillId="0" borderId="21" xfId="0" applyFont="1" applyFill="1" applyBorder="1" applyAlignment="1"/>
    <xf numFmtId="0" fontId="67" fillId="0" borderId="0" xfId="0" applyFont="1" applyFill="1" applyBorder="1" applyAlignment="1"/>
    <xf numFmtId="0" fontId="67" fillId="0" borderId="0" xfId="0" applyFont="1" applyAlignment="1"/>
    <xf numFmtId="0" fontId="70" fillId="0" borderId="0" xfId="0" applyFont="1" applyFill="1" applyBorder="1" applyAlignment="1">
      <alignment vertical="center"/>
    </xf>
    <xf numFmtId="0" fontId="70" fillId="0" borderId="0" xfId="0" applyFont="1" applyFill="1" applyBorder="1" applyAlignment="1"/>
    <xf numFmtId="0" fontId="70" fillId="0" borderId="0" xfId="0" applyFont="1" applyAlignment="1"/>
    <xf numFmtId="0" fontId="70" fillId="0" borderId="0" xfId="0" applyFont="1" applyFill="1" applyAlignment="1">
      <alignment horizontal="right" vertical="top"/>
    </xf>
    <xf numFmtId="0" fontId="70" fillId="0" borderId="0" xfId="0" applyFont="1" applyFill="1" applyBorder="1" applyAlignment="1">
      <alignment horizontal="left" vertical="top" wrapText="1"/>
    </xf>
    <xf numFmtId="0" fontId="70" fillId="0" borderId="0" xfId="0" applyFont="1" applyAlignment="1">
      <alignment horizontal="left" vertical="top" wrapText="1"/>
    </xf>
    <xf numFmtId="0" fontId="66" fillId="0" borderId="18" xfId="0" applyFont="1" applyFill="1" applyBorder="1" applyAlignment="1">
      <alignment vertical="center"/>
    </xf>
    <xf numFmtId="0" fontId="67" fillId="26" borderId="11" xfId="0" applyFont="1" applyFill="1" applyBorder="1" applyAlignment="1">
      <alignment vertical="center"/>
    </xf>
    <xf numFmtId="0" fontId="67" fillId="26" borderId="21" xfId="0" applyFont="1" applyFill="1" applyBorder="1" applyAlignment="1">
      <alignment vertical="center"/>
    </xf>
    <xf numFmtId="0" fontId="67" fillId="26" borderId="15" xfId="0" applyFont="1" applyFill="1" applyBorder="1">
      <alignment vertical="center"/>
    </xf>
    <xf numFmtId="0" fontId="67" fillId="0" borderId="14" xfId="0" applyFont="1" applyFill="1" applyBorder="1" applyAlignment="1">
      <alignment vertical="center"/>
    </xf>
    <xf numFmtId="0" fontId="67" fillId="26" borderId="18"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lignment vertical="center"/>
    </xf>
    <xf numFmtId="0" fontId="67" fillId="0" borderId="33" xfId="0" applyFont="1" applyFill="1" applyBorder="1" applyAlignment="1">
      <alignment vertical="center"/>
    </xf>
    <xf numFmtId="0" fontId="67" fillId="0" borderId="18" xfId="0" applyFont="1" applyFill="1" applyBorder="1" applyAlignment="1">
      <alignment vertical="center"/>
    </xf>
    <xf numFmtId="0" fontId="67" fillId="0" borderId="18" xfId="0" applyFont="1" applyFill="1" applyBorder="1" applyAlignment="1" applyProtection="1">
      <alignment horizontal="center" vertical="center"/>
      <protection locked="0"/>
    </xf>
    <xf numFmtId="0" fontId="67" fillId="0" borderId="18" xfId="0" applyFont="1" applyFill="1" applyBorder="1" applyAlignment="1" applyProtection="1">
      <alignment vertical="center"/>
      <protection locked="0"/>
    </xf>
    <xf numFmtId="0" fontId="67" fillId="0" borderId="0" xfId="0" applyFont="1" applyFill="1" applyBorder="1" applyAlignment="1">
      <alignment vertical="center"/>
    </xf>
    <xf numFmtId="0" fontId="67" fillId="0" borderId="0" xfId="0" applyFont="1" applyFill="1" applyBorder="1" applyAlignment="1">
      <alignment horizontal="center" vertical="center"/>
    </xf>
    <xf numFmtId="0" fontId="72" fillId="0" borderId="14" xfId="0" applyFont="1" applyFill="1" applyBorder="1" applyAlignment="1">
      <alignment vertical="center"/>
    </xf>
    <xf numFmtId="0" fontId="72" fillId="0" borderId="21" xfId="0" applyFont="1" applyBorder="1" applyAlignment="1">
      <alignment vertical="center"/>
    </xf>
    <xf numFmtId="0" fontId="72" fillId="0" borderId="92" xfId="0" applyFont="1" applyFill="1" applyBorder="1" applyAlignment="1">
      <alignment vertical="center"/>
    </xf>
    <xf numFmtId="0" fontId="72" fillId="0" borderId="0" xfId="0" applyFont="1" applyFill="1">
      <alignment vertical="center"/>
    </xf>
    <xf numFmtId="0" fontId="72" fillId="0" borderId="33" xfId="0" applyFont="1" applyFill="1" applyBorder="1" applyAlignment="1">
      <alignment vertical="center"/>
    </xf>
    <xf numFmtId="0" fontId="72" fillId="0" borderId="33" xfId="0" applyFont="1" applyFill="1" applyBorder="1" applyAlignment="1">
      <alignment vertical="center" shrinkToFit="1"/>
    </xf>
    <xf numFmtId="0" fontId="72" fillId="0" borderId="17" xfId="0" applyFont="1" applyFill="1" applyBorder="1" applyAlignment="1">
      <alignment vertical="center" shrinkToFit="1"/>
    </xf>
    <xf numFmtId="0" fontId="67" fillId="26" borderId="14" xfId="0" applyFont="1" applyFill="1" applyBorder="1" applyAlignment="1">
      <alignment vertical="center"/>
    </xf>
    <xf numFmtId="0" fontId="66" fillId="26" borderId="21" xfId="0" applyFont="1" applyFill="1" applyBorder="1" applyAlignment="1">
      <alignment vertical="center"/>
    </xf>
    <xf numFmtId="0" fontId="67" fillId="26" borderId="21" xfId="0" applyFont="1" applyFill="1" applyBorder="1" applyAlignment="1" applyProtection="1">
      <alignment horizontal="center" vertical="center"/>
      <protection locked="0"/>
    </xf>
    <xf numFmtId="0" fontId="70" fillId="26" borderId="15" xfId="0" applyFont="1" applyFill="1" applyBorder="1" applyAlignment="1">
      <alignment vertical="center"/>
    </xf>
    <xf numFmtId="0" fontId="65" fillId="26" borderId="144" xfId="0" applyFont="1" applyFill="1" applyBorder="1" applyAlignment="1">
      <alignment vertical="center"/>
    </xf>
    <xf numFmtId="0" fontId="65" fillId="0" borderId="144" xfId="0" applyFont="1" applyBorder="1" applyAlignment="1">
      <alignment vertical="center"/>
    </xf>
    <xf numFmtId="0" fontId="65" fillId="26" borderId="145" xfId="0" applyFont="1" applyFill="1" applyBorder="1">
      <alignment vertical="center"/>
    </xf>
    <xf numFmtId="0" fontId="65" fillId="26" borderId="72" xfId="0" applyFont="1" applyFill="1" applyBorder="1" applyAlignment="1">
      <alignment vertical="center"/>
    </xf>
    <xf numFmtId="0" fontId="65" fillId="26" borderId="55" xfId="0" applyFont="1" applyFill="1" applyBorder="1" applyAlignment="1">
      <alignment vertical="center"/>
    </xf>
    <xf numFmtId="0" fontId="67" fillId="26" borderId="55" xfId="0" applyFont="1" applyFill="1" applyBorder="1" applyAlignment="1">
      <alignment vertical="center"/>
    </xf>
    <xf numFmtId="0" fontId="67" fillId="26" borderId="58" xfId="0" applyFont="1" applyFill="1" applyBorder="1" applyAlignment="1">
      <alignment vertical="center"/>
    </xf>
    <xf numFmtId="0" fontId="65" fillId="26" borderId="143" xfId="0" applyFont="1" applyFill="1" applyBorder="1" applyAlignment="1">
      <alignment vertical="center"/>
    </xf>
    <xf numFmtId="0" fontId="65" fillId="0" borderId="143" xfId="0" applyFont="1" applyBorder="1" applyAlignment="1">
      <alignment vertical="center"/>
    </xf>
    <xf numFmtId="0" fontId="65" fillId="26" borderId="146" xfId="0" applyFont="1" applyFill="1" applyBorder="1">
      <alignment vertical="center"/>
    </xf>
    <xf numFmtId="0" fontId="65" fillId="26" borderId="100" xfId="0" applyFont="1" applyFill="1" applyBorder="1" applyAlignment="1">
      <alignment vertical="center"/>
    </xf>
    <xf numFmtId="0" fontId="65" fillId="26" borderId="78" xfId="0" applyFont="1" applyFill="1" applyBorder="1" applyAlignment="1">
      <alignment vertical="center"/>
    </xf>
    <xf numFmtId="0" fontId="67" fillId="26" borderId="78" xfId="0" applyFont="1" applyFill="1" applyBorder="1" applyAlignment="1">
      <alignment vertical="center"/>
    </xf>
    <xf numFmtId="0" fontId="65" fillId="26" borderId="0" xfId="0" applyFont="1" applyFill="1" applyBorder="1" applyAlignment="1">
      <alignment vertical="center"/>
    </xf>
    <xf numFmtId="0" fontId="66" fillId="25" borderId="74" xfId="0" applyFont="1" applyFill="1" applyBorder="1">
      <alignment vertical="center"/>
    </xf>
    <xf numFmtId="0" fontId="65" fillId="26" borderId="75" xfId="0" applyFont="1" applyFill="1" applyBorder="1" applyAlignment="1">
      <alignment vertical="center"/>
    </xf>
    <xf numFmtId="0" fontId="67" fillId="26" borderId="75" xfId="0" applyFont="1" applyFill="1" applyBorder="1" applyAlignment="1">
      <alignment vertical="center"/>
    </xf>
    <xf numFmtId="0" fontId="65" fillId="26" borderId="16" xfId="0" applyFont="1" applyFill="1" applyBorder="1" applyAlignment="1">
      <alignment vertical="center"/>
    </xf>
    <xf numFmtId="0" fontId="70" fillId="0" borderId="77" xfId="0" applyFont="1" applyFill="1" applyBorder="1">
      <alignment vertical="center"/>
    </xf>
    <xf numFmtId="176" fontId="70" fillId="26" borderId="78" xfId="0" applyNumberFormat="1" applyFont="1" applyFill="1" applyBorder="1" applyAlignment="1">
      <alignment vertical="center"/>
    </xf>
    <xf numFmtId="0" fontId="70" fillId="26" borderId="78" xfId="0" applyFont="1" applyFill="1" applyBorder="1" applyAlignment="1">
      <alignment vertical="center"/>
    </xf>
    <xf numFmtId="176" fontId="70" fillId="26" borderId="33" xfId="0" applyNumberFormat="1" applyFont="1" applyFill="1" applyBorder="1" applyAlignment="1">
      <alignment vertical="center"/>
    </xf>
    <xf numFmtId="176" fontId="70" fillId="26" borderId="0" xfId="0" applyNumberFormat="1" applyFont="1" applyFill="1" applyBorder="1" applyAlignment="1">
      <alignment vertical="center"/>
    </xf>
    <xf numFmtId="0" fontId="70" fillId="26" borderId="16" xfId="0" applyFont="1" applyFill="1" applyBorder="1" applyAlignment="1">
      <alignment vertical="center"/>
    </xf>
    <xf numFmtId="0" fontId="65" fillId="26" borderId="83" xfId="0" applyFont="1" applyFill="1" applyBorder="1" applyAlignment="1">
      <alignment vertical="center"/>
    </xf>
    <xf numFmtId="176" fontId="70" fillId="26" borderId="100" xfId="0" applyNumberFormat="1" applyFont="1" applyFill="1" applyBorder="1" applyAlignment="1">
      <alignment vertical="center"/>
    </xf>
    <xf numFmtId="0" fontId="70" fillId="26" borderId="84" xfId="0" applyFont="1" applyFill="1" applyBorder="1" applyAlignment="1">
      <alignment vertical="center"/>
    </xf>
    <xf numFmtId="0" fontId="66" fillId="25" borderId="41" xfId="0" applyFont="1" applyFill="1" applyBorder="1">
      <alignment vertical="center"/>
    </xf>
    <xf numFmtId="0" fontId="65" fillId="26" borderId="16" xfId="0" applyFont="1" applyFill="1" applyBorder="1">
      <alignment vertical="center"/>
    </xf>
    <xf numFmtId="0" fontId="67" fillId="0" borderId="102" xfId="0" applyFont="1" applyFill="1" applyBorder="1" applyAlignment="1">
      <alignment horizontal="center" vertical="center"/>
    </xf>
    <xf numFmtId="0" fontId="70" fillId="26" borderId="0" xfId="0" applyFont="1" applyFill="1" applyBorder="1" applyAlignment="1">
      <alignment vertical="center"/>
    </xf>
    <xf numFmtId="0" fontId="70" fillId="26" borderId="84" xfId="0" applyFont="1" applyFill="1" applyBorder="1">
      <alignment vertical="center"/>
    </xf>
    <xf numFmtId="0" fontId="65" fillId="0" borderId="0" xfId="0" applyFont="1" applyFill="1" applyBorder="1" applyAlignment="1">
      <alignment vertical="center"/>
    </xf>
    <xf numFmtId="0" fontId="65" fillId="0" borderId="16" xfId="0" applyFont="1" applyBorder="1">
      <alignment vertical="center"/>
    </xf>
    <xf numFmtId="0" fontId="70" fillId="0" borderId="42" xfId="0" applyFont="1" applyFill="1" applyBorder="1">
      <alignment vertical="center"/>
    </xf>
    <xf numFmtId="176" fontId="70" fillId="26" borderId="18" xfId="0" applyNumberFormat="1" applyFont="1" applyFill="1" applyBorder="1" applyAlignment="1">
      <alignment vertical="center"/>
    </xf>
    <xf numFmtId="0" fontId="70" fillId="26" borderId="18" xfId="0" applyFont="1" applyFill="1" applyBorder="1" applyAlignment="1">
      <alignment vertical="center"/>
    </xf>
    <xf numFmtId="176" fontId="70" fillId="26" borderId="17" xfId="0" applyNumberFormat="1" applyFont="1" applyFill="1" applyBorder="1" applyAlignment="1">
      <alignment vertical="center"/>
    </xf>
    <xf numFmtId="0" fontId="70" fillId="26" borderId="19" xfId="0" applyFont="1" applyFill="1" applyBorder="1" applyAlignment="1">
      <alignment vertical="center"/>
    </xf>
    <xf numFmtId="0" fontId="70" fillId="26" borderId="19" xfId="0" applyFont="1" applyFill="1" applyBorder="1">
      <alignment vertical="center"/>
    </xf>
    <xf numFmtId="0" fontId="66" fillId="0" borderId="102" xfId="0" applyFont="1" applyBorder="1" applyAlignment="1">
      <alignment horizontal="left" vertical="center"/>
    </xf>
    <xf numFmtId="0" fontId="65" fillId="26" borderId="14" xfId="0" applyFont="1" applyFill="1" applyBorder="1" applyAlignment="1">
      <alignment vertical="center"/>
    </xf>
    <xf numFmtId="0" fontId="65" fillId="26" borderId="21" xfId="0" applyFont="1" applyFill="1" applyBorder="1" applyAlignment="1">
      <alignment vertical="center"/>
    </xf>
    <xf numFmtId="176" fontId="78" fillId="26" borderId="40" xfId="0" applyNumberFormat="1" applyFont="1" applyFill="1" applyBorder="1" applyAlignment="1" applyProtection="1">
      <alignment vertical="center"/>
      <protection locked="0"/>
    </xf>
    <xf numFmtId="0" fontId="65" fillId="0" borderId="21" xfId="0" applyFont="1" applyFill="1" applyBorder="1" applyAlignment="1">
      <alignment vertical="center"/>
    </xf>
    <xf numFmtId="0" fontId="67" fillId="0" borderId="21" xfId="0" applyFont="1" applyFill="1" applyBorder="1" applyAlignment="1">
      <alignment vertical="center"/>
    </xf>
    <xf numFmtId="0" fontId="78" fillId="0" borderId="21" xfId="0" applyFont="1" applyFill="1" applyBorder="1" applyAlignment="1" applyProtection="1">
      <alignment vertical="center"/>
      <protection locked="0"/>
    </xf>
    <xf numFmtId="0" fontId="67" fillId="0" borderId="21" xfId="0" applyFont="1" applyFill="1" applyBorder="1" applyAlignment="1">
      <alignment horizontal="center" vertical="center"/>
    </xf>
    <xf numFmtId="0" fontId="67" fillId="0" borderId="15" xfId="0" applyFont="1" applyBorder="1" applyAlignment="1">
      <alignment horizontal="center" vertical="center"/>
    </xf>
    <xf numFmtId="0" fontId="66" fillId="0" borderId="33" xfId="0" applyFont="1" applyBorder="1" applyAlignment="1">
      <alignment horizontal="left" vertical="center"/>
    </xf>
    <xf numFmtId="0" fontId="65" fillId="26" borderId="33" xfId="0" applyFont="1" applyFill="1" applyBorder="1" applyAlignment="1">
      <alignment vertical="center"/>
    </xf>
    <xf numFmtId="0" fontId="70" fillId="26" borderId="0" xfId="0" applyFont="1" applyFill="1" applyBorder="1" applyAlignment="1" applyProtection="1">
      <alignment vertical="center"/>
      <protection locked="0"/>
    </xf>
    <xf numFmtId="0" fontId="70" fillId="26" borderId="0" xfId="0" applyFont="1" applyFill="1" applyBorder="1" applyAlignment="1" applyProtection="1">
      <alignment vertical="center" wrapText="1"/>
      <protection locked="0"/>
    </xf>
    <xf numFmtId="0" fontId="67" fillId="0" borderId="16"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67" fillId="26" borderId="0" xfId="0" applyFont="1" applyFill="1" applyBorder="1" applyAlignment="1" applyProtection="1">
      <alignment vertical="center"/>
      <protection locked="0"/>
    </xf>
    <xf numFmtId="0" fontId="65" fillId="25" borderId="0" xfId="0" applyFont="1" applyFill="1" applyBorder="1" applyAlignment="1" applyProtection="1">
      <alignment vertical="top"/>
      <protection locked="0"/>
    </xf>
    <xf numFmtId="0" fontId="65" fillId="26" borderId="0" xfId="0" applyFont="1" applyFill="1" applyBorder="1" applyAlignment="1" applyProtection="1">
      <alignment vertical="top"/>
      <protection locked="0"/>
    </xf>
    <xf numFmtId="0" fontId="66" fillId="0" borderId="17" xfId="0" applyFont="1" applyBorder="1" applyAlignment="1">
      <alignment horizontal="left" vertical="center"/>
    </xf>
    <xf numFmtId="0" fontId="65" fillId="26" borderId="17" xfId="0" applyFont="1" applyFill="1" applyBorder="1" applyAlignment="1">
      <alignment vertical="center"/>
    </xf>
    <xf numFmtId="0" fontId="65" fillId="25" borderId="18" xfId="0" applyFont="1" applyFill="1" applyBorder="1" applyAlignment="1" applyProtection="1">
      <alignment vertical="top"/>
      <protection locked="0"/>
    </xf>
    <xf numFmtId="0" fontId="70" fillId="26" borderId="18" xfId="0" applyFont="1" applyFill="1" applyBorder="1" applyAlignment="1" applyProtection="1">
      <alignment vertical="center"/>
      <protection locked="0"/>
    </xf>
    <xf numFmtId="0" fontId="65" fillId="26" borderId="18" xfId="0" applyFont="1" applyFill="1" applyBorder="1" applyAlignment="1" applyProtection="1">
      <alignment vertical="top"/>
      <protection locked="0"/>
    </xf>
    <xf numFmtId="0" fontId="65" fillId="26" borderId="16" xfId="0" applyFont="1" applyFill="1" applyBorder="1" applyAlignment="1" applyProtection="1">
      <alignment vertical="center"/>
      <protection locked="0"/>
    </xf>
    <xf numFmtId="0" fontId="67" fillId="0" borderId="37"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71" xfId="0" applyFont="1" applyFill="1" applyBorder="1" applyAlignment="1">
      <alignment horizontal="left" vertical="center"/>
    </xf>
    <xf numFmtId="0" fontId="67" fillId="0" borderId="32" xfId="0" applyFont="1" applyFill="1" applyBorder="1">
      <alignment vertical="center"/>
    </xf>
    <xf numFmtId="0" fontId="70" fillId="0" borderId="21" xfId="0" applyFont="1" applyFill="1" applyBorder="1" applyAlignment="1">
      <alignment vertical="center"/>
    </xf>
    <xf numFmtId="0" fontId="70" fillId="0" borderId="21" xfId="0" applyFont="1" applyFill="1" applyBorder="1" applyAlignment="1"/>
    <xf numFmtId="0" fontId="70" fillId="0" borderId="0" xfId="0" applyFont="1" applyFill="1" applyBorder="1" applyAlignment="1">
      <alignment horizontal="right" vertical="center"/>
    </xf>
    <xf numFmtId="0" fontId="70" fillId="0" borderId="0" xfId="0" applyFont="1" applyFill="1" applyBorder="1" applyAlignment="1">
      <alignment horizontal="right" vertical="top"/>
    </xf>
    <xf numFmtId="0" fontId="67" fillId="0" borderId="0" xfId="0" applyFont="1" applyFill="1" applyBorder="1">
      <alignment vertical="center"/>
    </xf>
    <xf numFmtId="0" fontId="67" fillId="0" borderId="0" xfId="0" applyFont="1" applyFill="1" applyBorder="1" applyAlignment="1">
      <alignment horizontal="left" vertical="center"/>
    </xf>
    <xf numFmtId="0" fontId="67" fillId="0" borderId="0" xfId="0" applyFont="1" applyFill="1" applyBorder="1" applyAlignment="1" applyProtection="1">
      <alignment horizontal="center" vertical="center"/>
      <protection locked="0"/>
    </xf>
    <xf numFmtId="0" fontId="67" fillId="0" borderId="0" xfId="0" applyFont="1">
      <alignment vertical="center"/>
    </xf>
    <xf numFmtId="0" fontId="63" fillId="0" borderId="0" xfId="0" applyFont="1" applyFill="1" applyBorder="1" applyAlignment="1">
      <alignment vertical="center"/>
    </xf>
    <xf numFmtId="0" fontId="65" fillId="0" borderId="0" xfId="0" applyFont="1" applyFill="1" applyBorder="1" applyAlignment="1">
      <alignment vertical="center" wrapText="1"/>
    </xf>
    <xf numFmtId="0" fontId="65" fillId="0" borderId="0" xfId="0" applyFont="1" applyAlignment="1">
      <alignment vertical="center" wrapText="1"/>
    </xf>
    <xf numFmtId="0" fontId="79" fillId="0" borderId="18" xfId="0" applyFont="1" applyFill="1" applyBorder="1" applyAlignment="1">
      <alignment vertical="center"/>
    </xf>
    <xf numFmtId="0" fontId="65" fillId="0" borderId="18" xfId="0" applyFont="1" applyFill="1" applyBorder="1" applyAlignment="1">
      <alignment vertical="center"/>
    </xf>
    <xf numFmtId="0" fontId="65" fillId="0" borderId="18" xfId="0" applyFont="1" applyFill="1" applyBorder="1" applyAlignment="1">
      <alignment vertical="center" wrapText="1"/>
    </xf>
    <xf numFmtId="0" fontId="65" fillId="28" borderId="0" xfId="0" applyFont="1" applyFill="1" applyBorder="1" applyAlignment="1">
      <alignment vertical="center" wrapText="1"/>
    </xf>
    <xf numFmtId="0" fontId="70" fillId="28" borderId="0" xfId="0" applyFont="1" applyFill="1" applyBorder="1" applyAlignment="1">
      <alignment vertical="center"/>
    </xf>
    <xf numFmtId="0" fontId="65" fillId="28" borderId="0" xfId="0" applyFont="1" applyFill="1" applyAlignment="1">
      <alignment vertical="center" wrapText="1"/>
    </xf>
    <xf numFmtId="0" fontId="67" fillId="28" borderId="12" xfId="0" applyFont="1" applyFill="1" applyBorder="1" applyAlignment="1" applyProtection="1">
      <alignment vertical="center"/>
      <protection locked="0"/>
    </xf>
    <xf numFmtId="0" fontId="70" fillId="0" borderId="18" xfId="0" applyFont="1" applyFill="1" applyBorder="1" applyAlignment="1" applyProtection="1">
      <alignment vertical="center"/>
      <protection locked="0"/>
    </xf>
    <xf numFmtId="0" fontId="67" fillId="28" borderId="37" xfId="0" applyFont="1" applyFill="1" applyBorder="1" applyAlignment="1" applyProtection="1">
      <alignment vertical="center"/>
      <protection locked="0"/>
    </xf>
    <xf numFmtId="0" fontId="67" fillId="0" borderId="37" xfId="0" applyFont="1" applyFill="1" applyBorder="1" applyAlignment="1" applyProtection="1">
      <alignment vertical="center"/>
      <protection locked="0"/>
    </xf>
    <xf numFmtId="0" fontId="67" fillId="0" borderId="11" xfId="0" applyFont="1" applyBorder="1" applyProtection="1">
      <alignment vertical="center"/>
      <protection locked="0"/>
    </xf>
    <xf numFmtId="0" fontId="65" fillId="0" borderId="14" xfId="0" applyFont="1" applyFill="1" applyBorder="1" applyAlignment="1" applyProtection="1">
      <alignment vertical="center"/>
      <protection locked="0"/>
    </xf>
    <xf numFmtId="0" fontId="70" fillId="0" borderId="21" xfId="0" applyFont="1" applyFill="1" applyBorder="1" applyAlignment="1" applyProtection="1">
      <alignment vertical="center"/>
      <protection locked="0"/>
    </xf>
    <xf numFmtId="0" fontId="67" fillId="0" borderId="21"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70" fillId="0" borderId="0" xfId="0" applyFont="1" applyFill="1" applyBorder="1" applyAlignment="1" applyProtection="1">
      <alignment vertical="center"/>
      <protection locked="0"/>
    </xf>
    <xf numFmtId="0" fontId="67" fillId="0" borderId="15" xfId="0" applyFont="1" applyBorder="1" applyProtection="1">
      <alignment vertical="center"/>
      <protection locked="0"/>
    </xf>
    <xf numFmtId="0" fontId="67" fillId="28" borderId="33" xfId="0" applyFont="1" applyFill="1" applyBorder="1" applyAlignment="1" applyProtection="1">
      <alignment vertical="center"/>
      <protection locked="0"/>
    </xf>
    <xf numFmtId="0" fontId="70" fillId="28" borderId="0" xfId="0" applyFont="1" applyFill="1" applyBorder="1" applyAlignment="1" applyProtection="1">
      <alignment vertical="center"/>
      <protection locked="0"/>
    </xf>
    <xf numFmtId="0" fontId="65" fillId="0" borderId="0" xfId="0" applyFont="1" applyFill="1" applyBorder="1" applyAlignment="1" applyProtection="1">
      <alignment vertical="center"/>
      <protection locked="0"/>
    </xf>
    <xf numFmtId="0" fontId="65" fillId="28" borderId="0" xfId="0" applyFont="1" applyFill="1" applyBorder="1" applyAlignment="1" applyProtection="1">
      <alignment vertical="center"/>
      <protection locked="0"/>
    </xf>
    <xf numFmtId="0" fontId="70" fillId="0" borderId="16" xfId="0" applyFont="1" applyBorder="1" applyProtection="1">
      <alignment vertical="center"/>
      <protection locked="0"/>
    </xf>
    <xf numFmtId="0" fontId="65" fillId="0" borderId="111" xfId="0"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0" fontId="65" fillId="0" borderId="16" xfId="0" applyFont="1" applyBorder="1" applyProtection="1">
      <alignment vertical="center"/>
      <protection locked="0"/>
    </xf>
    <xf numFmtId="0" fontId="70" fillId="0" borderId="33" xfId="0" applyFont="1" applyFill="1" applyBorder="1" applyAlignment="1" applyProtection="1">
      <alignment vertical="center"/>
      <protection locked="0"/>
    </xf>
    <xf numFmtId="0" fontId="65" fillId="0" borderId="16" xfId="0" applyFont="1" applyBorder="1" applyAlignment="1" applyProtection="1">
      <alignment horizontal="center" vertical="center"/>
      <protection locked="0"/>
    </xf>
    <xf numFmtId="0" fontId="67" fillId="0" borderId="16" xfId="0" applyFont="1" applyBorder="1" applyProtection="1">
      <alignment vertical="center"/>
      <protection locked="0"/>
    </xf>
    <xf numFmtId="0" fontId="65" fillId="0" borderId="17" xfId="0" applyFont="1" applyFill="1" applyBorder="1" applyAlignment="1" applyProtection="1">
      <alignment horizontal="left" vertical="center"/>
      <protection locked="0"/>
    </xf>
    <xf numFmtId="0" fontId="70" fillId="0" borderId="31" xfId="0" applyFont="1" applyFill="1" applyBorder="1" applyAlignment="1" applyProtection="1">
      <alignment horizontal="center" vertical="center"/>
      <protection locked="0"/>
    </xf>
    <xf numFmtId="0" fontId="67" fillId="0" borderId="31" xfId="0" applyFont="1" applyFill="1" applyBorder="1" applyAlignment="1" applyProtection="1">
      <alignment horizontal="center" vertical="center"/>
      <protection locked="0"/>
    </xf>
    <xf numFmtId="0" fontId="67" fillId="28" borderId="31" xfId="0" applyFont="1" applyFill="1" applyBorder="1" applyAlignment="1" applyProtection="1">
      <alignment horizontal="center" vertical="center"/>
      <protection locked="0"/>
    </xf>
    <xf numFmtId="0" fontId="70" fillId="0" borderId="31" xfId="0" applyFont="1" applyFill="1" applyBorder="1" applyAlignment="1" applyProtection="1">
      <alignment horizontal="left" vertical="center"/>
      <protection locked="0"/>
    </xf>
    <xf numFmtId="0" fontId="67" fillId="0" borderId="32" xfId="0" applyFont="1" applyBorder="1" applyAlignment="1" applyProtection="1">
      <alignment horizontal="center" vertical="center"/>
      <protection locked="0"/>
    </xf>
    <xf numFmtId="0" fontId="65" fillId="0" borderId="0" xfId="0" applyFont="1" applyFill="1" applyBorder="1" applyAlignment="1">
      <alignment horizontal="left" vertical="center" wrapText="1"/>
    </xf>
    <xf numFmtId="0" fontId="65" fillId="0" borderId="0" xfId="0" applyFont="1" applyFill="1" applyBorder="1" applyAlignment="1" applyProtection="1">
      <alignment horizontal="left" vertical="center"/>
      <protection locked="0"/>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horizontal="left" vertical="center"/>
      <protection locked="0"/>
    </xf>
    <xf numFmtId="0" fontId="67" fillId="0" borderId="0" xfId="0" applyFont="1" applyAlignment="1" applyProtection="1">
      <alignment horizontal="center" vertical="center"/>
      <protection locked="0"/>
    </xf>
    <xf numFmtId="0" fontId="63" fillId="0" borderId="0" xfId="0" applyFont="1" applyFill="1" applyBorder="1" applyAlignment="1">
      <alignment horizontal="left" vertical="center"/>
    </xf>
    <xf numFmtId="0" fontId="65" fillId="25" borderId="18" xfId="0" applyFont="1" applyFill="1" applyBorder="1" applyAlignment="1">
      <alignment vertical="center" wrapText="1"/>
    </xf>
    <xf numFmtId="0" fontId="70" fillId="25" borderId="18" xfId="0" applyFont="1" applyFill="1" applyBorder="1" applyAlignment="1">
      <alignment vertical="center"/>
    </xf>
    <xf numFmtId="0" fontId="67" fillId="25" borderId="21" xfId="0" applyFont="1" applyFill="1" applyBorder="1" applyAlignment="1" applyProtection="1">
      <alignment vertical="center"/>
      <protection locked="0"/>
    </xf>
    <xf numFmtId="0" fontId="67" fillId="25" borderId="18" xfId="0" applyFont="1" applyFill="1" applyBorder="1" applyAlignment="1" applyProtection="1">
      <alignment vertical="center"/>
      <protection locked="0"/>
    </xf>
    <xf numFmtId="0" fontId="70" fillId="25" borderId="18" xfId="0" applyFont="1" applyFill="1" applyBorder="1" applyAlignment="1" applyProtection="1">
      <alignment vertical="center"/>
      <protection locked="0"/>
    </xf>
    <xf numFmtId="0" fontId="67" fillId="0" borderId="19" xfId="0" applyFont="1" applyBorder="1" applyProtection="1">
      <alignment vertical="center"/>
      <protection locked="0"/>
    </xf>
    <xf numFmtId="0" fontId="67" fillId="25" borderId="33"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0" fontId="70" fillId="0" borderId="0" xfId="0" applyFont="1" applyFill="1" applyBorder="1" applyAlignment="1" applyProtection="1">
      <alignment vertical="center" wrapText="1"/>
      <protection locked="0"/>
    </xf>
    <xf numFmtId="0" fontId="67" fillId="0" borderId="99" xfId="0" applyFont="1" applyFill="1" applyBorder="1" applyAlignment="1" applyProtection="1">
      <alignment horizontal="center" vertical="center"/>
      <protection locked="0"/>
    </xf>
    <xf numFmtId="0" fontId="67" fillId="25" borderId="31" xfId="0" applyFont="1" applyFill="1" applyBorder="1" applyAlignment="1" applyProtection="1">
      <alignment horizontal="center" vertical="center"/>
      <protection locked="0"/>
    </xf>
    <xf numFmtId="0" fontId="79" fillId="0" borderId="0" xfId="0" applyFont="1" applyFill="1" applyBorder="1" applyAlignment="1">
      <alignment vertical="center"/>
    </xf>
    <xf numFmtId="0" fontId="70" fillId="0" borderId="0" xfId="0" applyFont="1" applyAlignment="1" applyProtection="1">
      <alignment horizontal="right" vertical="center"/>
      <protection locked="0"/>
    </xf>
    <xf numFmtId="0" fontId="67" fillId="0" borderId="0" xfId="0" applyFont="1" applyAlignment="1">
      <alignment horizontal="center" vertical="center"/>
    </xf>
    <xf numFmtId="49" fontId="69" fillId="0" borderId="0" xfId="0" applyNumberFormat="1" applyFont="1" applyFill="1" applyAlignment="1">
      <alignment horizontal="left" vertical="center"/>
    </xf>
    <xf numFmtId="49" fontId="66" fillId="0" borderId="0" xfId="0" applyNumberFormat="1" applyFont="1" applyFill="1" applyAlignment="1">
      <alignment horizontal="left" vertical="center"/>
    </xf>
    <xf numFmtId="0" fontId="63" fillId="0" borderId="43" xfId="0" applyFont="1" applyFill="1" applyBorder="1" applyAlignment="1">
      <alignment vertical="center"/>
    </xf>
    <xf numFmtId="0" fontId="79" fillId="0" borderId="48" xfId="0" applyFont="1" applyFill="1" applyBorder="1" applyAlignment="1">
      <alignment vertical="center"/>
    </xf>
    <xf numFmtId="0" fontId="79" fillId="0" borderId="21" xfId="0" applyFont="1" applyFill="1" applyBorder="1" applyAlignment="1">
      <alignment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67" fillId="28" borderId="31" xfId="0" applyFont="1" applyFill="1" applyBorder="1" applyAlignment="1">
      <alignment vertical="center"/>
    </xf>
    <xf numFmtId="0" fontId="65" fillId="0" borderId="31" xfId="0" applyFont="1" applyFill="1" applyBorder="1" applyAlignment="1">
      <alignment vertical="center"/>
    </xf>
    <xf numFmtId="0" fontId="67" fillId="0" borderId="31" xfId="0" applyFont="1" applyFill="1" applyBorder="1" applyAlignment="1">
      <alignment vertical="center"/>
    </xf>
    <xf numFmtId="0" fontId="67" fillId="28" borderId="31" xfId="0" applyFont="1" applyFill="1" applyBorder="1">
      <alignment vertical="center"/>
    </xf>
    <xf numFmtId="0" fontId="65" fillId="26" borderId="31" xfId="0" applyFont="1" applyFill="1" applyBorder="1" applyAlignment="1">
      <alignment vertical="center"/>
    </xf>
    <xf numFmtId="0" fontId="70" fillId="0" borderId="32" xfId="0" applyFont="1" applyBorder="1">
      <alignment vertical="center"/>
    </xf>
    <xf numFmtId="0" fontId="79" fillId="0" borderId="33" xfId="0" applyFont="1" applyFill="1" applyBorder="1" applyAlignment="1">
      <alignment vertical="center"/>
    </xf>
    <xf numFmtId="0" fontId="65" fillId="0" borderId="43" xfId="0" applyFont="1" applyFill="1" applyBorder="1" applyAlignment="1">
      <alignment horizontal="center" vertical="center"/>
    </xf>
    <xf numFmtId="176" fontId="65" fillId="0" borderId="0" xfId="0" applyNumberFormat="1" applyFont="1" applyFill="1" applyBorder="1" applyAlignment="1">
      <alignment vertical="center" wrapText="1"/>
    </xf>
    <xf numFmtId="0" fontId="70" fillId="0" borderId="16" xfId="0" applyFont="1" applyBorder="1">
      <alignment vertical="center"/>
    </xf>
    <xf numFmtId="0" fontId="65" fillId="0" borderId="81" xfId="0" applyFont="1" applyFill="1" applyBorder="1" applyAlignment="1">
      <alignment horizontal="center" vertical="center"/>
    </xf>
    <xf numFmtId="0" fontId="65" fillId="0" borderId="55" xfId="0" applyFont="1" applyFill="1" applyBorder="1" applyAlignment="1">
      <alignment vertical="center"/>
    </xf>
    <xf numFmtId="176" fontId="65" fillId="0" borderId="55" xfId="0" applyNumberFormat="1" applyFont="1" applyFill="1" applyBorder="1" applyAlignment="1">
      <alignment vertical="center" wrapText="1"/>
    </xf>
    <xf numFmtId="0" fontId="67" fillId="0" borderId="55" xfId="0" applyFont="1" applyFill="1" applyBorder="1" applyAlignment="1">
      <alignment vertical="center"/>
    </xf>
    <xf numFmtId="0" fontId="67" fillId="0" borderId="55" xfId="0" applyFont="1" applyFill="1" applyBorder="1">
      <alignment vertical="center"/>
    </xf>
    <xf numFmtId="0" fontId="70" fillId="0" borderId="55" xfId="0" applyFont="1" applyFill="1" applyBorder="1" applyAlignment="1">
      <alignment vertical="center"/>
    </xf>
    <xf numFmtId="0" fontId="70" fillId="0" borderId="68" xfId="0" applyFont="1" applyBorder="1">
      <alignment vertical="center"/>
    </xf>
    <xf numFmtId="0" fontId="79" fillId="0" borderId="17" xfId="0" applyFont="1" applyFill="1" applyBorder="1" applyAlignment="1">
      <alignment vertical="center"/>
    </xf>
    <xf numFmtId="0" fontId="65" fillId="0" borderId="17" xfId="0" applyFont="1" applyFill="1" applyBorder="1" applyAlignment="1">
      <alignment horizontal="center" vertical="center"/>
    </xf>
    <xf numFmtId="176" fontId="65" fillId="0" borderId="18" xfId="0" applyNumberFormat="1" applyFont="1" applyFill="1" applyBorder="1" applyAlignment="1">
      <alignment vertical="center" wrapText="1"/>
    </xf>
    <xf numFmtId="0" fontId="70" fillId="0" borderId="18" xfId="0" applyFont="1" applyFill="1" applyBorder="1" applyAlignment="1">
      <alignment vertical="center"/>
    </xf>
    <xf numFmtId="0" fontId="70" fillId="0" borderId="19" xfId="0" applyFont="1" applyBorder="1">
      <alignment vertical="center"/>
    </xf>
    <xf numFmtId="0" fontId="79" fillId="0" borderId="37" xfId="0" applyFont="1" applyFill="1" applyBorder="1" applyAlignment="1">
      <alignment vertical="center"/>
    </xf>
    <xf numFmtId="0" fontId="65" fillId="0" borderId="0" xfId="0" applyFont="1" applyFill="1" applyBorder="1" applyAlignment="1">
      <alignment horizontal="center" vertical="center"/>
    </xf>
    <xf numFmtId="0" fontId="70" fillId="0" borderId="0" xfId="0" applyFont="1" applyBorder="1">
      <alignment vertical="center"/>
    </xf>
    <xf numFmtId="0" fontId="63" fillId="0" borderId="14" xfId="0" applyFont="1" applyFill="1" applyBorder="1" applyAlignment="1">
      <alignment vertical="center"/>
    </xf>
    <xf numFmtId="0" fontId="63" fillId="0" borderId="37" xfId="0" applyFont="1" applyFill="1" applyBorder="1" applyAlignment="1">
      <alignment vertical="center"/>
    </xf>
    <xf numFmtId="0" fontId="63" fillId="0" borderId="71" xfId="0" applyFont="1" applyFill="1" applyBorder="1" applyAlignment="1">
      <alignment vertical="center"/>
    </xf>
    <xf numFmtId="0" fontId="66" fillId="0" borderId="155" xfId="0" applyFont="1" applyFill="1" applyBorder="1" applyAlignment="1">
      <alignment horizontal="center" vertical="center"/>
    </xf>
    <xf numFmtId="0" fontId="67" fillId="28" borderId="80" xfId="0" applyFont="1" applyFill="1" applyBorder="1" applyAlignment="1">
      <alignment horizontal="center" vertical="center"/>
    </xf>
    <xf numFmtId="0" fontId="67" fillId="28" borderId="59" xfId="0" applyFont="1" applyFill="1" applyBorder="1" applyAlignment="1">
      <alignment horizontal="center" vertical="center"/>
    </xf>
    <xf numFmtId="0" fontId="65" fillId="0" borderId="41" xfId="0" applyFont="1" applyFill="1" applyBorder="1" applyAlignment="1">
      <alignment vertical="center"/>
    </xf>
    <xf numFmtId="0" fontId="80" fillId="0" borderId="0" xfId="0" applyFont="1" applyFill="1" applyBorder="1" applyAlignment="1">
      <alignment vertical="center" wrapText="1"/>
    </xf>
    <xf numFmtId="0" fontId="80" fillId="0" borderId="16" xfId="0" applyFont="1" applyBorder="1" applyAlignment="1">
      <alignment vertical="center" wrapText="1"/>
    </xf>
    <xf numFmtId="0" fontId="72" fillId="28" borderId="59" xfId="0" applyFont="1" applyFill="1" applyBorder="1" applyAlignment="1">
      <alignment horizontal="center" vertical="center"/>
    </xf>
    <xf numFmtId="0" fontId="79" fillId="0" borderId="93" xfId="0" applyFont="1" applyFill="1" applyBorder="1" applyAlignment="1">
      <alignment vertical="center"/>
    </xf>
    <xf numFmtId="0" fontId="65" fillId="0" borderId="153" xfId="0" applyFont="1" applyFill="1" applyBorder="1" applyAlignment="1">
      <alignment horizontal="center" vertical="center"/>
    </xf>
    <xf numFmtId="0" fontId="65" fillId="0" borderId="69" xfId="0" applyFont="1" applyFill="1" applyBorder="1" applyAlignment="1">
      <alignment vertical="center"/>
    </xf>
    <xf numFmtId="0" fontId="65" fillId="0" borderId="69" xfId="0" applyFont="1" applyFill="1" applyBorder="1" applyAlignment="1">
      <alignment vertical="center" wrapText="1"/>
    </xf>
    <xf numFmtId="0" fontId="70" fillId="0" borderId="154" xfId="0" applyFont="1" applyBorder="1">
      <alignment vertical="center"/>
    </xf>
    <xf numFmtId="0" fontId="81" fillId="0" borderId="14" xfId="0" applyFont="1" applyFill="1" applyBorder="1" applyAlignment="1">
      <alignment vertical="center"/>
    </xf>
    <xf numFmtId="0" fontId="81" fillId="0" borderId="21" xfId="0" applyFont="1" applyFill="1" applyBorder="1" applyAlignment="1">
      <alignment vertical="center"/>
    </xf>
    <xf numFmtId="0" fontId="82" fillId="0" borderId="31" xfId="0" applyFont="1" applyFill="1" applyBorder="1" applyAlignment="1">
      <alignment vertical="center"/>
    </xf>
    <xf numFmtId="0" fontId="65" fillId="0" borderId="20" xfId="0" applyFont="1" applyFill="1" applyBorder="1" applyAlignment="1">
      <alignment horizontal="center" vertical="center"/>
    </xf>
    <xf numFmtId="0" fontId="67" fillId="28" borderId="79" xfId="0" applyFont="1" applyFill="1" applyBorder="1" applyAlignment="1">
      <alignment vertical="center"/>
    </xf>
    <xf numFmtId="0" fontId="72" fillId="0" borderId="79" xfId="0" applyFont="1" applyFill="1" applyBorder="1" applyAlignment="1">
      <alignment horizontal="center" vertical="center"/>
    </xf>
    <xf numFmtId="0" fontId="67" fillId="28" borderId="54" xfId="0" applyFont="1" applyFill="1" applyBorder="1" applyAlignment="1">
      <alignment vertical="center"/>
    </xf>
    <xf numFmtId="0" fontId="72" fillId="0" borderId="54" xfId="0" applyFont="1" applyFill="1" applyBorder="1" applyAlignment="1">
      <alignment horizontal="center" vertical="center"/>
    </xf>
    <xf numFmtId="0" fontId="72" fillId="0" borderId="59" xfId="0" applyFont="1" applyFill="1" applyBorder="1" applyAlignment="1">
      <alignment horizontal="center" vertical="center"/>
    </xf>
    <xf numFmtId="176" fontId="65" fillId="0" borderId="69" xfId="0" applyNumberFormat="1" applyFont="1" applyFill="1" applyBorder="1" applyAlignment="1">
      <alignment vertical="center" wrapText="1"/>
    </xf>
    <xf numFmtId="0" fontId="67" fillId="0" borderId="69" xfId="0" applyFont="1" applyFill="1" applyBorder="1" applyAlignment="1">
      <alignment vertical="center"/>
    </xf>
    <xf numFmtId="0" fontId="70" fillId="0" borderId="69" xfId="0" applyFont="1" applyFill="1" applyBorder="1" applyAlignment="1">
      <alignment vertical="center"/>
    </xf>
    <xf numFmtId="0" fontId="70" fillId="0" borderId="70" xfId="0" applyFont="1" applyBorder="1">
      <alignment vertical="center"/>
    </xf>
    <xf numFmtId="0" fontId="65" fillId="29" borderId="0" xfId="0" applyFont="1" applyFill="1" applyBorder="1" applyAlignment="1">
      <alignment vertical="center" wrapText="1"/>
    </xf>
    <xf numFmtId="0" fontId="70" fillId="29" borderId="0" xfId="0" applyFont="1" applyFill="1" applyBorder="1" applyAlignment="1">
      <alignment vertical="center"/>
    </xf>
    <xf numFmtId="0" fontId="65" fillId="29" borderId="0" xfId="0" applyFont="1" applyFill="1" applyAlignment="1">
      <alignment vertical="center" wrapText="1"/>
    </xf>
    <xf numFmtId="49" fontId="65" fillId="0" borderId="37" xfId="0" applyNumberFormat="1" applyFont="1" applyFill="1" applyBorder="1" applyAlignment="1">
      <alignment horizontal="left" vertical="center" wrapText="1"/>
    </xf>
    <xf numFmtId="49" fontId="65" fillId="0" borderId="37" xfId="0" applyNumberFormat="1" applyFont="1" applyBorder="1" applyAlignment="1">
      <alignment horizontal="left" vertical="center" wrapText="1"/>
    </xf>
    <xf numFmtId="0" fontId="70" fillId="29" borderId="90" xfId="0" applyFont="1" applyFill="1" applyBorder="1" applyAlignment="1">
      <alignment horizontal="center" vertical="center" wrapText="1"/>
    </xf>
    <xf numFmtId="0" fontId="70" fillId="29" borderId="73" xfId="0" applyFont="1" applyFill="1" applyBorder="1" applyAlignment="1">
      <alignment horizontal="center" vertical="center" wrapText="1"/>
    </xf>
    <xf numFmtId="0" fontId="70" fillId="26" borderId="58" xfId="0" applyFont="1" applyFill="1" applyBorder="1" applyAlignment="1">
      <alignment vertical="center" wrapText="1"/>
    </xf>
    <xf numFmtId="0" fontId="70" fillId="29" borderId="109" xfId="0" applyFont="1" applyFill="1" applyBorder="1" applyAlignment="1">
      <alignment horizontal="center" vertical="center" wrapText="1"/>
    </xf>
    <xf numFmtId="0" fontId="70" fillId="29" borderId="115" xfId="0" applyFont="1" applyFill="1" applyBorder="1" applyAlignment="1">
      <alignment horizontal="center" vertical="center" wrapText="1"/>
    </xf>
    <xf numFmtId="0" fontId="70" fillId="29" borderId="131" xfId="0" applyFont="1" applyFill="1" applyBorder="1" applyAlignment="1">
      <alignment horizontal="center" vertical="center" wrapText="1"/>
    </xf>
    <xf numFmtId="0" fontId="70" fillId="29" borderId="116" xfId="0" applyFont="1" applyFill="1" applyBorder="1" applyAlignment="1">
      <alignment horizontal="center" vertical="center" wrapText="1"/>
    </xf>
    <xf numFmtId="0" fontId="70" fillId="29" borderId="91" xfId="0" applyFont="1" applyFill="1" applyBorder="1" applyAlignment="1">
      <alignment horizontal="center" vertical="center" wrapText="1"/>
    </xf>
    <xf numFmtId="49" fontId="65" fillId="0" borderId="0" xfId="0" applyNumberFormat="1" applyFont="1" applyFill="1" applyBorder="1" applyAlignment="1">
      <alignment horizontal="left" vertical="center" wrapText="1"/>
    </xf>
    <xf numFmtId="49" fontId="65" fillId="0" borderId="0" xfId="0" applyNumberFormat="1" applyFont="1" applyAlignment="1">
      <alignment horizontal="left" vertical="center" wrapText="1"/>
    </xf>
    <xf numFmtId="0" fontId="65" fillId="25" borderId="0" xfId="0" applyFont="1" applyFill="1" applyBorder="1" applyAlignment="1">
      <alignment vertical="center" wrapText="1"/>
    </xf>
    <xf numFmtId="0" fontId="70" fillId="25" borderId="0" xfId="0" applyFont="1" applyFill="1" applyBorder="1" applyAlignment="1">
      <alignment vertical="center"/>
    </xf>
    <xf numFmtId="0" fontId="65" fillId="25" borderId="0" xfId="0" applyFont="1" applyFill="1" applyAlignment="1">
      <alignment vertical="center" wrapText="1"/>
    </xf>
    <xf numFmtId="49" fontId="65" fillId="0" borderId="0" xfId="0" applyNumberFormat="1" applyFont="1" applyFill="1" applyBorder="1" applyAlignment="1">
      <alignment horizontal="left" vertical="center"/>
    </xf>
    <xf numFmtId="0" fontId="70" fillId="24" borderId="90" xfId="0" applyFont="1" applyFill="1" applyBorder="1" applyAlignment="1">
      <alignment horizontal="center" vertical="center" wrapText="1"/>
    </xf>
    <xf numFmtId="0" fontId="70" fillId="26" borderId="63" xfId="0" applyFont="1" applyFill="1" applyBorder="1" applyAlignment="1">
      <alignment vertical="center"/>
    </xf>
    <xf numFmtId="0" fontId="70" fillId="26" borderId="63" xfId="0" applyFont="1" applyFill="1" applyBorder="1" applyAlignment="1">
      <alignment vertical="center" wrapText="1"/>
    </xf>
    <xf numFmtId="0" fontId="70" fillId="24" borderId="63" xfId="0" applyFont="1" applyFill="1" applyBorder="1" applyAlignment="1">
      <alignment vertical="center"/>
    </xf>
    <xf numFmtId="0" fontId="70" fillId="26" borderId="60" xfId="0" applyFont="1" applyFill="1" applyBorder="1" applyAlignment="1">
      <alignment vertical="center" wrapText="1"/>
    </xf>
    <xf numFmtId="0" fontId="70" fillId="24" borderId="73" xfId="0" applyFont="1" applyFill="1" applyBorder="1" applyAlignment="1">
      <alignment horizontal="center" vertical="center" wrapText="1"/>
    </xf>
    <xf numFmtId="0" fontId="70" fillId="26" borderId="55" xfId="0" applyFont="1" applyFill="1" applyBorder="1" applyAlignment="1">
      <alignment vertical="center" wrapText="1"/>
    </xf>
    <xf numFmtId="0" fontId="70" fillId="26" borderId="55" xfId="0" applyFont="1" applyFill="1" applyBorder="1" applyAlignment="1">
      <alignment vertical="center"/>
    </xf>
    <xf numFmtId="0" fontId="70" fillId="24" borderId="55" xfId="0" applyFont="1" applyFill="1" applyBorder="1" applyAlignment="1">
      <alignment vertical="center"/>
    </xf>
    <xf numFmtId="0" fontId="70" fillId="26" borderId="55" xfId="0" applyFont="1" applyFill="1" applyBorder="1" applyAlignment="1">
      <alignment horizontal="center" vertical="center"/>
    </xf>
    <xf numFmtId="0" fontId="70" fillId="26" borderId="55" xfId="0" applyFont="1" applyFill="1" applyBorder="1" applyAlignment="1">
      <alignment horizontal="center" vertical="center" wrapText="1"/>
    </xf>
    <xf numFmtId="0" fontId="70" fillId="24" borderId="91" xfId="0" applyFont="1" applyFill="1" applyBorder="1" applyAlignment="1">
      <alignment horizontal="center" vertical="center" wrapText="1"/>
    </xf>
    <xf numFmtId="0" fontId="70" fillId="0" borderId="88" xfId="0" applyFont="1" applyFill="1" applyBorder="1" applyAlignment="1">
      <alignment vertical="center"/>
    </xf>
    <xf numFmtId="0" fontId="70" fillId="0" borderId="88" xfId="0" applyFont="1" applyFill="1" applyBorder="1" applyAlignment="1">
      <alignment vertical="center" wrapText="1"/>
    </xf>
    <xf numFmtId="0" fontId="70" fillId="26" borderId="88" xfId="0" applyFont="1" applyFill="1" applyBorder="1" applyAlignment="1">
      <alignment vertical="center"/>
    </xf>
    <xf numFmtId="0" fontId="70" fillId="24" borderId="88" xfId="0" applyFont="1" applyFill="1" applyBorder="1" applyAlignment="1">
      <alignment vertical="center"/>
    </xf>
    <xf numFmtId="0" fontId="70" fillId="26" borderId="88" xfId="0" applyFont="1" applyFill="1" applyBorder="1" applyAlignment="1">
      <alignment vertical="center" wrapText="1"/>
    </xf>
    <xf numFmtId="0" fontId="70" fillId="26" borderId="89" xfId="0" applyFont="1" applyFill="1" applyBorder="1" applyAlignment="1">
      <alignment vertical="center" wrapText="1"/>
    </xf>
    <xf numFmtId="0" fontId="83" fillId="26" borderId="0" xfId="0" applyFont="1" applyFill="1" applyBorder="1" applyAlignment="1">
      <alignment vertical="center" wrapText="1"/>
    </xf>
    <xf numFmtId="0" fontId="83" fillId="26" borderId="0" xfId="0" applyFont="1" applyFill="1" applyAlignment="1">
      <alignment vertical="center" wrapText="1"/>
    </xf>
    <xf numFmtId="0" fontId="65" fillId="26" borderId="0" xfId="0" applyFont="1" applyFill="1" applyBorder="1" applyAlignment="1">
      <alignment vertical="center" wrapText="1"/>
    </xf>
    <xf numFmtId="0" fontId="83" fillId="29" borderId="44" xfId="0" applyFont="1" applyFill="1" applyBorder="1" applyAlignment="1">
      <alignment vertical="center" wrapText="1"/>
    </xf>
    <xf numFmtId="0" fontId="65" fillId="26" borderId="45" xfId="0" applyFont="1" applyFill="1" applyBorder="1">
      <alignment vertical="center"/>
    </xf>
    <xf numFmtId="0" fontId="66" fillId="26" borderId="45" xfId="0" applyFont="1" applyFill="1" applyBorder="1">
      <alignment vertical="center"/>
    </xf>
    <xf numFmtId="0" fontId="66" fillId="26" borderId="113" xfId="0" applyFont="1" applyFill="1" applyBorder="1">
      <alignment vertical="center"/>
    </xf>
    <xf numFmtId="0" fontId="83" fillId="29" borderId="61" xfId="0" applyFont="1" applyFill="1" applyBorder="1" applyAlignment="1">
      <alignment vertical="center" wrapText="1"/>
    </xf>
    <xf numFmtId="0" fontId="65" fillId="26" borderId="37" xfId="0" applyFont="1" applyFill="1" applyBorder="1">
      <alignment vertical="center"/>
    </xf>
    <xf numFmtId="0" fontId="66" fillId="26" borderId="37" xfId="0" applyFont="1" applyFill="1" applyBorder="1">
      <alignment vertical="center"/>
    </xf>
    <xf numFmtId="0" fontId="66" fillId="26" borderId="11" xfId="0" applyFont="1" applyFill="1" applyBorder="1">
      <alignment vertical="center"/>
    </xf>
    <xf numFmtId="0" fontId="83" fillId="29" borderId="108" xfId="0" applyFont="1" applyFill="1" applyBorder="1" applyAlignment="1">
      <alignment vertical="center" wrapText="1"/>
    </xf>
    <xf numFmtId="0" fontId="65" fillId="26" borderId="106" xfId="0" applyFont="1" applyFill="1" applyBorder="1" applyAlignment="1">
      <alignment vertical="center"/>
    </xf>
    <xf numFmtId="0" fontId="83" fillId="26" borderId="106" xfId="0" applyFont="1" applyFill="1" applyBorder="1" applyAlignment="1">
      <alignment vertical="center" wrapText="1"/>
    </xf>
    <xf numFmtId="0" fontId="83" fillId="26" borderId="112" xfId="0" applyFont="1" applyFill="1" applyBorder="1" applyAlignment="1">
      <alignment vertical="center" wrapText="1"/>
    </xf>
    <xf numFmtId="0" fontId="70" fillId="26" borderId="0" xfId="0" applyFont="1" applyFill="1" applyBorder="1" applyAlignment="1">
      <alignment horizontal="right" vertical="top"/>
    </xf>
    <xf numFmtId="0" fontId="70" fillId="26" borderId="0" xfId="0" applyFont="1" applyFill="1" applyBorder="1" applyAlignment="1">
      <alignment vertical="top"/>
    </xf>
    <xf numFmtId="0" fontId="70" fillId="26" borderId="0" xfId="0" applyFont="1" applyFill="1" applyBorder="1" applyAlignment="1">
      <alignment horizontal="right" vertical="top" wrapText="1"/>
    </xf>
    <xf numFmtId="0" fontId="83" fillId="26" borderId="34" xfId="0" applyFont="1" applyFill="1" applyBorder="1" applyAlignment="1">
      <alignment vertical="center" wrapText="1"/>
    </xf>
    <xf numFmtId="0" fontId="70" fillId="26" borderId="0" xfId="0" applyFont="1" applyFill="1" applyBorder="1" applyAlignment="1">
      <alignment vertical="top" wrapText="1"/>
    </xf>
    <xf numFmtId="0" fontId="70" fillId="26" borderId="0" xfId="0" applyFont="1" applyFill="1" applyAlignment="1">
      <alignment vertical="top" wrapText="1"/>
    </xf>
    <xf numFmtId="0" fontId="83" fillId="26" borderId="44" xfId="0" applyFont="1" applyFill="1" applyBorder="1" applyAlignment="1">
      <alignment vertical="center" wrapText="1"/>
    </xf>
    <xf numFmtId="0" fontId="83" fillId="26" borderId="45" xfId="0" applyFont="1" applyFill="1" applyBorder="1" applyAlignment="1">
      <alignment vertical="center" wrapText="1"/>
    </xf>
    <xf numFmtId="0" fontId="83" fillId="26" borderId="46" xfId="0" applyFont="1" applyFill="1" applyBorder="1" applyAlignment="1">
      <alignment vertical="center" wrapText="1"/>
    </xf>
    <xf numFmtId="0" fontId="83" fillId="26" borderId="35" xfId="0" applyFont="1" applyFill="1" applyBorder="1" applyAlignment="1">
      <alignment vertical="center" wrapText="1"/>
    </xf>
    <xf numFmtId="0" fontId="83" fillId="26" borderId="38" xfId="0" applyFont="1" applyFill="1" applyBorder="1" applyAlignment="1">
      <alignment vertical="center" wrapText="1"/>
    </xf>
    <xf numFmtId="0" fontId="83" fillId="0" borderId="35" xfId="0" applyFont="1" applyFill="1" applyBorder="1">
      <alignment vertical="center"/>
    </xf>
    <xf numFmtId="0" fontId="83" fillId="0" borderId="0" xfId="0" applyFont="1" applyFill="1" applyBorder="1">
      <alignment vertical="center"/>
    </xf>
    <xf numFmtId="0" fontId="83" fillId="0" borderId="0" xfId="0" applyFont="1" applyFill="1" applyBorder="1" applyAlignment="1">
      <alignment vertical="center" wrapText="1"/>
    </xf>
    <xf numFmtId="0" fontId="83" fillId="26" borderId="35" xfId="0" applyFont="1" applyFill="1" applyBorder="1">
      <alignment vertical="center"/>
    </xf>
    <xf numFmtId="0" fontId="84" fillId="26" borderId="0" xfId="0" applyFont="1" applyFill="1" applyBorder="1">
      <alignment vertical="center"/>
    </xf>
    <xf numFmtId="0" fontId="83" fillId="26" borderId="0" xfId="0" applyFont="1" applyFill="1" applyBorder="1">
      <alignment vertical="center"/>
    </xf>
    <xf numFmtId="0" fontId="68" fillId="0" borderId="0" xfId="0" applyFont="1" applyFill="1">
      <alignment vertical="center"/>
    </xf>
    <xf numFmtId="177" fontId="78" fillId="0" borderId="0" xfId="0" applyNumberFormat="1" applyFont="1" applyFill="1" applyBorder="1" applyAlignment="1">
      <alignment vertical="center"/>
    </xf>
    <xf numFmtId="0" fontId="78" fillId="0" borderId="0" xfId="0" applyFont="1" applyFill="1" applyBorder="1" applyAlignment="1">
      <alignment vertical="center"/>
    </xf>
    <xf numFmtId="0" fontId="66"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pplyAlignment="1">
      <alignment horizontal="left" vertical="center"/>
    </xf>
    <xf numFmtId="177" fontId="78" fillId="0" borderId="142" xfId="0" applyNumberFormat="1" applyFont="1" applyFill="1" applyBorder="1" applyAlignment="1">
      <alignment vertical="center"/>
    </xf>
    <xf numFmtId="0" fontId="66" fillId="0" borderId="0" xfId="0" applyFont="1" applyFill="1" applyAlignment="1">
      <alignment horizontal="right" vertical="center"/>
    </xf>
    <xf numFmtId="0" fontId="66" fillId="0" borderId="14" xfId="0" applyFont="1" applyFill="1" applyBorder="1">
      <alignment vertical="center"/>
    </xf>
    <xf numFmtId="0" fontId="78" fillId="26" borderId="15" xfId="0" applyFont="1" applyFill="1" applyBorder="1" applyAlignment="1">
      <alignment vertical="center" wrapText="1" shrinkToFit="1"/>
    </xf>
    <xf numFmtId="0" fontId="78" fillId="28" borderId="94" xfId="0" applyFont="1" applyFill="1" applyBorder="1">
      <alignment vertical="center"/>
    </xf>
    <xf numFmtId="0" fontId="78" fillId="28" borderId="24" xfId="0" applyFont="1" applyFill="1" applyBorder="1">
      <alignment vertical="center"/>
    </xf>
    <xf numFmtId="0" fontId="78" fillId="28" borderId="25" xfId="0" applyFont="1" applyFill="1" applyBorder="1">
      <alignment vertical="center"/>
    </xf>
    <xf numFmtId="0" fontId="78" fillId="26" borderId="57" xfId="0" applyFont="1" applyFill="1" applyBorder="1" applyAlignment="1">
      <alignment horizontal="center" vertical="center" wrapText="1"/>
    </xf>
    <xf numFmtId="0" fontId="78" fillId="26" borderId="71" xfId="0" applyFont="1" applyFill="1" applyBorder="1" applyAlignment="1">
      <alignment vertical="center" wrapText="1"/>
    </xf>
    <xf numFmtId="0" fontId="78" fillId="26" borderId="17" xfId="0" applyFont="1" applyFill="1" applyBorder="1" applyAlignment="1">
      <alignment vertical="center" wrapText="1" shrinkToFit="1"/>
    </xf>
    <xf numFmtId="0" fontId="78" fillId="26" borderId="19" xfId="0" applyFont="1" applyFill="1" applyBorder="1" applyAlignment="1">
      <alignment vertical="center" wrapText="1" shrinkToFit="1"/>
    </xf>
    <xf numFmtId="0" fontId="78" fillId="26" borderId="102" xfId="0" applyFont="1" applyFill="1" applyBorder="1" applyAlignment="1">
      <alignment horizontal="center" vertical="center" wrapText="1" shrinkToFit="1"/>
    </xf>
    <xf numFmtId="0" fontId="66" fillId="26" borderId="93" xfId="0" applyFont="1" applyFill="1" applyBorder="1" applyAlignment="1">
      <alignment horizontal="center" vertical="center" textRotation="255" wrapText="1"/>
    </xf>
    <xf numFmtId="0" fontId="78" fillId="26" borderId="17" xfId="0" applyFont="1" applyFill="1" applyBorder="1" applyAlignment="1">
      <alignment horizontal="center" vertical="center" wrapText="1" shrinkToFit="1"/>
    </xf>
    <xf numFmtId="0" fontId="78" fillId="26" borderId="18" xfId="0" applyFont="1" applyFill="1" applyBorder="1" applyAlignment="1">
      <alignment horizontal="center" vertical="center" wrapText="1" shrinkToFit="1"/>
    </xf>
    <xf numFmtId="0" fontId="78" fillId="26" borderId="19" xfId="0" applyFont="1" applyFill="1" applyBorder="1" applyAlignment="1">
      <alignment horizontal="center" vertical="center" wrapText="1" shrinkToFit="1"/>
    </xf>
    <xf numFmtId="0" fontId="78" fillId="26" borderId="93" xfId="0" applyFont="1" applyFill="1" applyBorder="1" applyAlignment="1">
      <alignment horizontal="center" vertical="center" wrapText="1" shrinkToFit="1"/>
    </xf>
    <xf numFmtId="0" fontId="78" fillId="26" borderId="93" xfId="0" applyFont="1" applyFill="1" applyBorder="1" applyAlignment="1">
      <alignment horizontal="center" vertical="center" shrinkToFit="1"/>
    </xf>
    <xf numFmtId="0" fontId="78" fillId="26" borderId="17" xfId="0" applyFont="1" applyFill="1" applyBorder="1" applyAlignment="1">
      <alignment horizontal="center" vertical="center" shrinkToFit="1"/>
    </xf>
    <xf numFmtId="0" fontId="78" fillId="26" borderId="93" xfId="0" applyFont="1" applyFill="1" applyBorder="1" applyAlignment="1">
      <alignment horizontal="center" vertical="center" wrapText="1"/>
    </xf>
    <xf numFmtId="0" fontId="78" fillId="26" borderId="117" xfId="0" applyFont="1" applyFill="1" applyBorder="1" applyAlignment="1">
      <alignment horizontal="center" vertical="center" wrapText="1"/>
    </xf>
    <xf numFmtId="0" fontId="78" fillId="26" borderId="140"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7" xfId="0" applyFont="1" applyFill="1" applyBorder="1" applyAlignment="1">
      <alignment horizontal="center" vertical="center"/>
    </xf>
    <xf numFmtId="0" fontId="78" fillId="26" borderId="18" xfId="0" applyFont="1" applyFill="1" applyBorder="1" applyAlignment="1">
      <alignment horizontal="center" vertical="center"/>
    </xf>
    <xf numFmtId="0" fontId="78" fillId="0" borderId="10" xfId="0" applyFont="1" applyFill="1" applyBorder="1" applyAlignment="1">
      <alignment vertical="center" wrapText="1"/>
    </xf>
    <xf numFmtId="0" fontId="78" fillId="0" borderId="20"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28" xfId="0" applyFont="1" applyFill="1" applyBorder="1" applyAlignment="1" applyProtection="1">
      <alignment horizontal="center" vertical="center"/>
      <protection locked="0"/>
    </xf>
    <xf numFmtId="0" fontId="78" fillId="0" borderId="30" xfId="0" applyFont="1" applyFill="1" applyBorder="1" applyAlignment="1" applyProtection="1">
      <alignment horizontal="center" vertical="center"/>
      <protection locked="0"/>
    </xf>
    <xf numFmtId="0" fontId="78" fillId="0" borderId="10" xfId="0" applyFont="1" applyFill="1" applyBorder="1" applyAlignment="1" applyProtection="1">
      <alignment vertical="center" wrapText="1"/>
      <protection locked="0"/>
    </xf>
    <xf numFmtId="0" fontId="66" fillId="0" borderId="12" xfId="0" applyFont="1" applyFill="1" applyBorder="1" applyAlignment="1">
      <alignment vertical="center" wrapText="1"/>
    </xf>
    <xf numFmtId="38" fontId="78" fillId="0" borderId="10" xfId="34" applyFont="1" applyFill="1" applyBorder="1" applyAlignment="1" applyProtection="1">
      <alignment vertical="center" shrinkToFit="1"/>
      <protection locked="0"/>
    </xf>
    <xf numFmtId="40" fontId="78" fillId="0" borderId="23" xfId="34" applyNumberFormat="1" applyFont="1" applyFill="1" applyBorder="1" applyAlignment="1" applyProtection="1">
      <alignment vertical="center" shrinkToFit="1"/>
      <protection locked="0"/>
    </xf>
    <xf numFmtId="0" fontId="66" fillId="28" borderId="95" xfId="0" applyFont="1" applyFill="1" applyBorder="1" applyAlignment="1" applyProtection="1">
      <alignment horizontal="center" vertical="center"/>
      <protection locked="0"/>
    </xf>
    <xf numFmtId="0" fontId="85" fillId="28" borderId="11" xfId="0" applyFont="1" applyFill="1" applyBorder="1" applyAlignment="1" applyProtection="1">
      <alignment horizontal="center" vertical="center"/>
      <protection locked="0"/>
    </xf>
    <xf numFmtId="10" fontId="78" fillId="0" borderId="10" xfId="28" applyNumberFormat="1" applyFont="1" applyFill="1" applyBorder="1" applyAlignment="1">
      <alignment vertical="center" shrinkToFit="1"/>
    </xf>
    <xf numFmtId="0" fontId="78" fillId="28" borderId="37" xfId="0" applyFont="1" applyFill="1" applyBorder="1" applyAlignment="1" applyProtection="1">
      <alignment horizontal="center" vertical="center"/>
      <protection locked="0"/>
    </xf>
    <xf numFmtId="0" fontId="78" fillId="28" borderId="37" xfId="0" applyFont="1" applyFill="1" applyBorder="1" applyAlignment="1">
      <alignment horizontal="center" vertical="center"/>
    </xf>
    <xf numFmtId="0" fontId="66" fillId="0" borderId="37" xfId="0" applyFont="1" applyFill="1" applyBorder="1">
      <alignment vertical="center"/>
    </xf>
    <xf numFmtId="0" fontId="66" fillId="0" borderId="37" xfId="0" applyFont="1" applyFill="1" applyBorder="1" applyAlignment="1">
      <alignment horizontal="center" vertical="center"/>
    </xf>
    <xf numFmtId="0" fontId="66" fillId="0" borderId="37" xfId="0" applyFont="1" applyFill="1" applyBorder="1" applyAlignment="1">
      <alignment vertical="center"/>
    </xf>
    <xf numFmtId="177" fontId="78" fillId="0" borderId="23" xfId="0" applyNumberFormat="1" applyFont="1" applyFill="1" applyBorder="1">
      <alignment vertical="center"/>
    </xf>
    <xf numFmtId="0" fontId="66" fillId="0" borderId="11" xfId="0" applyFont="1" applyFill="1" applyBorder="1" applyAlignment="1">
      <alignment vertical="center"/>
    </xf>
    <xf numFmtId="0" fontId="78" fillId="0" borderId="12" xfId="0" applyFont="1" applyFill="1" applyBorder="1" applyAlignment="1">
      <alignment horizontal="left" vertical="center"/>
    </xf>
    <xf numFmtId="0" fontId="78" fillId="0" borderId="37" xfId="0" applyFont="1" applyFill="1" applyBorder="1" applyAlignment="1">
      <alignment horizontal="center" vertical="center"/>
    </xf>
    <xf numFmtId="0" fontId="78" fillId="0" borderId="37" xfId="0" applyFont="1" applyFill="1" applyBorder="1" applyAlignment="1">
      <alignment horizontal="left" vertical="center"/>
    </xf>
    <xf numFmtId="177" fontId="78" fillId="0" borderId="142" xfId="34" applyNumberFormat="1" applyFont="1" applyFill="1" applyBorder="1" applyAlignment="1">
      <alignment vertical="center"/>
    </xf>
    <xf numFmtId="0" fontId="78" fillId="25" borderId="94" xfId="0" applyFont="1" applyFill="1" applyBorder="1">
      <alignment vertical="center"/>
    </xf>
    <xf numFmtId="0" fontId="66" fillId="25" borderId="45" xfId="0" applyFont="1" applyFill="1" applyBorder="1">
      <alignment vertical="center"/>
    </xf>
    <xf numFmtId="0" fontId="66" fillId="25" borderId="24" xfId="0" applyFont="1" applyFill="1" applyBorder="1">
      <alignment vertical="center"/>
    </xf>
    <xf numFmtId="0" fontId="66" fillId="25" borderId="25" xfId="0" applyFont="1" applyFill="1" applyBorder="1">
      <alignment vertical="center"/>
    </xf>
    <xf numFmtId="0" fontId="66" fillId="26" borderId="57" xfId="0" applyFont="1" applyFill="1" applyBorder="1" applyAlignment="1">
      <alignment horizontal="center" vertical="center" wrapText="1"/>
    </xf>
    <xf numFmtId="0" fontId="78" fillId="26" borderId="12" xfId="0" applyFont="1" applyFill="1" applyBorder="1" applyAlignment="1" applyProtection="1">
      <alignment horizontal="left" vertical="top" textRotation="255"/>
      <protection locked="0"/>
    </xf>
    <xf numFmtId="0" fontId="78" fillId="26" borderId="23" xfId="0" applyFont="1" applyFill="1" applyBorder="1" applyAlignment="1">
      <alignment vertical="center" wrapText="1"/>
    </xf>
    <xf numFmtId="0" fontId="78" fillId="26" borderId="17" xfId="0" applyFont="1" applyFill="1" applyBorder="1" applyAlignment="1">
      <alignment horizontal="center" vertical="center" wrapText="1"/>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65" fillId="26" borderId="93" xfId="0" applyFont="1" applyFill="1" applyBorder="1" applyAlignment="1" applyProtection="1">
      <alignment horizontal="center" vertical="top" textRotation="255" wrapText="1"/>
      <protection locked="0"/>
    </xf>
    <xf numFmtId="40" fontId="78" fillId="0" borderId="12" xfId="34" applyNumberFormat="1" applyFont="1" applyFill="1" applyBorder="1" applyAlignment="1" applyProtection="1">
      <alignment vertical="center" shrinkToFit="1"/>
      <protection locked="0"/>
    </xf>
    <xf numFmtId="0" fontId="78" fillId="25" borderId="95" xfId="0" applyFont="1" applyFill="1" applyBorder="1" applyAlignment="1" applyProtection="1">
      <alignment horizontal="center" vertical="center"/>
      <protection locked="0"/>
    </xf>
    <xf numFmtId="0" fontId="85" fillId="25" borderId="11" xfId="0" applyFont="1" applyFill="1" applyBorder="1" applyAlignment="1" applyProtection="1">
      <alignment horizontal="center" vertical="center"/>
      <protection locked="0"/>
    </xf>
    <xf numFmtId="179" fontId="78" fillId="0" borderId="10" xfId="28" applyNumberFormat="1" applyFont="1" applyFill="1" applyBorder="1" applyAlignment="1">
      <alignment vertical="center" shrinkToFit="1"/>
    </xf>
    <xf numFmtId="0" fontId="78" fillId="25" borderId="37" xfId="0" applyFont="1" applyFill="1" applyBorder="1" applyAlignment="1" applyProtection="1">
      <alignment horizontal="center" vertical="center"/>
      <protection locked="0"/>
    </xf>
    <xf numFmtId="0" fontId="69" fillId="32" borderId="142" xfId="0" applyFont="1" applyFill="1" applyBorder="1" applyAlignment="1">
      <alignment horizontal="center" vertical="center"/>
    </xf>
    <xf numFmtId="0" fontId="69" fillId="33" borderId="26" xfId="0" applyFont="1" applyFill="1" applyBorder="1">
      <alignment vertical="center"/>
    </xf>
    <xf numFmtId="0" fontId="69" fillId="33" borderId="31" xfId="0" applyFont="1" applyFill="1" applyBorder="1">
      <alignment vertical="center"/>
    </xf>
    <xf numFmtId="0" fontId="69" fillId="33" borderId="32" xfId="0" applyFont="1" applyFill="1" applyBorder="1">
      <alignment vertical="center"/>
    </xf>
    <xf numFmtId="0" fontId="85" fillId="25" borderId="53" xfId="0" applyFont="1" applyFill="1" applyBorder="1" applyAlignment="1" applyProtection="1">
      <alignment horizontal="center" vertical="center"/>
      <protection locked="0"/>
    </xf>
    <xf numFmtId="0" fontId="67" fillId="0" borderId="62" xfId="0" applyFont="1" applyFill="1" applyBorder="1" applyAlignment="1">
      <alignment vertical="center"/>
    </xf>
    <xf numFmtId="0" fontId="78" fillId="25" borderId="52" xfId="0" applyFont="1" applyFill="1" applyBorder="1" applyAlignment="1" applyProtection="1">
      <alignment horizontal="center" vertical="center"/>
      <protection locked="0"/>
    </xf>
    <xf numFmtId="0" fontId="67" fillId="0" borderId="52" xfId="0" applyFont="1" applyFill="1" applyBorder="1" applyAlignment="1">
      <alignment vertical="center"/>
    </xf>
    <xf numFmtId="0" fontId="67" fillId="0" borderId="52" xfId="0" applyFont="1" applyFill="1" applyBorder="1" applyAlignment="1" applyProtection="1">
      <alignment vertical="center"/>
      <protection locked="0"/>
    </xf>
    <xf numFmtId="0" fontId="66" fillId="0" borderId="52" xfId="0" applyFont="1" applyFill="1" applyBorder="1">
      <alignment vertical="center"/>
    </xf>
    <xf numFmtId="0" fontId="66" fillId="0" borderId="52" xfId="0" applyFont="1" applyFill="1" applyBorder="1" applyAlignment="1">
      <alignment horizontal="center" vertical="center"/>
    </xf>
    <xf numFmtId="0" fontId="66" fillId="0" borderId="52" xfId="0" applyFont="1" applyFill="1" applyBorder="1" applyAlignment="1">
      <alignment vertical="center"/>
    </xf>
    <xf numFmtId="177" fontId="78" fillId="0" borderId="27" xfId="0" applyNumberFormat="1" applyFont="1" applyFill="1" applyBorder="1">
      <alignment vertical="center"/>
    </xf>
    <xf numFmtId="0" fontId="40" fillId="0" borderId="0" xfId="0" applyFont="1" applyAlignment="1">
      <alignment horizontal="left" vertical="center" wrapText="1"/>
    </xf>
    <xf numFmtId="0" fontId="70" fillId="26" borderId="138" xfId="0" applyFont="1" applyFill="1" applyBorder="1" applyAlignment="1">
      <alignment vertical="center" wrapText="1"/>
    </xf>
    <xf numFmtId="0" fontId="70" fillId="26" borderId="104" xfId="0" applyFont="1" applyFill="1" applyBorder="1" applyAlignment="1">
      <alignment vertical="center" wrapText="1"/>
    </xf>
    <xf numFmtId="0" fontId="70" fillId="26" borderId="105" xfId="0" applyFont="1" applyFill="1" applyBorder="1" applyAlignment="1">
      <alignment vertical="center" wrapText="1"/>
    </xf>
    <xf numFmtId="0" fontId="70" fillId="26" borderId="156" xfId="0" applyFont="1" applyFill="1" applyBorder="1" applyAlignment="1">
      <alignment vertical="center" wrapText="1"/>
    </xf>
    <xf numFmtId="0" fontId="70" fillId="26" borderId="38" xfId="0" applyFont="1" applyFill="1" applyBorder="1" applyAlignment="1">
      <alignment vertical="center" wrapText="1"/>
    </xf>
    <xf numFmtId="0" fontId="70" fillId="26" borderId="107" xfId="0" applyFont="1" applyFill="1" applyBorder="1" applyAlignment="1">
      <alignment vertical="center" wrapText="1"/>
    </xf>
    <xf numFmtId="0" fontId="88" fillId="0" borderId="0" xfId="0" applyFont="1" applyAlignment="1">
      <alignment horizontal="right" vertical="center" wrapText="1"/>
    </xf>
    <xf numFmtId="0" fontId="25" fillId="0" borderId="0" xfId="0" applyFont="1" applyAlignment="1">
      <alignment horizontal="left" vertical="top"/>
    </xf>
    <xf numFmtId="0" fontId="89" fillId="0" borderId="0" xfId="0" applyFont="1">
      <alignment vertical="center"/>
    </xf>
    <xf numFmtId="0" fontId="90"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65" fillId="0" borderId="0" xfId="0" applyFont="1" applyFill="1" applyBorder="1" applyAlignment="1">
      <alignment horizontal="left" vertical="center" wrapText="1"/>
    </xf>
    <xf numFmtId="0" fontId="65" fillId="0" borderId="0" xfId="0" applyFont="1" applyFill="1" applyBorder="1" applyAlignment="1">
      <alignment vertical="center" wrapText="1"/>
    </xf>
    <xf numFmtId="0" fontId="67" fillId="0" borderId="0" xfId="0" applyFont="1" applyFill="1" applyBorder="1" applyAlignment="1" applyProtection="1">
      <alignment vertical="center"/>
      <protection locked="0"/>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0" fillId="29" borderId="71" xfId="0" applyNumberFormat="1" applyFill="1" applyBorder="1">
      <alignment vertical="center"/>
    </xf>
    <xf numFmtId="180" fontId="0" fillId="29" borderId="157" xfId="0" applyNumberFormat="1" applyFill="1" applyBorder="1">
      <alignment vertical="center"/>
    </xf>
    <xf numFmtId="180" fontId="31" fillId="30" borderId="12" xfId="0" applyNumberFormat="1" applyFont="1" applyFill="1" applyBorder="1">
      <alignment vertical="center"/>
    </xf>
    <xf numFmtId="176" fontId="0" fillId="29" borderId="22" xfId="0" applyNumberFormat="1" applyFill="1" applyBorder="1">
      <alignment vertical="center"/>
    </xf>
    <xf numFmtId="176" fontId="0" fillId="29" borderId="23" xfId="0" applyNumberFormat="1" applyFill="1" applyBorder="1">
      <alignment vertical="center"/>
    </xf>
    <xf numFmtId="180" fontId="0" fillId="29" borderId="23" xfId="0" applyNumberFormat="1" applyFill="1" applyBorder="1">
      <alignment vertical="center"/>
    </xf>
    <xf numFmtId="176" fontId="31" fillId="34" borderId="10" xfId="0" applyNumberFormat="1" applyFont="1" applyFill="1" applyBorder="1">
      <alignment vertical="center"/>
    </xf>
    <xf numFmtId="176" fontId="31" fillId="34" borderId="29" xfId="0" applyNumberFormat="1" applyFont="1" applyFill="1" applyBorder="1">
      <alignment vertical="center"/>
    </xf>
    <xf numFmtId="180" fontId="31" fillId="30" borderId="10" xfId="0" applyNumberFormat="1" applyFont="1" applyFill="1" applyBorder="1">
      <alignment vertical="center"/>
    </xf>
    <xf numFmtId="180" fontId="31" fillId="30" borderId="29" xfId="0" applyNumberFormat="1" applyFont="1" applyFill="1" applyBorder="1">
      <alignment vertical="center"/>
    </xf>
    <xf numFmtId="0" fontId="93" fillId="0" borderId="0" xfId="0" applyFont="1" applyFill="1">
      <alignment vertical="center"/>
    </xf>
    <xf numFmtId="0" fontId="94" fillId="0" borderId="0" xfId="0" applyFont="1" applyFill="1">
      <alignment vertical="center"/>
    </xf>
    <xf numFmtId="0" fontId="95" fillId="0" borderId="10" xfId="0" applyFont="1" applyFill="1" applyBorder="1" applyAlignment="1">
      <alignment vertical="center"/>
    </xf>
    <xf numFmtId="0" fontId="94" fillId="0" borderId="0" xfId="0" applyFont="1" applyFill="1" applyBorder="1" applyAlignment="1">
      <alignment vertical="center"/>
    </xf>
    <xf numFmtId="0" fontId="94" fillId="0" borderId="0" xfId="0" applyFont="1">
      <alignment vertical="center"/>
    </xf>
    <xf numFmtId="0" fontId="97" fillId="0" borderId="0" xfId="0" applyFont="1" applyFill="1">
      <alignment vertical="center"/>
    </xf>
    <xf numFmtId="0" fontId="94" fillId="0" borderId="0" xfId="0" applyFont="1" applyFill="1" applyBorder="1">
      <alignment vertical="center"/>
    </xf>
    <xf numFmtId="0" fontId="94" fillId="0" borderId="0" xfId="0" applyFont="1" applyFill="1" applyBorder="1" applyProtection="1">
      <alignment vertical="center"/>
      <protection locked="0"/>
    </xf>
    <xf numFmtId="0" fontId="94" fillId="0" borderId="0" xfId="0" applyFont="1" applyProtection="1">
      <alignment vertical="center"/>
      <protection locked="0"/>
    </xf>
    <xf numFmtId="0" fontId="95" fillId="0" borderId="78" xfId="0" applyFont="1" applyFill="1" applyBorder="1">
      <alignment vertical="center"/>
    </xf>
    <xf numFmtId="0" fontId="95" fillId="0" borderId="12" xfId="0" applyFont="1" applyFill="1" applyBorder="1">
      <alignment vertical="center"/>
    </xf>
    <xf numFmtId="0" fontId="95" fillId="0" borderId="37" xfId="0" applyFont="1" applyFill="1" applyBorder="1">
      <alignment vertical="center"/>
    </xf>
    <xf numFmtId="0" fontId="95" fillId="0" borderId="11" xfId="0" applyFont="1" applyBorder="1">
      <alignment vertical="center"/>
    </xf>
    <xf numFmtId="0" fontId="95" fillId="0" borderId="0" xfId="0" applyFont="1" applyFill="1" applyBorder="1" applyAlignment="1">
      <alignment horizontal="left" vertical="center" wrapText="1"/>
    </xf>
    <xf numFmtId="0" fontId="95" fillId="0" borderId="0" xfId="0" applyFont="1" applyAlignment="1">
      <alignment horizontal="left" vertical="center" wrapText="1"/>
    </xf>
    <xf numFmtId="49" fontId="97" fillId="0" borderId="0" xfId="0" applyNumberFormat="1" applyFont="1" applyFill="1">
      <alignment vertical="center"/>
    </xf>
    <xf numFmtId="0" fontId="94" fillId="0" borderId="0" xfId="0" applyFont="1" applyFill="1" applyAlignment="1">
      <alignment vertical="center"/>
    </xf>
    <xf numFmtId="49" fontId="94" fillId="0" borderId="0" xfId="0" applyNumberFormat="1" applyFont="1" applyFill="1">
      <alignment vertical="center"/>
    </xf>
    <xf numFmtId="0" fontId="95" fillId="0" borderId="0" xfId="0" applyFont="1" applyFill="1">
      <alignment vertical="center"/>
    </xf>
    <xf numFmtId="0" fontId="101" fillId="0" borderId="0" xfId="0" applyFont="1">
      <alignment vertical="center"/>
    </xf>
    <xf numFmtId="0" fontId="103" fillId="0" borderId="0" xfId="0" applyFont="1">
      <alignment vertical="center"/>
    </xf>
    <xf numFmtId="0" fontId="104" fillId="32" borderId="142" xfId="0" applyFont="1" applyFill="1" applyBorder="1" applyAlignment="1">
      <alignment horizontal="center" vertical="center"/>
    </xf>
    <xf numFmtId="0" fontId="94" fillId="0" borderId="33" xfId="0" applyFont="1" applyFill="1" applyBorder="1">
      <alignment vertical="center"/>
    </xf>
    <xf numFmtId="0" fontId="103" fillId="0" borderId="0" xfId="0" applyFont="1" applyFill="1">
      <alignment vertical="center"/>
    </xf>
    <xf numFmtId="0" fontId="95" fillId="0" borderId="33" xfId="0" applyFont="1" applyBorder="1" applyAlignment="1">
      <alignment horizontal="center" vertical="center"/>
    </xf>
    <xf numFmtId="0" fontId="105" fillId="0" borderId="0" xfId="0" applyFont="1" applyFill="1" applyBorder="1" applyAlignment="1">
      <alignment vertical="center" wrapText="1" shrinkToFit="1"/>
    </xf>
    <xf numFmtId="0" fontId="105" fillId="0" borderId="18" xfId="0" applyFont="1" applyBorder="1" applyAlignment="1">
      <alignment vertical="center" shrinkToFit="1"/>
    </xf>
    <xf numFmtId="0" fontId="105" fillId="0" borderId="0" xfId="0" applyFont="1" applyBorder="1" applyAlignment="1">
      <alignment vertical="center" shrinkToFit="1"/>
    </xf>
    <xf numFmtId="0" fontId="105" fillId="0" borderId="0" xfId="0" applyFont="1" applyFill="1" applyBorder="1">
      <alignment vertical="center"/>
    </xf>
    <xf numFmtId="176" fontId="105" fillId="0" borderId="0" xfId="0" applyNumberFormat="1" applyFont="1" applyFill="1" applyBorder="1" applyAlignment="1" applyProtection="1">
      <alignment vertical="center"/>
      <protection locked="0"/>
    </xf>
    <xf numFmtId="176" fontId="105" fillId="0" borderId="21" xfId="0" applyNumberFormat="1" applyFont="1" applyFill="1" applyBorder="1" applyAlignment="1" applyProtection="1">
      <alignment vertical="center"/>
      <protection locked="0"/>
    </xf>
    <xf numFmtId="0" fontId="95" fillId="0" borderId="0" xfId="0" applyFont="1" applyFill="1" applyBorder="1" applyAlignment="1">
      <alignment horizontal="center" vertical="center"/>
    </xf>
    <xf numFmtId="0" fontId="94" fillId="0" borderId="33" xfId="0" applyFont="1" applyBorder="1" applyAlignment="1">
      <alignment horizontal="center" vertical="center"/>
    </xf>
    <xf numFmtId="0" fontId="105" fillId="26" borderId="11" xfId="0" applyFont="1" applyFill="1" applyBorder="1" applyAlignment="1">
      <alignment vertical="center" shrinkToFit="1"/>
    </xf>
    <xf numFmtId="0" fontId="105" fillId="0" borderId="14" xfId="0" applyFont="1" applyBorder="1" applyAlignment="1">
      <alignment vertical="center" shrinkToFit="1"/>
    </xf>
    <xf numFmtId="2" fontId="105" fillId="0" borderId="21" xfId="0" applyNumberFormat="1" applyFont="1" applyBorder="1" applyAlignment="1">
      <alignment vertical="center" shrinkToFit="1"/>
    </xf>
    <xf numFmtId="0" fontId="105" fillId="0" borderId="21" xfId="0" applyFont="1" applyBorder="1" applyAlignment="1">
      <alignment vertical="center" shrinkToFit="1"/>
    </xf>
    <xf numFmtId="0" fontId="105" fillId="0" borderId="15" xfId="0" applyFont="1" applyBorder="1" applyAlignment="1">
      <alignment vertical="center" shrinkToFit="1"/>
    </xf>
    <xf numFmtId="0" fontId="105" fillId="26" borderId="66" xfId="0" applyFont="1" applyFill="1" applyBorder="1" applyAlignment="1">
      <alignment vertical="center" shrinkToFit="1"/>
    </xf>
    <xf numFmtId="0" fontId="105" fillId="0" borderId="33" xfId="0" applyFont="1" applyBorder="1" applyAlignment="1">
      <alignment horizontal="right" vertical="center" shrinkToFit="1"/>
    </xf>
    <xf numFmtId="0" fontId="105" fillId="0" borderId="16" xfId="0" applyFont="1" applyBorder="1" applyAlignment="1">
      <alignment vertical="center" shrinkToFit="1"/>
    </xf>
    <xf numFmtId="0" fontId="108" fillId="26" borderId="19" xfId="0" applyFont="1" applyFill="1" applyBorder="1" applyAlignment="1">
      <alignment vertical="center"/>
    </xf>
    <xf numFmtId="0" fontId="109" fillId="0" borderId="0" xfId="0" applyFont="1" applyBorder="1" applyAlignment="1">
      <alignment horizontal="left" vertical="center"/>
    </xf>
    <xf numFmtId="0" fontId="95" fillId="0" borderId="37" xfId="0" applyFont="1" applyFill="1" applyBorder="1" applyAlignment="1">
      <alignment horizontal="center" vertical="center"/>
    </xf>
    <xf numFmtId="0" fontId="101" fillId="0" borderId="37" xfId="0" applyFont="1" applyBorder="1">
      <alignment vertical="center"/>
    </xf>
    <xf numFmtId="0" fontId="95" fillId="0" borderId="33" xfId="0" applyFont="1" applyFill="1" applyBorder="1" applyAlignment="1">
      <alignment horizontal="center" vertical="center"/>
    </xf>
    <xf numFmtId="0" fontId="101" fillId="0" borderId="0" xfId="0" applyFont="1" applyBorder="1">
      <alignment vertical="center"/>
    </xf>
    <xf numFmtId="0" fontId="110" fillId="0" borderId="21" xfId="0" applyFont="1" applyFill="1" applyBorder="1" applyAlignment="1">
      <alignment vertical="center"/>
    </xf>
    <xf numFmtId="0" fontId="95" fillId="0" borderId="21" xfId="0" applyFont="1" applyFill="1" applyBorder="1" applyAlignment="1"/>
    <xf numFmtId="0" fontId="95" fillId="0" borderId="0" xfId="0" applyFont="1" applyFill="1" applyBorder="1" applyAlignment="1"/>
    <xf numFmtId="0" fontId="95" fillId="0" borderId="0" xfId="0" applyFont="1" applyAlignment="1"/>
    <xf numFmtId="0" fontId="98" fillId="0" borderId="0" xfId="0" applyFont="1" applyFill="1" applyBorder="1" applyAlignment="1">
      <alignment vertical="center"/>
    </xf>
    <xf numFmtId="0" fontId="98" fillId="0" borderId="0" xfId="0" applyFont="1" applyFill="1" applyBorder="1" applyAlignment="1"/>
    <xf numFmtId="0" fontId="98" fillId="0" borderId="0" xfId="0" applyFont="1" applyAlignment="1"/>
    <xf numFmtId="0" fontId="98" fillId="0" borderId="0" xfId="0" applyFont="1" applyFill="1" applyAlignment="1">
      <alignment horizontal="right" vertical="top"/>
    </xf>
    <xf numFmtId="0" fontId="98" fillId="0" borderId="0" xfId="0" applyFont="1" applyFill="1" applyBorder="1" applyAlignment="1">
      <alignment vertical="center" wrapText="1"/>
    </xf>
    <xf numFmtId="0" fontId="67" fillId="29" borderId="37" xfId="0" applyFont="1" applyFill="1" applyBorder="1" applyAlignment="1" applyProtection="1">
      <alignment vertical="center"/>
      <protection locked="0"/>
    </xf>
    <xf numFmtId="0" fontId="67" fillId="0" borderId="11" xfId="0" applyFont="1" applyFill="1" applyBorder="1" applyAlignment="1" applyProtection="1">
      <alignment vertical="center"/>
      <protection locked="0"/>
    </xf>
    <xf numFmtId="0" fontId="67" fillId="26" borderId="11" xfId="0" applyFont="1" applyFill="1" applyBorder="1" applyAlignment="1" applyProtection="1">
      <alignment vertical="center"/>
      <protection locked="0"/>
    </xf>
    <xf numFmtId="0" fontId="67" fillId="29" borderId="33" xfId="0" applyFont="1" applyFill="1" applyBorder="1" applyAlignment="1" applyProtection="1">
      <alignment vertical="center"/>
      <protection locked="0"/>
    </xf>
    <xf numFmtId="0" fontId="67" fillId="29" borderId="0" xfId="0" applyFont="1" applyFill="1" applyBorder="1" applyAlignment="1" applyProtection="1">
      <alignment vertical="center"/>
      <protection locked="0"/>
    </xf>
    <xf numFmtId="0" fontId="65" fillId="29" borderId="0" xfId="0" applyFont="1" applyFill="1" applyBorder="1" applyAlignment="1" applyProtection="1">
      <alignment vertical="center"/>
      <protection locked="0"/>
    </xf>
    <xf numFmtId="0" fontId="65" fillId="0" borderId="33" xfId="0" applyFont="1" applyFill="1" applyBorder="1" applyAlignment="1" applyProtection="1">
      <alignment vertical="center"/>
      <protection locked="0"/>
    </xf>
    <xf numFmtId="0" fontId="94" fillId="0" borderId="106" xfId="0" applyFont="1" applyFill="1" applyBorder="1">
      <alignment vertical="center"/>
    </xf>
    <xf numFmtId="0" fontId="94" fillId="0" borderId="106" xfId="0" applyFont="1" applyBorder="1">
      <alignment vertical="center"/>
    </xf>
    <xf numFmtId="0" fontId="50" fillId="0" borderId="0" xfId="0" applyFont="1" applyBorder="1">
      <alignment vertical="center"/>
    </xf>
    <xf numFmtId="0" fontId="111" fillId="26" borderId="0" xfId="0" applyFont="1" applyFill="1" applyBorder="1" applyAlignment="1">
      <alignment vertical="center" wrapText="1"/>
    </xf>
    <xf numFmtId="0" fontId="93" fillId="26" borderId="0" xfId="0" applyFont="1" applyFill="1" applyBorder="1" applyAlignment="1">
      <alignment vertical="center"/>
    </xf>
    <xf numFmtId="0" fontId="111" fillId="26" borderId="0" xfId="0" applyFont="1" applyFill="1" applyAlignment="1">
      <alignment vertical="center" wrapText="1"/>
    </xf>
    <xf numFmtId="0" fontId="93" fillId="26" borderId="0" xfId="0" applyFont="1" applyFill="1" applyBorder="1" applyAlignment="1">
      <alignment vertical="center" wrapText="1"/>
    </xf>
    <xf numFmtId="0" fontId="111" fillId="29" borderId="94" xfId="0" applyFont="1" applyFill="1" applyBorder="1" applyAlignment="1">
      <alignment vertical="center" wrapText="1"/>
    </xf>
    <xf numFmtId="0" fontId="111" fillId="29" borderId="35" xfId="0" applyFont="1" applyFill="1" applyBorder="1" applyAlignment="1">
      <alignment vertical="center" wrapText="1"/>
    </xf>
    <xf numFmtId="0" fontId="111" fillId="29" borderId="61" xfId="0" applyFont="1" applyFill="1" applyBorder="1" applyAlignment="1">
      <alignment vertical="center" wrapText="1"/>
    </xf>
    <xf numFmtId="0" fontId="93" fillId="26" borderId="37" xfId="0" applyFont="1" applyFill="1" applyBorder="1">
      <alignment vertical="center"/>
    </xf>
    <xf numFmtId="0" fontId="94" fillId="26" borderId="37" xfId="0" applyFont="1" applyFill="1" applyBorder="1">
      <alignment vertical="center"/>
    </xf>
    <xf numFmtId="0" fontId="94" fillId="26" borderId="11" xfId="0" applyFont="1" applyFill="1" applyBorder="1">
      <alignment vertical="center"/>
    </xf>
    <xf numFmtId="0" fontId="111" fillId="29" borderId="108" xfId="0" applyFont="1" applyFill="1" applyBorder="1" applyAlignment="1">
      <alignment vertical="center" wrapText="1"/>
    </xf>
    <xf numFmtId="0" fontId="93" fillId="26" borderId="106" xfId="0" applyFont="1" applyFill="1" applyBorder="1" applyAlignment="1">
      <alignment vertical="center"/>
    </xf>
    <xf numFmtId="0" fontId="111" fillId="26" borderId="106" xfId="0" applyFont="1" applyFill="1" applyBorder="1" applyAlignment="1">
      <alignment vertical="center" wrapText="1"/>
    </xf>
    <xf numFmtId="0" fontId="111" fillId="26" borderId="148" xfId="0" applyFont="1" applyFill="1" applyBorder="1" applyAlignment="1">
      <alignment vertical="center" wrapText="1"/>
    </xf>
    <xf numFmtId="0" fontId="98" fillId="26" borderId="0" xfId="0" applyFont="1" applyFill="1" applyBorder="1" applyAlignment="1">
      <alignment horizontal="right" vertical="top"/>
    </xf>
    <xf numFmtId="0" fontId="98" fillId="26" borderId="0" xfId="0" applyFont="1" applyFill="1" applyBorder="1" applyAlignment="1">
      <alignment vertical="top"/>
    </xf>
    <xf numFmtId="0" fontId="98" fillId="26" borderId="0" xfId="0" applyFont="1" applyFill="1" applyBorder="1" applyAlignment="1">
      <alignment horizontal="right" vertical="top" wrapText="1"/>
    </xf>
    <xf numFmtId="0" fontId="98" fillId="26" borderId="0" xfId="0" applyFont="1" applyFill="1" applyBorder="1" applyAlignment="1">
      <alignment vertical="top" wrapText="1"/>
    </xf>
    <xf numFmtId="0" fontId="98" fillId="26" borderId="0" xfId="0" applyFont="1" applyFill="1" applyAlignment="1">
      <alignment vertical="top" wrapText="1"/>
    </xf>
    <xf numFmtId="0" fontId="111" fillId="26" borderId="44" xfId="0" applyFont="1" applyFill="1" applyBorder="1" applyAlignment="1">
      <alignment vertical="center" wrapText="1"/>
    </xf>
    <xf numFmtId="0" fontId="111" fillId="26" borderId="45" xfId="0" applyFont="1" applyFill="1" applyBorder="1" applyAlignment="1">
      <alignment vertical="center" wrapText="1"/>
    </xf>
    <xf numFmtId="0" fontId="111" fillId="26" borderId="46" xfId="0" applyFont="1" applyFill="1" applyBorder="1" applyAlignment="1">
      <alignment vertical="center" wrapText="1"/>
    </xf>
    <xf numFmtId="0" fontId="111" fillId="26" borderId="35" xfId="0" applyFont="1" applyFill="1" applyBorder="1" applyAlignment="1">
      <alignment vertical="center" wrapText="1"/>
    </xf>
    <xf numFmtId="0" fontId="111" fillId="26" borderId="38" xfId="0" applyFont="1" applyFill="1" applyBorder="1" applyAlignment="1">
      <alignment vertical="center" wrapText="1"/>
    </xf>
    <xf numFmtId="0" fontId="111" fillId="0" borderId="35" xfId="0" applyFont="1" applyFill="1" applyBorder="1">
      <alignment vertical="center"/>
    </xf>
    <xf numFmtId="0" fontId="111" fillId="0" borderId="0" xfId="0" applyFont="1" applyFill="1" applyBorder="1">
      <alignment vertical="center"/>
    </xf>
    <xf numFmtId="0" fontId="111" fillId="0" borderId="0" xfId="0" applyFont="1" applyFill="1" applyBorder="1" applyAlignment="1">
      <alignment vertical="center" wrapText="1"/>
    </xf>
    <xf numFmtId="0" fontId="111" fillId="26" borderId="35" xfId="0" applyFont="1" applyFill="1" applyBorder="1">
      <alignment vertical="center"/>
    </xf>
    <xf numFmtId="0" fontId="113" fillId="26" borderId="0" xfId="0" applyFont="1" applyFill="1" applyBorder="1">
      <alignment vertical="center"/>
    </xf>
    <xf numFmtId="0" fontId="111" fillId="26" borderId="0" xfId="0" applyFont="1" applyFill="1" applyBorder="1">
      <alignment vertical="center"/>
    </xf>
    <xf numFmtId="0" fontId="111" fillId="0" borderId="108" xfId="0" applyFont="1" applyFill="1" applyBorder="1">
      <alignment vertical="center"/>
    </xf>
    <xf numFmtId="0" fontId="113" fillId="0" borderId="106" xfId="0" applyFont="1" applyFill="1" applyBorder="1">
      <alignment vertical="center"/>
    </xf>
    <xf numFmtId="0" fontId="111" fillId="0" borderId="106" xfId="0" applyFont="1" applyFill="1" applyBorder="1">
      <alignment vertical="center"/>
    </xf>
    <xf numFmtId="0" fontId="111" fillId="0" borderId="106" xfId="0" applyFont="1" applyFill="1" applyBorder="1" applyAlignment="1">
      <alignment vertical="center"/>
    </xf>
    <xf numFmtId="0" fontId="111" fillId="0" borderId="106" xfId="0" applyFont="1" applyFill="1" applyBorder="1" applyAlignment="1">
      <alignment horizontal="center" vertical="center"/>
    </xf>
    <xf numFmtId="0" fontId="111" fillId="0" borderId="106" xfId="0" applyFont="1" applyFill="1" applyBorder="1" applyAlignment="1" applyProtection="1">
      <alignment vertical="center" shrinkToFit="1"/>
      <protection locked="0"/>
    </xf>
    <xf numFmtId="0" fontId="113" fillId="0" borderId="106" xfId="0" applyFont="1" applyFill="1" applyBorder="1" applyAlignment="1">
      <alignment horizontal="center" vertical="center"/>
    </xf>
    <xf numFmtId="0" fontId="113" fillId="0" borderId="107" xfId="0" applyFont="1" applyBorder="1">
      <alignment vertical="center"/>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52" fillId="0" borderId="0" xfId="0" applyFont="1" applyFill="1">
      <alignment vertical="center"/>
    </xf>
    <xf numFmtId="0" fontId="52" fillId="0" borderId="0" xfId="0" applyFont="1" applyFill="1" applyAlignment="1">
      <alignment vertical="center"/>
    </xf>
    <xf numFmtId="0" fontId="114" fillId="0" borderId="0" xfId="0" applyFont="1" applyFill="1" applyBorder="1" applyAlignment="1">
      <alignment horizontal="center" vertical="center"/>
    </xf>
    <xf numFmtId="0" fontId="114" fillId="0" borderId="0" xfId="0" applyFont="1" applyFill="1" applyBorder="1" applyAlignment="1">
      <alignment horizontal="left" vertical="center"/>
    </xf>
    <xf numFmtId="177" fontId="114" fillId="0" borderId="142" xfId="0" applyNumberFormat="1" applyFont="1" applyFill="1" applyBorder="1" applyAlignment="1">
      <alignment vertical="center"/>
    </xf>
    <xf numFmtId="0" fontId="50" fillId="0" borderId="18" xfId="0" applyFont="1" applyFill="1" applyBorder="1">
      <alignment vertical="center"/>
    </xf>
    <xf numFmtId="0" fontId="50" fillId="0" borderId="0" xfId="0" applyFont="1" applyFill="1" applyAlignment="1">
      <alignment horizontal="right" vertical="center"/>
    </xf>
    <xf numFmtId="0" fontId="50" fillId="0" borderId="14" xfId="0" applyFont="1" applyFill="1" applyBorder="1">
      <alignment vertical="center"/>
    </xf>
    <xf numFmtId="0" fontId="114" fillId="26" borderId="15" xfId="0" applyFont="1" applyFill="1" applyBorder="1" applyAlignment="1">
      <alignment vertical="center" wrapText="1" shrinkToFit="1"/>
    </xf>
    <xf numFmtId="0" fontId="114" fillId="26" borderId="17" xfId="0" applyFont="1" applyFill="1" applyBorder="1" applyAlignment="1">
      <alignment vertical="center" wrapText="1" shrinkToFit="1"/>
    </xf>
    <xf numFmtId="0" fontId="114" fillId="26" borderId="19"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50" fillId="26" borderId="93" xfId="0" applyFont="1" applyFill="1" applyBorder="1" applyAlignment="1">
      <alignment horizontal="center" vertical="center" textRotation="255" wrapText="1"/>
    </xf>
    <xf numFmtId="0" fontId="114" fillId="26" borderId="17" xfId="0" applyFont="1" applyFill="1" applyBorder="1" applyAlignment="1">
      <alignment horizontal="center" vertical="center" wrapText="1" shrinkToFit="1"/>
    </xf>
    <xf numFmtId="0" fontId="114" fillId="26" borderId="18" xfId="0" applyFont="1" applyFill="1" applyBorder="1" applyAlignment="1">
      <alignment horizontal="center" vertical="center" wrapText="1" shrinkToFit="1"/>
    </xf>
    <xf numFmtId="0" fontId="114" fillId="26" borderId="93" xfId="0" applyFont="1" applyFill="1" applyBorder="1" applyAlignment="1">
      <alignment horizontal="center" vertical="center" wrapText="1" shrinkToFit="1"/>
    </xf>
    <xf numFmtId="0" fontId="114" fillId="26" borderId="93" xfId="0" applyFont="1" applyFill="1" applyBorder="1" applyAlignment="1">
      <alignment horizontal="center" vertical="center" shrinkToFit="1"/>
    </xf>
    <xf numFmtId="0" fontId="114" fillId="26" borderId="17" xfId="0" applyFont="1" applyFill="1" applyBorder="1" applyAlignment="1">
      <alignment horizontal="center" vertical="center" shrinkToFit="1"/>
    </xf>
    <xf numFmtId="0" fontId="114" fillId="26" borderId="93" xfId="0" applyFont="1" applyFill="1" applyBorder="1" applyAlignment="1">
      <alignment horizontal="center" vertical="center" wrapText="1"/>
    </xf>
    <xf numFmtId="0" fontId="114" fillId="26" borderId="17" xfId="0" applyFont="1" applyFill="1" applyBorder="1" applyAlignment="1">
      <alignment horizontal="center" vertical="center" wrapText="1"/>
    </xf>
    <xf numFmtId="0" fontId="114" fillId="26" borderId="93" xfId="0" applyFont="1" applyFill="1" applyBorder="1" applyAlignment="1">
      <alignment horizontal="center" vertical="center" textRotation="255"/>
    </xf>
    <xf numFmtId="0" fontId="114" fillId="26" borderId="17" xfId="0" applyFont="1" applyFill="1" applyBorder="1" applyAlignment="1">
      <alignment horizontal="center" vertical="center"/>
    </xf>
    <xf numFmtId="0" fontId="114" fillId="26" borderId="18" xfId="0" applyFont="1" applyFill="1" applyBorder="1" applyAlignment="1">
      <alignment horizontal="center" vertical="center"/>
    </xf>
    <xf numFmtId="0" fontId="50" fillId="26" borderId="19" xfId="0" applyFont="1" applyFill="1" applyBorder="1">
      <alignment vertical="center"/>
    </xf>
    <xf numFmtId="0" fontId="50" fillId="26" borderId="16" xfId="0" applyFont="1" applyFill="1" applyBorder="1">
      <alignment vertical="center"/>
    </xf>
    <xf numFmtId="0" fontId="114" fillId="0" borderId="10" xfId="0" applyFont="1" applyFill="1" applyBorder="1" applyAlignment="1">
      <alignment vertical="center" wrapText="1"/>
    </xf>
    <xf numFmtId="0" fontId="114" fillId="0" borderId="20" xfId="0" applyFont="1" applyFill="1" applyBorder="1" applyAlignment="1">
      <alignment horizontal="center" vertical="center"/>
    </xf>
    <xf numFmtId="0" fontId="114" fillId="0" borderId="28" xfId="0" applyFont="1" applyFill="1" applyBorder="1" applyAlignment="1">
      <alignment horizontal="center" vertical="center"/>
    </xf>
    <xf numFmtId="0" fontId="114" fillId="0" borderId="10" xfId="0" applyFont="1" applyFill="1" applyBorder="1" applyAlignment="1" applyProtection="1">
      <alignment vertical="center" wrapText="1"/>
      <protection locked="0"/>
    </xf>
    <xf numFmtId="0" fontId="50" fillId="0" borderId="12" xfId="0" applyFont="1" applyFill="1" applyBorder="1" applyAlignment="1">
      <alignment vertical="center" wrapText="1"/>
    </xf>
    <xf numFmtId="0" fontId="114" fillId="29" borderId="10" xfId="0" applyFont="1" applyFill="1" applyBorder="1" applyAlignment="1" applyProtection="1">
      <alignment horizontal="center" vertical="center"/>
      <protection locked="0"/>
    </xf>
    <xf numFmtId="38" fontId="114" fillId="0" borderId="10" xfId="34" applyFont="1" applyFill="1" applyBorder="1" applyAlignment="1" applyProtection="1">
      <alignment vertical="center" shrinkToFit="1"/>
      <protection locked="0"/>
    </xf>
    <xf numFmtId="40" fontId="114" fillId="0" borderId="12" xfId="34" applyNumberFormat="1" applyFont="1" applyFill="1" applyBorder="1" applyAlignment="1" applyProtection="1">
      <alignment vertical="center" shrinkToFit="1"/>
      <protection locked="0"/>
    </xf>
    <xf numFmtId="179" fontId="114" fillId="0" borderId="10" xfId="28" applyNumberFormat="1" applyFont="1" applyFill="1" applyBorder="1" applyAlignment="1">
      <alignment vertical="center" shrinkToFit="1"/>
    </xf>
    <xf numFmtId="0" fontId="51" fillId="0" borderId="12" xfId="0" applyFont="1" applyFill="1" applyBorder="1" applyAlignment="1">
      <alignment vertical="center"/>
    </xf>
    <xf numFmtId="0" fontId="114" fillId="26" borderId="37" xfId="0" applyFont="1" applyFill="1" applyBorder="1" applyAlignment="1" applyProtection="1">
      <alignment horizontal="center" vertical="center"/>
      <protection locked="0"/>
    </xf>
    <xf numFmtId="0" fontId="51" fillId="26" borderId="37" xfId="0" applyFont="1" applyFill="1" applyBorder="1" applyAlignment="1">
      <alignment vertical="center"/>
    </xf>
    <xf numFmtId="0" fontId="114" fillId="29" borderId="37" xfId="0" applyFont="1" applyFill="1" applyBorder="1" applyAlignment="1" applyProtection="1">
      <alignment horizontal="center" vertical="center"/>
      <protection locked="0"/>
    </xf>
    <xf numFmtId="0" fontId="51" fillId="0" borderId="37" xfId="0" applyFont="1" applyFill="1" applyBorder="1" applyAlignment="1" applyProtection="1">
      <alignment vertical="center"/>
      <protection locked="0"/>
    </xf>
    <xf numFmtId="0" fontId="114" fillId="26" borderId="37" xfId="0" applyFont="1" applyFill="1" applyBorder="1" applyAlignment="1">
      <alignment horizontal="center" vertical="center"/>
    </xf>
    <xf numFmtId="0" fontId="51" fillId="0" borderId="37" xfId="0" applyFont="1" applyFill="1" applyBorder="1" applyAlignment="1">
      <alignment vertical="center"/>
    </xf>
    <xf numFmtId="0" fontId="114" fillId="29" borderId="37" xfId="0" applyFont="1" applyFill="1" applyBorder="1" applyAlignment="1">
      <alignment horizontal="center" vertical="center"/>
    </xf>
    <xf numFmtId="0" fontId="50" fillId="0" borderId="37" xfId="0" applyFont="1" applyFill="1" applyBorder="1">
      <alignment vertical="center"/>
    </xf>
    <xf numFmtId="0" fontId="50" fillId="0" borderId="37" xfId="0" applyFont="1" applyFill="1" applyBorder="1" applyAlignment="1">
      <alignment horizontal="center" vertical="center"/>
    </xf>
    <xf numFmtId="0" fontId="50" fillId="0" borderId="37" xfId="0" applyFont="1" applyFill="1" applyBorder="1" applyAlignment="1">
      <alignment vertical="center"/>
    </xf>
    <xf numFmtId="177" fontId="114" fillId="0" borderId="10" xfId="0" applyNumberFormat="1" applyFont="1" applyFill="1" applyBorder="1">
      <alignment vertical="center"/>
    </xf>
    <xf numFmtId="38" fontId="114" fillId="29" borderId="11" xfId="34" applyFont="1" applyFill="1" applyBorder="1">
      <alignment vertical="center"/>
    </xf>
    <xf numFmtId="38" fontId="114" fillId="29" borderId="10" xfId="34" applyFont="1" applyFill="1" applyBorder="1">
      <alignment vertical="center"/>
    </xf>
    <xf numFmtId="0" fontId="50" fillId="0" borderId="11" xfId="0" applyFont="1" applyFill="1" applyBorder="1" applyAlignment="1">
      <alignment vertical="center"/>
    </xf>
    <xf numFmtId="0" fontId="92" fillId="0" borderId="0" xfId="0" applyFont="1" applyAlignment="1">
      <alignment horizontal="right" vertical="top" wrapText="1"/>
    </xf>
    <xf numFmtId="0" fontId="78" fillId="25" borderId="10" xfId="0" applyFont="1" applyFill="1" applyBorder="1" applyAlignment="1" applyProtection="1">
      <alignment vertical="center" wrapText="1"/>
      <protection locked="0"/>
    </xf>
    <xf numFmtId="0" fontId="78"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0" xfId="0" applyFont="1" applyBorder="1" applyAlignment="1">
      <alignment vertical="top" wrapText="1"/>
    </xf>
    <xf numFmtId="0" fontId="31" fillId="0" borderId="12" xfId="0" applyFont="1" applyBorder="1" applyAlignment="1">
      <alignment vertical="center" wrapText="1"/>
    </xf>
    <xf numFmtId="0" fontId="118" fillId="29" borderId="10" xfId="0" applyFont="1" applyFill="1" applyBorder="1" applyAlignment="1">
      <alignment horizontal="center" vertical="center" wrapText="1"/>
    </xf>
    <xf numFmtId="0" fontId="61" fillId="0" borderId="45" xfId="0" applyFont="1" applyFill="1" applyBorder="1" applyAlignment="1">
      <alignment vertical="center" wrapText="1"/>
    </xf>
    <xf numFmtId="0" fontId="67" fillId="0" borderId="10" xfId="0" applyFont="1" applyFill="1" applyBorder="1" applyAlignment="1">
      <alignment horizontal="center" vertical="center" wrapText="1"/>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78" fillId="26" borderId="102" xfId="0" applyFont="1" applyFill="1" applyBorder="1" applyAlignment="1">
      <alignment horizontal="left" vertical="center" wrapText="1"/>
    </xf>
    <xf numFmtId="0" fontId="78" fillId="26" borderId="13" xfId="0" applyFont="1" applyFill="1" applyBorder="1" applyAlignment="1">
      <alignment horizontal="left" vertical="center" wrapText="1"/>
    </xf>
    <xf numFmtId="0" fontId="114" fillId="0" borderId="30" xfId="0" applyFont="1" applyFill="1" applyBorder="1" applyAlignment="1">
      <alignment horizontal="center" vertical="center"/>
    </xf>
    <xf numFmtId="0" fontId="78" fillId="0" borderId="0" xfId="0" applyFont="1" applyFill="1" applyAlignment="1">
      <alignment horizontal="right" vertical="center"/>
    </xf>
    <xf numFmtId="0" fontId="70" fillId="0" borderId="0" xfId="0" applyFont="1" applyFill="1" applyAlignment="1">
      <alignment vertical="top" wrapText="1"/>
    </xf>
    <xf numFmtId="0" fontId="122" fillId="0" borderId="0" xfId="0" applyFont="1">
      <alignment vertical="center"/>
    </xf>
    <xf numFmtId="0" fontId="123" fillId="0" borderId="0" xfId="0" applyFont="1">
      <alignment vertical="center"/>
    </xf>
    <xf numFmtId="0" fontId="124" fillId="0" borderId="0" xfId="0" applyFont="1">
      <alignment vertical="center"/>
    </xf>
    <xf numFmtId="0" fontId="125" fillId="0" borderId="0" xfId="0" applyFont="1">
      <alignment vertical="center"/>
    </xf>
    <xf numFmtId="0" fontId="119" fillId="0" borderId="0" xfId="0" applyFont="1" applyAlignment="1">
      <alignment horizontal="right" vertical="top" wrapText="1"/>
    </xf>
    <xf numFmtId="0" fontId="30" fillId="0" borderId="171" xfId="0" applyFont="1" applyBorder="1" applyAlignment="1">
      <alignment horizontal="center" vertical="center"/>
    </xf>
    <xf numFmtId="179" fontId="28" fillId="0" borderId="172" xfId="28" applyNumberFormat="1" applyFont="1" applyBorder="1" applyAlignment="1">
      <alignment vertical="center" wrapText="1"/>
    </xf>
    <xf numFmtId="179" fontId="28" fillId="0" borderId="171" xfId="28" applyNumberFormat="1" applyFont="1" applyBorder="1" applyAlignment="1">
      <alignment vertical="center" wrapText="1"/>
    </xf>
    <xf numFmtId="179" fontId="28" fillId="0" borderId="173" xfId="28" applyNumberFormat="1" applyFont="1" applyBorder="1" applyAlignment="1">
      <alignment vertical="center" wrapText="1"/>
    </xf>
    <xf numFmtId="10" fontId="28" fillId="0" borderId="27" xfId="28" applyNumberFormat="1" applyFont="1" applyBorder="1" applyAlignment="1">
      <alignment vertical="center" wrapText="1"/>
    </xf>
    <xf numFmtId="0" fontId="0" fillId="30" borderId="121" xfId="0" applyFill="1" applyBorder="1" applyAlignment="1">
      <alignment vertical="center"/>
    </xf>
    <xf numFmtId="0" fontId="0" fillId="30" borderId="28" xfId="0" applyFill="1" applyBorder="1" applyAlignment="1">
      <alignment vertical="center"/>
    </xf>
    <xf numFmtId="0" fontId="0" fillId="30" borderId="49" xfId="0" applyFill="1"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xf>
    <xf numFmtId="0" fontId="0" fillId="30" borderId="97" xfId="0" applyFill="1" applyBorder="1" applyAlignment="1">
      <alignment vertical="center" wrapText="1"/>
    </xf>
    <xf numFmtId="0" fontId="0" fillId="30" borderId="121" xfId="0" applyFill="1" applyBorder="1" applyAlignment="1">
      <alignment horizontal="center"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0" fillId="30" borderId="10" xfId="0" applyFill="1" applyBorder="1" applyAlignment="1">
      <alignment vertical="center"/>
    </xf>
    <xf numFmtId="0" fontId="0" fillId="30" borderId="10" xfId="0" applyFill="1" applyBorder="1" applyAlignment="1">
      <alignment vertical="center" wrapText="1"/>
    </xf>
    <xf numFmtId="180" fontId="0" fillId="30" borderId="22" xfId="0" applyNumberFormat="1" applyFill="1" applyBorder="1">
      <alignment vertical="center"/>
    </xf>
    <xf numFmtId="180" fontId="0" fillId="30" borderId="23" xfId="0" applyNumberFormat="1" applyFill="1" applyBorder="1">
      <alignment vertical="center"/>
    </xf>
    <xf numFmtId="176" fontId="0" fillId="34" borderId="97" xfId="0" applyNumberFormat="1" applyFill="1" applyBorder="1">
      <alignment vertical="center"/>
    </xf>
    <xf numFmtId="176" fontId="0" fillId="34" borderId="10" xfId="0" applyNumberFormat="1" applyFill="1" applyBorder="1">
      <alignmen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49" fillId="0" borderId="0" xfId="0" applyFont="1" applyFill="1" applyAlignment="1"/>
    <xf numFmtId="0" fontId="91" fillId="0" borderId="0" xfId="0" applyFont="1" applyAlignment="1">
      <alignment horizontal="left" vertical="top"/>
    </xf>
    <xf numFmtId="0" fontId="91" fillId="0" borderId="0" xfId="0" applyFont="1" applyAlignment="1">
      <alignment horizontal="left" vertical="top" wrapText="1"/>
    </xf>
    <xf numFmtId="0" fontId="43" fillId="0" borderId="10" xfId="0" applyFont="1" applyBorder="1" applyAlignment="1">
      <alignment horizontal="center" vertical="center"/>
    </xf>
    <xf numFmtId="0" fontId="34" fillId="0" borderId="151"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1" borderId="26" xfId="0" applyFont="1" applyFill="1" applyBorder="1" applyAlignment="1">
      <alignment horizontal="center" vertical="center" wrapText="1"/>
    </xf>
    <xf numFmtId="0" fontId="42" fillId="31" borderId="32" xfId="0" applyFont="1" applyFill="1" applyBorder="1" applyAlignment="1">
      <alignment horizontal="center" vertical="center" wrapText="1"/>
    </xf>
    <xf numFmtId="0" fontId="44" fillId="0" borderId="35"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108" xfId="0" applyFont="1" applyBorder="1" applyAlignment="1">
      <alignment horizontal="center" vertical="center" wrapText="1"/>
    </xf>
    <xf numFmtId="0" fontId="44" fillId="0" borderId="107"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119" fillId="0" borderId="18" xfId="0" applyFont="1" applyBorder="1" applyAlignment="1">
      <alignment horizontal="left" vertical="top" wrapText="1"/>
    </xf>
    <xf numFmtId="0" fontId="117" fillId="0" borderId="12" xfId="0" applyFont="1" applyBorder="1" applyAlignment="1">
      <alignment horizontal="center" vertical="center"/>
    </xf>
    <xf numFmtId="0" fontId="117" fillId="0" borderId="37" xfId="0" applyFont="1" applyBorder="1" applyAlignment="1">
      <alignment horizontal="center" vertical="center"/>
    </xf>
    <xf numFmtId="0" fontId="31" fillId="29" borderId="26" xfId="0" applyFont="1" applyFill="1" applyBorder="1" applyAlignment="1">
      <alignment horizontal="left" vertical="center"/>
    </xf>
    <xf numFmtId="0" fontId="31" fillId="29" borderId="31" xfId="0" applyFont="1" applyFill="1" applyBorder="1" applyAlignment="1">
      <alignment horizontal="left" vertical="center"/>
    </xf>
    <xf numFmtId="0" fontId="31" fillId="29" borderId="32" xfId="0" applyFont="1" applyFill="1" applyBorder="1" applyAlignment="1">
      <alignment horizontal="left" vertical="center"/>
    </xf>
    <xf numFmtId="0" fontId="31" fillId="0" borderId="13" xfId="0" applyFont="1" applyBorder="1" applyAlignment="1">
      <alignment horizontal="center" vertical="center" wrapText="1"/>
    </xf>
    <xf numFmtId="0" fontId="31" fillId="0" borderId="150" xfId="0" applyFont="1" applyBorder="1" applyAlignment="1">
      <alignment horizontal="center" vertical="center" wrapText="1"/>
    </xf>
    <xf numFmtId="0" fontId="92" fillId="0" borderId="0" xfId="0" applyFont="1" applyAlignment="1">
      <alignment horizontal="left" vertical="center" wrapText="1"/>
    </xf>
    <xf numFmtId="0" fontId="31" fillId="0" borderId="13" xfId="0" applyFont="1" applyBorder="1" applyAlignment="1">
      <alignment horizontal="center" vertical="center"/>
    </xf>
    <xf numFmtId="0" fontId="31" fillId="0" borderId="150"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6" xfId="0" applyFont="1" applyBorder="1" applyAlignment="1">
      <alignment horizontal="center" vertical="center"/>
    </xf>
    <xf numFmtId="0" fontId="31" fillId="0" borderId="148" xfId="0" applyFont="1" applyBorder="1" applyAlignment="1">
      <alignment horizontal="center" vertical="center"/>
    </xf>
    <xf numFmtId="0" fontId="31" fillId="0" borderId="102" xfId="0" applyFont="1" applyBorder="1" applyAlignment="1">
      <alignment horizontal="center" vertical="center" wrapText="1"/>
    </xf>
    <xf numFmtId="0" fontId="31" fillId="0" borderId="102" xfId="0" applyFont="1" applyBorder="1" applyAlignment="1">
      <alignment horizontal="center" vertical="center"/>
    </xf>
    <xf numFmtId="0" fontId="31" fillId="0" borderId="14" xfId="0" applyFont="1" applyBorder="1" applyAlignment="1">
      <alignment horizontal="center" vertical="center"/>
    </xf>
    <xf numFmtId="0" fontId="31" fillId="0" borderId="149" xfId="0" applyFont="1" applyBorder="1" applyAlignment="1">
      <alignment horizontal="center" vertical="center"/>
    </xf>
    <xf numFmtId="0" fontId="31" fillId="30" borderId="10" xfId="0" applyFont="1" applyFill="1" applyBorder="1" applyAlignment="1">
      <alignment vertical="center"/>
    </xf>
    <xf numFmtId="0" fontId="31" fillId="0" borderId="10" xfId="0" applyFont="1" applyBorder="1" applyAlignment="1">
      <alignment vertical="center"/>
    </xf>
    <xf numFmtId="0" fontId="0" fillId="30" borderId="61" xfId="0" applyFill="1" applyBorder="1" applyAlignment="1">
      <alignment horizontal="left" vertical="center"/>
    </xf>
    <xf numFmtId="0" fontId="0" fillId="30" borderId="37" xfId="0" applyFill="1" applyBorder="1" applyAlignment="1">
      <alignment horizontal="left" vertical="center"/>
    </xf>
    <xf numFmtId="0" fontId="0" fillId="30" borderId="71" xfId="0" applyFill="1" applyBorder="1" applyAlignment="1">
      <alignment horizontal="lef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141" xfId="0" applyFill="1" applyBorder="1" applyAlignment="1">
      <alignment horizontal="left" vertical="center"/>
    </xf>
    <xf numFmtId="0" fontId="0" fillId="30" borderId="18" xfId="0" applyFill="1" applyBorder="1" applyAlignment="1">
      <alignment horizontal="left" vertical="center"/>
    </xf>
    <xf numFmtId="0" fontId="0" fillId="30" borderId="99" xfId="0" applyFill="1" applyBorder="1" applyAlignment="1">
      <alignment horizontal="left"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8" xfId="0" applyFont="1" applyFill="1" applyBorder="1" applyAlignment="1">
      <alignment horizontal="left" vertical="center"/>
    </xf>
    <xf numFmtId="0" fontId="31" fillId="30" borderId="119" xfId="0" applyFont="1" applyFill="1" applyBorder="1" applyAlignment="1">
      <alignment horizontal="left" vertical="center"/>
    </xf>
    <xf numFmtId="0" fontId="31" fillId="30" borderId="120" xfId="0" applyFont="1" applyFill="1" applyBorder="1" applyAlignment="1">
      <alignment horizontal="left" vertical="center"/>
    </xf>
    <xf numFmtId="0" fontId="33" fillId="30" borderId="36" xfId="48" applyFill="1" applyBorder="1" applyAlignment="1">
      <alignment horizontal="left" vertical="center"/>
    </xf>
    <xf numFmtId="0" fontId="33" fillId="30" borderId="52" xfId="48" applyFill="1" applyBorder="1" applyAlignment="1">
      <alignment horizontal="left" vertical="center"/>
    </xf>
    <xf numFmtId="0" fontId="33" fillId="30" borderId="157" xfId="48" applyFill="1" applyBorder="1" applyAlignment="1">
      <alignment horizontal="left" vertical="center"/>
    </xf>
    <xf numFmtId="0" fontId="78" fillId="26" borderId="12" xfId="0" applyFont="1" applyFill="1" applyBorder="1" applyAlignment="1">
      <alignment vertical="center"/>
    </xf>
    <xf numFmtId="0" fontId="78" fillId="26" borderId="37" xfId="0" applyFont="1" applyFill="1" applyBorder="1" applyAlignment="1">
      <alignment vertical="center"/>
    </xf>
    <xf numFmtId="0" fontId="78" fillId="26" borderId="11" xfId="0" applyFont="1" applyFill="1" applyBorder="1" applyAlignment="1">
      <alignment vertical="center"/>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5" xfId="0" applyFont="1" applyFill="1" applyBorder="1" applyAlignment="1">
      <alignment horizontal="center" vertical="center"/>
    </xf>
    <xf numFmtId="0" fontId="78" fillId="26" borderId="33" xfId="0" applyFont="1" applyFill="1" applyBorder="1" applyAlignment="1">
      <alignment horizontal="center" vertical="center"/>
    </xf>
    <xf numFmtId="0" fontId="78" fillId="26" borderId="0" xfId="0" applyFont="1" applyFill="1" applyBorder="1" applyAlignment="1">
      <alignment horizontal="center" vertical="center"/>
    </xf>
    <xf numFmtId="0" fontId="78" fillId="26" borderId="16" xfId="0" applyFont="1" applyFill="1" applyBorder="1" applyAlignment="1">
      <alignment horizontal="center" vertical="center"/>
    </xf>
    <xf numFmtId="0" fontId="78" fillId="26" borderId="57" xfId="0" applyFont="1" applyFill="1" applyBorder="1" applyAlignment="1">
      <alignment horizontal="center" vertical="center" wrapText="1"/>
    </xf>
    <xf numFmtId="0" fontId="78" fillId="26" borderId="19" xfId="0" applyFont="1" applyFill="1" applyBorder="1" applyAlignment="1">
      <alignment horizontal="center" vertical="center" wrapText="1"/>
    </xf>
    <xf numFmtId="0" fontId="78" fillId="26" borderId="15" xfId="0" applyFont="1" applyFill="1" applyBorder="1" applyAlignment="1">
      <alignment horizontal="center" vertical="center" wrapText="1"/>
    </xf>
    <xf numFmtId="0" fontId="78" fillId="26" borderId="101" xfId="0" applyFont="1" applyFill="1" applyBorder="1" applyAlignment="1">
      <alignment horizontal="center" vertical="center" wrapText="1"/>
    </xf>
    <xf numFmtId="0" fontId="78" fillId="26" borderId="93" xfId="0" applyFont="1" applyFill="1" applyBorder="1" applyAlignment="1">
      <alignment horizontal="center" vertical="center" textRotation="255"/>
    </xf>
    <xf numFmtId="0" fontId="78" fillId="26" borderId="13" xfId="0" applyFont="1" applyFill="1" applyBorder="1" applyAlignment="1">
      <alignment horizontal="center" vertical="center" textRotation="255"/>
    </xf>
    <xf numFmtId="0" fontId="78" fillId="0" borderId="26" xfId="0" applyFont="1" applyFill="1" applyBorder="1" applyAlignment="1">
      <alignment vertical="center"/>
    </xf>
    <xf numFmtId="0" fontId="78" fillId="0" borderId="31" xfId="0" applyFont="1" applyFill="1" applyBorder="1" applyAlignment="1">
      <alignment vertical="center"/>
    </xf>
    <xf numFmtId="0" fontId="78" fillId="0" borderId="32" xfId="0" applyFont="1" applyFill="1" applyBorder="1" applyAlignment="1">
      <alignment vertical="center"/>
    </xf>
    <xf numFmtId="0" fontId="78" fillId="0" borderId="10" xfId="0" applyFont="1" applyFill="1" applyBorder="1" applyAlignment="1">
      <alignment horizontal="center" vertical="center"/>
    </xf>
    <xf numFmtId="0" fontId="78" fillId="0" borderId="12" xfId="0" applyFont="1" applyFill="1" applyBorder="1" applyAlignment="1">
      <alignment horizontal="center" vertical="center"/>
    </xf>
    <xf numFmtId="0" fontId="78" fillId="26" borderId="17" xfId="0" applyFont="1" applyFill="1" applyBorder="1" applyAlignment="1">
      <alignment vertical="center" wrapText="1"/>
    </xf>
    <xf numFmtId="0" fontId="78" fillId="26" borderId="19" xfId="0" applyFont="1" applyFill="1" applyBorder="1" applyAlignment="1">
      <alignment vertical="center" wrapText="1"/>
    </xf>
    <xf numFmtId="0" fontId="66" fillId="26" borderId="13" xfId="0" applyFont="1" applyFill="1" applyBorder="1" applyAlignment="1">
      <alignment horizontal="center" vertical="center" textRotation="255" wrapText="1"/>
    </xf>
    <xf numFmtId="0" fontId="66" fillId="26" borderId="102" xfId="0" applyFont="1" applyFill="1" applyBorder="1" applyAlignment="1">
      <alignment horizontal="center" vertical="center" textRotation="255" wrapText="1"/>
    </xf>
    <xf numFmtId="0" fontId="78" fillId="26" borderId="14" xfId="0" applyFont="1" applyFill="1" applyBorder="1" applyAlignment="1">
      <alignment horizontal="center" vertical="center" wrapText="1" shrinkToFit="1"/>
    </xf>
    <xf numFmtId="0" fontId="78" fillId="26" borderId="21" xfId="0" applyFont="1" applyFill="1" applyBorder="1" applyAlignment="1">
      <alignment horizontal="center" vertical="center" wrapText="1" shrinkToFit="1"/>
    </xf>
    <xf numFmtId="0" fontId="78" fillId="26" borderId="15" xfId="0" applyFont="1" applyFill="1" applyBorder="1" applyAlignment="1">
      <alignment horizontal="center" vertical="center" wrapText="1" shrinkToFit="1"/>
    </xf>
    <xf numFmtId="0" fontId="78" fillId="26" borderId="33" xfId="0" applyFont="1" applyFill="1" applyBorder="1" applyAlignment="1">
      <alignment horizontal="center" vertical="center" wrapText="1" shrinkToFit="1"/>
    </xf>
    <xf numFmtId="0" fontId="78" fillId="26" borderId="0" xfId="0" applyFont="1" applyFill="1" applyBorder="1" applyAlignment="1">
      <alignment horizontal="center" vertical="center" wrapText="1" shrinkToFit="1"/>
    </xf>
    <xf numFmtId="0" fontId="78" fillId="26" borderId="16" xfId="0" applyFont="1" applyFill="1" applyBorder="1" applyAlignment="1">
      <alignment horizontal="center" vertical="center" wrapText="1" shrinkToFit="1"/>
    </xf>
    <xf numFmtId="0" fontId="78" fillId="26" borderId="13" xfId="0" applyFont="1" applyFill="1" applyBorder="1" applyAlignment="1">
      <alignment horizontal="center" vertical="center" wrapText="1" shrinkToFit="1"/>
    </xf>
    <xf numFmtId="0" fontId="78" fillId="26" borderId="102" xfId="0" applyFont="1" applyFill="1" applyBorder="1" applyAlignment="1">
      <alignment horizontal="center" vertical="center" wrapText="1" shrinkToFit="1"/>
    </xf>
    <xf numFmtId="0" fontId="78" fillId="26" borderId="13" xfId="0" applyFont="1" applyFill="1" applyBorder="1" applyAlignment="1">
      <alignment horizontal="center" vertical="center" shrinkToFit="1"/>
    </xf>
    <xf numFmtId="0" fontId="78" fillId="26" borderId="102" xfId="0" applyFont="1" applyFill="1" applyBorder="1" applyAlignment="1">
      <alignment horizontal="center" vertical="center" shrinkToFit="1"/>
    </xf>
    <xf numFmtId="0" fontId="78" fillId="26" borderId="14" xfId="0" applyFont="1" applyFill="1" applyBorder="1" applyAlignment="1">
      <alignment horizontal="center" vertical="center" shrinkToFit="1"/>
    </xf>
    <xf numFmtId="0" fontId="78" fillId="26" borderId="33" xfId="0" applyFont="1" applyFill="1" applyBorder="1" applyAlignment="1">
      <alignment horizontal="center" vertical="center" shrinkToFit="1"/>
    </xf>
    <xf numFmtId="0" fontId="78" fillId="26" borderId="13" xfId="0" applyFont="1" applyFill="1" applyBorder="1" applyAlignment="1">
      <alignment horizontal="center" vertical="center" wrapText="1"/>
    </xf>
    <xf numFmtId="0" fontId="78" fillId="26" borderId="102" xfId="0" applyFont="1" applyFill="1" applyBorder="1" applyAlignment="1">
      <alignment horizontal="center" vertical="center" wrapText="1"/>
    </xf>
    <xf numFmtId="0" fontId="78" fillId="26" borderId="96" xfId="0" applyFont="1" applyFill="1" applyBorder="1" applyAlignment="1">
      <alignment horizontal="center" vertical="center" wrapText="1"/>
    </xf>
    <xf numFmtId="0" fontId="78" fillId="0" borderId="12" xfId="0" applyFont="1" applyFill="1" applyBorder="1" applyAlignment="1">
      <alignment vertical="center"/>
    </xf>
    <xf numFmtId="0" fontId="78" fillId="0" borderId="37" xfId="0" applyFont="1" applyFill="1" applyBorder="1" applyAlignment="1">
      <alignment vertical="center"/>
    </xf>
    <xf numFmtId="0" fontId="78" fillId="26" borderId="12" xfId="0" applyFont="1" applyFill="1" applyBorder="1" applyAlignment="1">
      <alignment vertical="center" wrapText="1"/>
    </xf>
    <xf numFmtId="0" fontId="78" fillId="26" borderId="11" xfId="0" applyFont="1" applyFill="1" applyBorder="1" applyAlignment="1">
      <alignment vertical="center" wrapText="1"/>
    </xf>
    <xf numFmtId="0" fontId="78" fillId="26" borderId="14" xfId="0" applyFont="1" applyFill="1" applyBorder="1" applyAlignment="1">
      <alignment vertical="center"/>
    </xf>
    <xf numFmtId="0" fontId="78" fillId="26" borderId="21" xfId="0" applyFont="1" applyFill="1" applyBorder="1" applyAlignment="1">
      <alignment vertical="center"/>
    </xf>
    <xf numFmtId="0" fontId="78" fillId="26" borderId="14" xfId="0" applyFont="1" applyFill="1" applyBorder="1" applyAlignment="1">
      <alignment horizontal="center" vertical="center" wrapText="1"/>
    </xf>
    <xf numFmtId="0" fontId="78" fillId="26" borderId="33" xfId="0" applyFont="1" applyFill="1" applyBorder="1" applyAlignment="1">
      <alignment horizontal="center" vertical="center" wrapText="1"/>
    </xf>
    <xf numFmtId="0" fontId="78" fillId="26" borderId="13" xfId="0" applyFont="1" applyFill="1" applyBorder="1" applyAlignment="1">
      <alignment horizontal="center" vertical="center"/>
    </xf>
    <xf numFmtId="0" fontId="78" fillId="26" borderId="102" xfId="0" applyFont="1" applyFill="1" applyBorder="1" applyAlignment="1">
      <alignment horizontal="center" vertical="center"/>
    </xf>
    <xf numFmtId="0" fontId="78" fillId="26" borderId="17" xfId="0" applyFont="1" applyFill="1" applyBorder="1" applyAlignment="1">
      <alignment horizontal="center" vertical="center"/>
    </xf>
    <xf numFmtId="0" fontId="78" fillId="26" borderId="19" xfId="0" applyFont="1" applyFill="1" applyBorder="1" applyAlignment="1">
      <alignment horizontal="center" vertical="center"/>
    </xf>
    <xf numFmtId="0" fontId="78" fillId="26" borderId="16" xfId="0" applyFont="1" applyFill="1" applyBorder="1" applyAlignment="1">
      <alignment horizontal="center" vertical="center" wrapText="1"/>
    </xf>
    <xf numFmtId="0" fontId="78" fillId="26" borderId="102" xfId="0" applyFont="1" applyFill="1" applyBorder="1" applyAlignment="1">
      <alignment horizontal="center" vertical="center" textRotation="255"/>
    </xf>
    <xf numFmtId="0" fontId="70" fillId="26" borderId="55" xfId="0" applyFont="1" applyFill="1" applyBorder="1" applyAlignment="1">
      <alignment horizontal="left" vertical="center" wrapText="1"/>
    </xf>
    <xf numFmtId="0" fontId="70" fillId="26" borderId="69" xfId="0" applyFont="1" applyFill="1" applyBorder="1" applyAlignment="1">
      <alignment horizontal="left" vertical="center" wrapText="1"/>
    </xf>
    <xf numFmtId="0" fontId="70" fillId="26" borderId="156" xfId="0" applyFont="1" applyFill="1" applyBorder="1" applyAlignment="1">
      <alignment horizontal="left" vertical="center" wrapText="1"/>
    </xf>
    <xf numFmtId="0" fontId="70" fillId="26" borderId="78" xfId="0" applyFont="1" applyFill="1" applyBorder="1" applyAlignment="1">
      <alignment vertical="center" wrapText="1"/>
    </xf>
    <xf numFmtId="0" fontId="70" fillId="26" borderId="55" xfId="0" applyFont="1" applyFill="1" applyBorder="1" applyAlignment="1">
      <alignment vertical="center" wrapText="1"/>
    </xf>
    <xf numFmtId="0" fontId="70" fillId="26" borderId="78" xfId="0" applyFont="1" applyFill="1" applyBorder="1" applyAlignment="1">
      <alignment horizontal="left" vertical="center" wrapText="1"/>
    </xf>
    <xf numFmtId="0" fontId="70" fillId="26" borderId="65" xfId="0" applyFont="1" applyFill="1" applyBorder="1" applyAlignment="1">
      <alignment horizontal="left" vertical="center" wrapText="1"/>
    </xf>
    <xf numFmtId="0" fontId="70" fillId="26" borderId="104" xfId="0" applyFont="1" applyFill="1" applyBorder="1" applyAlignment="1">
      <alignment horizontal="left" vertical="center" wrapText="1"/>
    </xf>
    <xf numFmtId="0" fontId="70" fillId="0" borderId="67" xfId="0" applyFont="1" applyFill="1" applyBorder="1" applyAlignment="1">
      <alignment horizontal="left" vertical="center" wrapText="1"/>
    </xf>
    <xf numFmtId="0" fontId="70" fillId="0" borderId="55" xfId="0" applyFont="1" applyFill="1" applyBorder="1" applyAlignment="1">
      <alignment horizontal="left" vertical="center" wrapText="1"/>
    </xf>
    <xf numFmtId="0" fontId="70" fillId="0" borderId="68" xfId="0" applyFont="1" applyFill="1" applyBorder="1" applyAlignment="1">
      <alignment horizontal="left" vertical="center" wrapText="1"/>
    </xf>
    <xf numFmtId="0" fontId="70" fillId="0" borderId="74" xfId="0" applyFont="1" applyFill="1" applyBorder="1" applyAlignment="1">
      <alignment horizontal="left" vertical="center" wrapText="1"/>
    </xf>
    <xf numFmtId="0" fontId="70" fillId="0" borderId="75" xfId="0" applyFont="1" applyFill="1" applyBorder="1" applyAlignment="1">
      <alignment horizontal="left" vertical="center" wrapText="1"/>
    </xf>
    <xf numFmtId="0" fontId="70" fillId="0" borderId="83" xfId="0" applyFont="1" applyFill="1" applyBorder="1" applyAlignment="1">
      <alignment horizontal="left" vertical="center" wrapText="1"/>
    </xf>
    <xf numFmtId="0" fontId="70" fillId="0" borderId="21" xfId="0" applyFont="1" applyFill="1" applyBorder="1" applyAlignment="1">
      <alignment vertical="top" wrapText="1"/>
    </xf>
    <xf numFmtId="0" fontId="76" fillId="28" borderId="26" xfId="0" applyFont="1" applyFill="1" applyBorder="1" applyAlignment="1">
      <alignment horizontal="left" vertical="center" wrapText="1"/>
    </xf>
    <xf numFmtId="0" fontId="76" fillId="28" borderId="31" xfId="0" applyFont="1" applyFill="1" applyBorder="1" applyAlignment="1">
      <alignment horizontal="left" vertical="center" wrapText="1"/>
    </xf>
    <xf numFmtId="0" fontId="76" fillId="28" borderId="32" xfId="0" applyFont="1" applyFill="1" applyBorder="1" applyAlignment="1">
      <alignment horizontal="left" vertical="center" wrapText="1"/>
    </xf>
    <xf numFmtId="0" fontId="72" fillId="0" borderId="59" xfId="0" applyFont="1" applyFill="1" applyBorder="1" applyAlignment="1">
      <alignment horizontal="center" vertical="center"/>
    </xf>
    <xf numFmtId="0" fontId="72" fillId="0" borderId="41" xfId="0" applyFont="1" applyFill="1" applyBorder="1" applyAlignment="1">
      <alignment horizontal="center" vertical="center"/>
    </xf>
    <xf numFmtId="0" fontId="70" fillId="28" borderId="26" xfId="0" applyFont="1" applyFill="1" applyBorder="1" applyAlignment="1">
      <alignment horizontal="left" vertical="center" wrapText="1"/>
    </xf>
    <xf numFmtId="0" fontId="70" fillId="28" borderId="31"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67" fillId="0" borderId="85" xfId="0" applyFont="1" applyFill="1" applyBorder="1" applyAlignment="1">
      <alignment horizontal="center" vertical="center"/>
    </xf>
    <xf numFmtId="0" fontId="67" fillId="0" borderId="86" xfId="0" applyFont="1" applyFill="1" applyBorder="1" applyAlignment="1">
      <alignment horizontal="center" vertical="center"/>
    </xf>
    <xf numFmtId="0" fontId="67" fillId="0" borderId="114" xfId="0" applyFont="1" applyFill="1" applyBorder="1" applyAlignment="1">
      <alignment horizontal="center" vertical="center"/>
    </xf>
    <xf numFmtId="0" fontId="65" fillId="0" borderId="49" xfId="0" applyFont="1" applyFill="1" applyBorder="1" applyAlignment="1">
      <alignment horizontal="left" vertical="center" wrapText="1"/>
    </xf>
    <xf numFmtId="0" fontId="65" fillId="0" borderId="37"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82" xfId="0" applyFont="1" applyFill="1" applyBorder="1" applyAlignment="1">
      <alignment horizontal="center" vertical="center"/>
    </xf>
    <xf numFmtId="0" fontId="65" fillId="0" borderId="50" xfId="0" applyFont="1" applyFill="1" applyBorder="1" applyAlignment="1">
      <alignment horizontal="center" vertical="center"/>
    </xf>
    <xf numFmtId="0" fontId="65" fillId="0" borderId="41" xfId="0" applyFont="1" applyFill="1" applyBorder="1" applyAlignment="1">
      <alignment horizontal="left" vertical="center" wrapText="1"/>
    </xf>
    <xf numFmtId="0" fontId="65" fillId="0" borderId="0" xfId="0" applyFont="1" applyFill="1" applyBorder="1" applyAlignment="1">
      <alignment horizontal="left" vertical="center" wrapText="1"/>
    </xf>
    <xf numFmtId="0" fontId="65" fillId="0" borderId="76" xfId="0" applyFont="1" applyFill="1" applyBorder="1" applyAlignment="1">
      <alignment horizontal="left" vertical="center" wrapText="1"/>
    </xf>
    <xf numFmtId="0" fontId="67" fillId="28" borderId="59" xfId="0" applyFont="1" applyFill="1" applyBorder="1" applyAlignment="1">
      <alignment horizontal="center" vertical="center"/>
    </xf>
    <xf numFmtId="0" fontId="72" fillId="0" borderId="77" xfId="0" applyFont="1" applyFill="1" applyBorder="1" applyAlignment="1">
      <alignment horizontal="center" vertical="center"/>
    </xf>
    <xf numFmtId="0" fontId="65" fillId="0" borderId="43" xfId="0" applyFont="1" applyFill="1" applyBorder="1" applyAlignment="1">
      <alignment horizontal="center" vertical="center"/>
    </xf>
    <xf numFmtId="176" fontId="70" fillId="26" borderId="0" xfId="0" applyNumberFormat="1" applyFont="1" applyFill="1" applyBorder="1" applyAlignment="1">
      <alignment vertical="center" shrinkToFit="1"/>
    </xf>
    <xf numFmtId="176" fontId="67" fillId="25" borderId="26" xfId="0" applyNumberFormat="1" applyFont="1" applyFill="1" applyBorder="1" applyAlignment="1">
      <alignment vertical="center"/>
    </xf>
    <xf numFmtId="176" fontId="67" fillId="25" borderId="31" xfId="0" applyNumberFormat="1" applyFont="1" applyFill="1" applyBorder="1" applyAlignment="1">
      <alignment vertical="center"/>
    </xf>
    <xf numFmtId="176" fontId="67" fillId="25" borderId="32" xfId="0" applyNumberFormat="1" applyFont="1" applyFill="1" applyBorder="1" applyAlignment="1">
      <alignment vertical="center"/>
    </xf>
    <xf numFmtId="0" fontId="65" fillId="0" borderId="14" xfId="0" applyFont="1" applyFill="1" applyBorder="1" applyAlignment="1">
      <alignment vertical="center" wrapText="1"/>
    </xf>
    <xf numFmtId="0" fontId="65" fillId="0" borderId="21" xfId="0" applyFont="1" applyFill="1" applyBorder="1" applyAlignment="1">
      <alignment vertical="center" wrapText="1"/>
    </xf>
    <xf numFmtId="0" fontId="65" fillId="0" borderId="15" xfId="0" applyFont="1" applyFill="1" applyBorder="1" applyAlignment="1">
      <alignment vertical="center" wrapText="1"/>
    </xf>
    <xf numFmtId="0" fontId="65" fillId="0" borderId="17" xfId="0" applyFont="1" applyFill="1" applyBorder="1" applyAlignment="1">
      <alignment vertical="center" wrapText="1"/>
    </xf>
    <xf numFmtId="0" fontId="65" fillId="0" borderId="18" xfId="0" applyFont="1" applyFill="1" applyBorder="1" applyAlignment="1">
      <alignment vertical="center" wrapText="1"/>
    </xf>
    <xf numFmtId="0" fontId="65" fillId="0" borderId="19" xfId="0" applyFont="1" applyFill="1" applyBorder="1" applyAlignment="1">
      <alignment vertical="center" wrapText="1"/>
    </xf>
    <xf numFmtId="0" fontId="70" fillId="0" borderId="0" xfId="0" applyFont="1" applyFill="1" applyAlignment="1">
      <alignment horizontal="left" vertical="center" wrapText="1"/>
    </xf>
    <xf numFmtId="0" fontId="70" fillId="0" borderId="0" xfId="0" applyFont="1" applyFill="1" applyAlignment="1">
      <alignment horizontal="left" vertical="center"/>
    </xf>
    <xf numFmtId="0" fontId="55" fillId="0" borderId="13" xfId="0" applyFont="1" applyFill="1" applyBorder="1" applyAlignment="1">
      <alignment horizontal="center" vertical="center" wrapText="1"/>
    </xf>
    <xf numFmtId="0" fontId="55" fillId="0" borderId="150" xfId="0" applyFont="1" applyFill="1" applyBorder="1" applyAlignment="1">
      <alignment horizontal="center" vertical="center"/>
    </xf>
    <xf numFmtId="0" fontId="70" fillId="26" borderId="65" xfId="0" applyFont="1" applyFill="1" applyBorder="1" applyAlignment="1">
      <alignment vertical="center" wrapText="1"/>
    </xf>
    <xf numFmtId="0" fontId="67" fillId="0" borderId="102" xfId="0" applyFont="1" applyFill="1" applyBorder="1" applyAlignment="1">
      <alignment horizontal="center" vertical="center"/>
    </xf>
    <xf numFmtId="0" fontId="65" fillId="0" borderId="12" xfId="0" applyFont="1" applyFill="1" applyBorder="1" applyAlignment="1">
      <alignment vertical="center" wrapText="1"/>
    </xf>
    <xf numFmtId="0" fontId="65" fillId="0" borderId="37" xfId="0" applyFont="1" applyFill="1" applyBorder="1" applyAlignment="1">
      <alignment vertical="center" wrapText="1"/>
    </xf>
    <xf numFmtId="0" fontId="65" fillId="0" borderId="11" xfId="0" applyFont="1" applyFill="1" applyBorder="1" applyAlignment="1">
      <alignment vertical="center" wrapText="1"/>
    </xf>
    <xf numFmtId="176" fontId="70" fillId="26" borderId="78" xfId="0" applyNumberFormat="1" applyFont="1" applyFill="1" applyBorder="1" applyAlignment="1">
      <alignment vertical="center" shrinkToFit="1"/>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wrapText="1"/>
    </xf>
    <xf numFmtId="0" fontId="70" fillId="26" borderId="11" xfId="0" applyFont="1" applyFill="1" applyBorder="1" applyAlignment="1">
      <alignment horizontal="center" vertical="center" wrapText="1"/>
    </xf>
    <xf numFmtId="0" fontId="67" fillId="0" borderId="18" xfId="0" applyFont="1" applyFill="1" applyBorder="1" applyAlignment="1">
      <alignment horizontal="center" vertical="center"/>
    </xf>
    <xf numFmtId="176" fontId="67" fillId="0" borderId="12" xfId="0" applyNumberFormat="1" applyFont="1" applyFill="1" applyBorder="1" applyAlignment="1" applyProtection="1">
      <alignment vertical="center"/>
      <protection locked="0"/>
    </xf>
    <xf numFmtId="176" fontId="67" fillId="0" borderId="37" xfId="0" applyNumberFormat="1" applyFont="1" applyFill="1" applyBorder="1" applyAlignment="1" applyProtection="1">
      <alignment vertical="center"/>
      <protection locked="0"/>
    </xf>
    <xf numFmtId="0" fontId="67" fillId="0" borderId="37" xfId="0" applyFont="1" applyFill="1" applyBorder="1" applyAlignment="1">
      <alignment horizontal="center" vertical="center"/>
    </xf>
    <xf numFmtId="0" fontId="67" fillId="0" borderId="11" xfId="0" applyFont="1" applyFill="1" applyBorder="1" applyAlignment="1">
      <alignment horizontal="center" vertical="center"/>
    </xf>
    <xf numFmtId="0" fontId="67" fillId="0" borderId="37" xfId="0" applyFont="1" applyFill="1" applyBorder="1" applyAlignment="1">
      <alignment vertical="center"/>
    </xf>
    <xf numFmtId="0" fontId="67" fillId="0" borderId="21" xfId="0" applyFont="1" applyFill="1" applyBorder="1" applyAlignment="1">
      <alignment vertical="center" wrapText="1"/>
    </xf>
    <xf numFmtId="0" fontId="67" fillId="0" borderId="0" xfId="0" applyFont="1" applyFill="1" applyBorder="1" applyAlignment="1">
      <alignment horizontal="center" vertical="center"/>
    </xf>
    <xf numFmtId="0" fontId="67" fillId="0" borderId="16" xfId="0" applyFont="1" applyFill="1" applyBorder="1" applyAlignment="1">
      <alignment horizontal="center" vertical="center"/>
    </xf>
    <xf numFmtId="176" fontId="67" fillId="25" borderId="26" xfId="0" applyNumberFormat="1" applyFont="1" applyFill="1" applyBorder="1" applyAlignment="1" applyProtection="1">
      <alignment horizontal="right" vertical="center"/>
      <protection locked="0"/>
    </xf>
    <xf numFmtId="0" fontId="67" fillId="25" borderId="31" xfId="0" applyFont="1" applyFill="1" applyBorder="1" applyAlignment="1" applyProtection="1">
      <alignment horizontal="right" vertical="center"/>
      <protection locked="0"/>
    </xf>
    <xf numFmtId="0" fontId="67" fillId="25" borderId="32" xfId="0" applyFont="1" applyFill="1" applyBorder="1" applyAlignment="1" applyProtection="1">
      <alignment horizontal="right" vertical="center"/>
      <protection locked="0"/>
    </xf>
    <xf numFmtId="0" fontId="67" fillId="0" borderId="75" xfId="0" applyFont="1" applyFill="1" applyBorder="1" applyAlignment="1">
      <alignment horizontal="center" vertical="center"/>
    </xf>
    <xf numFmtId="0" fontId="67" fillId="0" borderId="83" xfId="0" applyFont="1" applyFill="1" applyBorder="1" applyAlignment="1">
      <alignment horizontal="center" vertical="center"/>
    </xf>
    <xf numFmtId="176" fontId="67" fillId="25" borderId="26" xfId="0" applyNumberFormat="1" applyFont="1" applyFill="1" applyBorder="1" applyAlignment="1" applyProtection="1">
      <alignment vertical="center"/>
      <protection locked="0"/>
    </xf>
    <xf numFmtId="176" fontId="67" fillId="25" borderId="31" xfId="0" applyNumberFormat="1" applyFont="1" applyFill="1" applyBorder="1" applyAlignment="1" applyProtection="1">
      <alignment vertical="center"/>
      <protection locked="0"/>
    </xf>
    <xf numFmtId="176" fontId="67" fillId="25" borderId="32" xfId="0" applyNumberFormat="1" applyFont="1" applyFill="1" applyBorder="1" applyAlignment="1" applyProtection="1">
      <alignment vertical="center"/>
      <protection locked="0"/>
    </xf>
    <xf numFmtId="0" fontId="67" fillId="0" borderId="141" xfId="0" applyFont="1" applyFill="1" applyBorder="1" applyAlignment="1">
      <alignment horizontal="center" vertical="center"/>
    </xf>
    <xf numFmtId="0" fontId="67" fillId="0" borderId="19" xfId="0" applyFont="1" applyFill="1" applyBorder="1" applyAlignment="1">
      <alignment horizontal="center" vertical="center"/>
    </xf>
    <xf numFmtId="0" fontId="67" fillId="26" borderId="128" xfId="0" applyFont="1" applyFill="1" applyBorder="1" applyAlignment="1">
      <alignment horizontal="center" vertical="center"/>
    </xf>
    <xf numFmtId="0" fontId="67" fillId="26" borderId="129" xfId="0" applyFont="1" applyFill="1" applyBorder="1" applyAlignment="1">
      <alignment horizontal="center" vertical="center"/>
    </xf>
    <xf numFmtId="0" fontId="67" fillId="26" borderId="130" xfId="0" applyFont="1" applyFill="1" applyBorder="1" applyAlignment="1">
      <alignment horizontal="center" vertical="center"/>
    </xf>
    <xf numFmtId="0" fontId="67" fillId="26" borderId="132" xfId="0" applyFont="1" applyFill="1" applyBorder="1" applyAlignment="1">
      <alignment horizontal="center" vertical="center"/>
    </xf>
    <xf numFmtId="0" fontId="67" fillId="26" borderId="133" xfId="0" applyFont="1" applyFill="1" applyBorder="1" applyAlignment="1">
      <alignment horizontal="center" vertical="center"/>
    </xf>
    <xf numFmtId="0" fontId="67" fillId="26" borderId="134" xfId="0" applyFont="1" applyFill="1" applyBorder="1" applyAlignment="1">
      <alignment horizontal="center" vertical="center"/>
    </xf>
    <xf numFmtId="178" fontId="67" fillId="25" borderId="26" xfId="0" applyNumberFormat="1" applyFont="1" applyFill="1" applyBorder="1" applyAlignment="1">
      <alignment vertical="center"/>
    </xf>
    <xf numFmtId="178" fontId="67" fillId="25" borderId="31" xfId="0" applyNumberFormat="1" applyFont="1" applyFill="1" applyBorder="1" applyAlignment="1">
      <alignment vertical="center"/>
    </xf>
    <xf numFmtId="178" fontId="67" fillId="25" borderId="32" xfId="0" applyNumberFormat="1" applyFont="1" applyFill="1" applyBorder="1" applyAlignment="1">
      <alignment vertical="center"/>
    </xf>
    <xf numFmtId="176" fontId="67" fillId="26" borderId="26" xfId="0" applyNumberFormat="1" applyFont="1" applyFill="1" applyBorder="1" applyAlignment="1">
      <alignment vertical="center"/>
    </xf>
    <xf numFmtId="176" fontId="67" fillId="26" borderId="31" xfId="0" applyNumberFormat="1" applyFont="1" applyFill="1" applyBorder="1" applyAlignment="1">
      <alignment vertical="center"/>
    </xf>
    <xf numFmtId="176" fontId="67" fillId="26" borderId="32" xfId="0" applyNumberFormat="1" applyFont="1" applyFill="1" applyBorder="1" applyAlignment="1">
      <alignment vertical="center"/>
    </xf>
    <xf numFmtId="176" fontId="67" fillId="26" borderId="135" xfId="0" applyNumberFormat="1" applyFont="1" applyFill="1" applyBorder="1" applyAlignment="1">
      <alignment horizontal="center" vertical="center"/>
    </xf>
    <xf numFmtId="176" fontId="67" fillId="26" borderId="136" xfId="0" applyNumberFormat="1" applyFont="1" applyFill="1" applyBorder="1" applyAlignment="1">
      <alignment horizontal="center" vertical="center"/>
    </xf>
    <xf numFmtId="176" fontId="67" fillId="26" borderId="137" xfId="0" applyNumberFormat="1" applyFont="1" applyFill="1" applyBorder="1" applyAlignment="1">
      <alignment horizontal="center" vertical="center"/>
    </xf>
    <xf numFmtId="176" fontId="67" fillId="26" borderId="33" xfId="0" applyNumberFormat="1" applyFont="1" applyFill="1" applyBorder="1" applyAlignment="1">
      <alignment vertical="center"/>
    </xf>
    <xf numFmtId="176" fontId="67" fillId="26" borderId="0" xfId="0" applyNumberFormat="1" applyFont="1" applyFill="1" applyBorder="1" applyAlignment="1">
      <alignment vertical="center"/>
    </xf>
    <xf numFmtId="182" fontId="67" fillId="25" borderId="44" xfId="0" applyNumberFormat="1" applyFont="1" applyFill="1" applyBorder="1" applyAlignment="1">
      <alignment vertical="center"/>
    </xf>
    <xf numFmtId="182" fontId="67" fillId="25" borderId="45" xfId="0" applyNumberFormat="1" applyFont="1" applyFill="1" applyBorder="1" applyAlignment="1">
      <alignment vertical="center"/>
    </xf>
    <xf numFmtId="182" fontId="67" fillId="25" borderId="46" xfId="0" applyNumberFormat="1" applyFont="1" applyFill="1" applyBorder="1" applyAlignment="1">
      <alignment vertical="center"/>
    </xf>
    <xf numFmtId="0" fontId="68" fillId="30" borderId="0" xfId="0" applyFont="1" applyFill="1" applyAlignment="1">
      <alignment horizontal="center" vertical="center"/>
    </xf>
    <xf numFmtId="0" fontId="67" fillId="0" borderId="78" xfId="0" applyNumberFormat="1" applyFont="1" applyFill="1" applyBorder="1" applyAlignment="1" applyProtection="1">
      <alignment vertical="center"/>
      <protection locked="0"/>
    </xf>
    <xf numFmtId="0" fontId="70" fillId="0" borderId="0" xfId="0" applyFont="1" applyFill="1" applyBorder="1" applyAlignment="1">
      <alignment horizontal="left" vertical="top" wrapText="1"/>
    </xf>
    <xf numFmtId="176" fontId="67" fillId="0" borderId="14" xfId="0" applyNumberFormat="1" applyFont="1" applyFill="1" applyBorder="1" applyAlignment="1">
      <alignment vertical="center"/>
    </xf>
    <xf numFmtId="176" fontId="67" fillId="0" borderId="21" xfId="0" applyNumberFormat="1" applyFont="1" applyFill="1" applyBorder="1" applyAlignment="1">
      <alignment vertical="center"/>
    </xf>
    <xf numFmtId="0" fontId="67" fillId="0" borderId="37" xfId="0" applyFont="1" applyBorder="1" applyAlignment="1">
      <alignment horizontal="center" vertical="center"/>
    </xf>
    <xf numFmtId="176" fontId="67" fillId="26" borderId="12" xfId="0" applyNumberFormat="1" applyFont="1" applyFill="1" applyBorder="1" applyAlignment="1" applyProtection="1">
      <alignment horizontal="right" vertical="center"/>
      <protection locked="0"/>
    </xf>
    <xf numFmtId="0" fontId="67" fillId="26" borderId="37" xfId="0" applyFont="1" applyFill="1" applyBorder="1" applyAlignment="1" applyProtection="1">
      <alignment horizontal="right" vertical="center"/>
      <protection locked="0"/>
    </xf>
    <xf numFmtId="0" fontId="67" fillId="0" borderId="49" xfId="0" applyFont="1" applyFill="1" applyBorder="1" applyAlignment="1">
      <alignment horizontal="center" vertical="center"/>
    </xf>
    <xf numFmtId="0" fontId="70" fillId="0" borderId="0" xfId="0" applyFont="1" applyFill="1" applyBorder="1" applyAlignment="1">
      <alignment vertical="top" wrapText="1"/>
    </xf>
    <xf numFmtId="0" fontId="67" fillId="26" borderId="135" xfId="0" applyFont="1" applyFill="1" applyBorder="1" applyAlignment="1">
      <alignment horizontal="center" vertical="center"/>
    </xf>
    <xf numFmtId="0" fontId="67" fillId="26" borderId="136" xfId="0" applyFont="1" applyFill="1" applyBorder="1" applyAlignment="1">
      <alignment horizontal="center" vertical="center"/>
    </xf>
    <xf numFmtId="0" fontId="67" fillId="26" borderId="137" xfId="0" applyFont="1" applyFill="1" applyBorder="1" applyAlignment="1">
      <alignment horizontal="center" vertical="center"/>
    </xf>
    <xf numFmtId="0" fontId="65" fillId="0" borderId="92" xfId="0" applyFont="1" applyFill="1" applyBorder="1" applyAlignment="1">
      <alignment vertical="center" wrapText="1"/>
    </xf>
    <xf numFmtId="0" fontId="65" fillId="0" borderId="75" xfId="0" applyFont="1" applyFill="1" applyBorder="1" applyAlignment="1">
      <alignment vertical="center" wrapText="1"/>
    </xf>
    <xf numFmtId="0" fontId="65" fillId="0" borderId="33" xfId="0" applyFont="1" applyFill="1" applyBorder="1" applyAlignment="1">
      <alignment vertical="center" wrapText="1"/>
    </xf>
    <xf numFmtId="0" fontId="65" fillId="0" borderId="0" xfId="0" applyFont="1" applyFill="1" applyBorder="1" applyAlignment="1">
      <alignment vertical="center" wrapText="1"/>
    </xf>
    <xf numFmtId="176" fontId="70" fillId="26" borderId="18" xfId="0" applyNumberFormat="1" applyFont="1" applyFill="1" applyBorder="1" applyAlignment="1">
      <alignment vertical="center" shrinkToFit="1"/>
    </xf>
    <xf numFmtId="0" fontId="72" fillId="0" borderId="72" xfId="0" applyFont="1" applyFill="1" applyBorder="1" applyAlignment="1">
      <alignment vertical="center" wrapText="1" shrinkToFit="1"/>
    </xf>
    <xf numFmtId="0" fontId="72" fillId="0" borderId="55" xfId="0" applyFont="1" applyBorder="1" applyAlignment="1">
      <alignment vertical="center" wrapText="1" shrinkToFit="1"/>
    </xf>
    <xf numFmtId="0" fontId="72" fillId="0" borderId="68" xfId="0" applyFont="1" applyBorder="1" applyAlignment="1">
      <alignment vertical="center" wrapText="1" shrinkToFit="1"/>
    </xf>
    <xf numFmtId="0" fontId="72" fillId="0" borderId="14" xfId="0" applyFont="1" applyFill="1" applyBorder="1" applyAlignment="1">
      <alignment vertical="center"/>
    </xf>
    <xf numFmtId="0" fontId="72" fillId="0" borderId="21" xfId="0" applyFont="1" applyBorder="1" applyAlignment="1">
      <alignment vertical="center"/>
    </xf>
    <xf numFmtId="176" fontId="67" fillId="28" borderId="26" xfId="0" applyNumberFormat="1" applyFont="1" applyFill="1" applyBorder="1" applyAlignment="1" applyProtection="1">
      <alignment horizontal="right" vertical="center"/>
      <protection locked="0"/>
    </xf>
    <xf numFmtId="0" fontId="67" fillId="28" borderId="31" xfId="0" applyFont="1" applyFill="1" applyBorder="1" applyAlignment="1" applyProtection="1">
      <alignment horizontal="right" vertical="center"/>
      <protection locked="0"/>
    </xf>
    <xf numFmtId="0" fontId="67" fillId="28" borderId="32" xfId="0" applyFont="1" applyFill="1" applyBorder="1" applyAlignment="1" applyProtection="1">
      <alignment horizontal="right" vertical="center"/>
      <protection locked="0"/>
    </xf>
    <xf numFmtId="0" fontId="70" fillId="26" borderId="0" xfId="0" applyFont="1" applyFill="1" applyBorder="1" applyAlignment="1">
      <alignment horizontal="left" vertical="top" wrapText="1"/>
    </xf>
    <xf numFmtId="0" fontId="70" fillId="0" borderId="0" xfId="0" applyFont="1" applyFill="1" applyAlignment="1">
      <alignment horizontal="left" vertical="top" wrapText="1"/>
    </xf>
    <xf numFmtId="0" fontId="70" fillId="0" borderId="0" xfId="0" applyFont="1" applyFill="1" applyBorder="1" applyAlignment="1">
      <alignment vertical="center" wrapText="1"/>
    </xf>
    <xf numFmtId="0" fontId="72" fillId="0" borderId="72" xfId="0" applyFont="1" applyFill="1" applyBorder="1" applyAlignment="1">
      <alignment horizontal="left" vertical="center" wrapText="1"/>
    </xf>
    <xf numFmtId="0" fontId="72" fillId="0" borderId="55" xfId="0" applyFont="1" applyFill="1" applyBorder="1" applyAlignment="1">
      <alignment horizontal="left" vertical="center" wrapText="1"/>
    </xf>
    <xf numFmtId="0" fontId="72" fillId="0" borderId="68" xfId="0" applyFont="1" applyFill="1" applyBorder="1" applyAlignment="1">
      <alignment horizontal="left" vertical="center" wrapText="1"/>
    </xf>
    <xf numFmtId="0" fontId="65" fillId="26" borderId="103" xfId="0" applyFont="1" applyFill="1" applyBorder="1" applyAlignment="1">
      <alignment vertical="center" wrapText="1"/>
    </xf>
    <xf numFmtId="0" fontId="65" fillId="26" borderId="65" xfId="0" applyFont="1" applyFill="1" applyBorder="1" applyAlignment="1">
      <alignment vertical="center" wrapText="1"/>
    </xf>
    <xf numFmtId="0" fontId="65" fillId="26" borderId="104" xfId="0" applyFont="1" applyFill="1" applyBorder="1" applyAlignment="1">
      <alignment vertical="center" wrapText="1"/>
    </xf>
    <xf numFmtId="0" fontId="67" fillId="26" borderId="33" xfId="0" applyFont="1" applyFill="1" applyBorder="1" applyAlignment="1">
      <alignment vertical="center"/>
    </xf>
    <xf numFmtId="0" fontId="67" fillId="26" borderId="0" xfId="0" applyFont="1" applyFill="1" applyBorder="1" applyAlignment="1">
      <alignment vertical="center"/>
    </xf>
    <xf numFmtId="0" fontId="67" fillId="26" borderId="16" xfId="0" applyFont="1" applyFill="1" applyBorder="1" applyAlignment="1">
      <alignment vertical="center"/>
    </xf>
    <xf numFmtId="176" fontId="67" fillId="26" borderId="0" xfId="0" applyNumberFormat="1" applyFont="1" applyFill="1" applyBorder="1" applyAlignment="1" applyProtection="1">
      <alignment horizontal="right" vertical="center"/>
      <protection locked="0"/>
    </xf>
    <xf numFmtId="0" fontId="67" fillId="26" borderId="0" xfId="0" applyFont="1" applyFill="1" applyBorder="1" applyAlignment="1" applyProtection="1">
      <alignment horizontal="right" vertical="center"/>
      <protection locked="0"/>
    </xf>
    <xf numFmtId="0" fontId="67" fillId="0" borderId="67"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37" xfId="0" applyFont="1" applyFill="1" applyBorder="1" applyAlignment="1">
      <alignment vertical="center" shrinkToFit="1"/>
    </xf>
    <xf numFmtId="0" fontId="67" fillId="0" borderId="31" xfId="0" applyFont="1" applyFill="1" applyBorder="1" applyAlignment="1">
      <alignment horizontal="center" vertical="center"/>
    </xf>
    <xf numFmtId="0" fontId="67" fillId="28" borderId="31" xfId="0" applyFont="1" applyFill="1" applyBorder="1" applyAlignment="1" applyProtection="1">
      <alignment horizontal="center" vertical="center"/>
      <protection locked="0"/>
    </xf>
    <xf numFmtId="176" fontId="67" fillId="25" borderId="44" xfId="0" applyNumberFormat="1" applyFont="1" applyFill="1" applyBorder="1" applyAlignment="1" applyProtection="1">
      <alignment horizontal="right" vertical="center"/>
      <protection locked="0"/>
    </xf>
    <xf numFmtId="0" fontId="67" fillId="25" borderId="45" xfId="0" applyFont="1" applyFill="1" applyBorder="1" applyAlignment="1" applyProtection="1">
      <alignment horizontal="right" vertical="center"/>
      <protection locked="0"/>
    </xf>
    <xf numFmtId="0" fontId="67" fillId="25" borderId="46" xfId="0" applyFont="1" applyFill="1" applyBorder="1" applyAlignment="1" applyProtection="1">
      <alignment horizontal="right" vertical="center"/>
      <protection locked="0"/>
    </xf>
    <xf numFmtId="0" fontId="67" fillId="0" borderId="10" xfId="0" applyFont="1" applyFill="1" applyBorder="1" applyAlignment="1">
      <alignment horizontal="center" vertical="center"/>
    </xf>
    <xf numFmtId="0" fontId="67" fillId="25" borderId="26" xfId="0" applyFont="1" applyFill="1" applyBorder="1" applyAlignment="1">
      <alignment horizontal="center" vertical="center"/>
    </xf>
    <xf numFmtId="0" fontId="67" fillId="25" borderId="32" xfId="0" applyFont="1" applyFill="1" applyBorder="1" applyAlignment="1">
      <alignment horizontal="center" vertical="center"/>
    </xf>
    <xf numFmtId="0" fontId="67" fillId="0" borderId="21" xfId="0" applyFont="1" applyFill="1" applyBorder="1" applyAlignment="1">
      <alignment horizontal="center" vertical="center"/>
    </xf>
    <xf numFmtId="176" fontId="67" fillId="26" borderId="92" xfId="0" applyNumberFormat="1" applyFont="1" applyFill="1" applyBorder="1" applyAlignment="1">
      <alignment vertical="center"/>
    </xf>
    <xf numFmtId="176" fontId="67" fillId="26" borderId="75" xfId="0" applyNumberFormat="1" applyFont="1" applyFill="1" applyBorder="1" applyAlignment="1">
      <alignment vertical="center"/>
    </xf>
    <xf numFmtId="0" fontId="70" fillId="26" borderId="14" xfId="0" applyFont="1" applyFill="1" applyBorder="1" applyAlignment="1">
      <alignment horizontal="center" vertical="center"/>
    </xf>
    <xf numFmtId="0" fontId="70" fillId="26" borderId="21" xfId="0" applyFont="1" applyFill="1" applyBorder="1" applyAlignment="1">
      <alignment horizontal="center" vertical="center"/>
    </xf>
    <xf numFmtId="0" fontId="70" fillId="26" borderId="11" xfId="0" applyFont="1" applyFill="1" applyBorder="1" applyAlignment="1">
      <alignment horizontal="center" vertical="center"/>
    </xf>
    <xf numFmtId="176" fontId="67" fillId="25" borderId="44" xfId="0" applyNumberFormat="1" applyFont="1" applyFill="1" applyBorder="1" applyAlignment="1">
      <alignment vertical="center"/>
    </xf>
    <xf numFmtId="176" fontId="67" fillId="25" borderId="45" xfId="0" applyNumberFormat="1" applyFont="1" applyFill="1" applyBorder="1" applyAlignment="1">
      <alignment vertical="center"/>
    </xf>
    <xf numFmtId="176" fontId="67" fillId="25" borderId="46" xfId="0" applyNumberFormat="1" applyFont="1" applyFill="1" applyBorder="1" applyAlignment="1">
      <alignment vertical="center"/>
    </xf>
    <xf numFmtId="176" fontId="67" fillId="28" borderId="26" xfId="0" applyNumberFormat="1" applyFont="1" applyFill="1" applyBorder="1" applyAlignment="1" applyProtection="1">
      <alignment vertical="center"/>
      <protection locked="0"/>
    </xf>
    <xf numFmtId="176" fontId="67" fillId="28" borderId="31" xfId="0" applyNumberFormat="1" applyFont="1" applyFill="1" applyBorder="1" applyAlignment="1" applyProtection="1">
      <alignment vertical="center"/>
      <protection locked="0"/>
    </xf>
    <xf numFmtId="176" fontId="67" fillId="28" borderId="32" xfId="0" applyNumberFormat="1" applyFont="1" applyFill="1" applyBorder="1" applyAlignment="1" applyProtection="1">
      <alignment vertical="center"/>
      <protection locked="0"/>
    </xf>
    <xf numFmtId="0" fontId="67" fillId="0" borderId="108" xfId="0" applyFont="1" applyFill="1" applyBorder="1" applyAlignment="1">
      <alignment horizontal="center" vertical="center"/>
    </xf>
    <xf numFmtId="0" fontId="67" fillId="0" borderId="112" xfId="0" applyFont="1" applyFill="1" applyBorder="1" applyAlignment="1">
      <alignment horizontal="center" vertical="center"/>
    </xf>
    <xf numFmtId="176" fontId="67" fillId="28" borderId="31" xfId="0" applyNumberFormat="1" applyFont="1" applyFill="1" applyBorder="1" applyAlignment="1" applyProtection="1">
      <alignment horizontal="right" vertical="center"/>
      <protection locked="0"/>
    </xf>
    <xf numFmtId="176" fontId="67" fillId="28" borderId="32" xfId="0" applyNumberFormat="1" applyFont="1" applyFill="1" applyBorder="1" applyAlignment="1" applyProtection="1">
      <alignment horizontal="right" vertical="center"/>
      <protection locked="0"/>
    </xf>
    <xf numFmtId="0" fontId="70" fillId="25" borderId="26" xfId="0" applyFont="1" applyFill="1" applyBorder="1" applyAlignment="1" applyProtection="1">
      <alignment vertical="center" wrapText="1"/>
      <protection locked="0"/>
    </xf>
    <xf numFmtId="0" fontId="70" fillId="25" borderId="31" xfId="0" applyFont="1" applyFill="1" applyBorder="1" applyAlignment="1" applyProtection="1">
      <alignment vertical="center"/>
      <protection locked="0"/>
    </xf>
    <xf numFmtId="0" fontId="70" fillId="25" borderId="32" xfId="0" applyFont="1" applyFill="1" applyBorder="1" applyAlignment="1" applyProtection="1">
      <alignment vertical="center"/>
      <protection locked="0"/>
    </xf>
    <xf numFmtId="0" fontId="70" fillId="28" borderId="31" xfId="0" applyFont="1" applyFill="1" applyBorder="1" applyAlignment="1" applyProtection="1">
      <alignment horizontal="center" vertical="center"/>
      <protection locked="0"/>
    </xf>
    <xf numFmtId="0" fontId="70" fillId="25" borderId="26" xfId="0" applyFont="1" applyFill="1" applyBorder="1" applyAlignment="1" applyProtection="1">
      <alignment horizontal="left" vertical="center" wrapText="1"/>
      <protection locked="0"/>
    </xf>
    <xf numFmtId="0" fontId="70" fillId="25" borderId="31" xfId="0" applyFont="1" applyFill="1" applyBorder="1" applyAlignment="1" applyProtection="1">
      <alignment horizontal="left" vertical="center"/>
      <protection locked="0"/>
    </xf>
    <xf numFmtId="0" fontId="70" fillId="25" borderId="32" xfId="0" applyFont="1" applyFill="1" applyBorder="1" applyAlignment="1" applyProtection="1">
      <alignment horizontal="left" vertical="center"/>
      <protection locked="0"/>
    </xf>
    <xf numFmtId="0" fontId="8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83" fillId="29" borderId="0" xfId="0" applyFont="1" applyFill="1" applyBorder="1" applyAlignment="1" applyProtection="1">
      <alignment vertical="center" shrinkToFit="1"/>
      <protection locked="0"/>
    </xf>
    <xf numFmtId="0" fontId="6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8" xfId="0" applyFont="1" applyFill="1" applyBorder="1" applyAlignment="1">
      <alignment horizontal="center" vertical="center"/>
    </xf>
    <xf numFmtId="0" fontId="83" fillId="26" borderId="0" xfId="0" applyFont="1" applyFill="1" applyBorder="1" applyAlignment="1">
      <alignment horizontal="left" vertical="center" wrapText="1"/>
    </xf>
    <xf numFmtId="0" fontId="83" fillId="29" borderId="0" xfId="0" applyFont="1" applyFill="1" applyBorder="1" applyAlignment="1" applyProtection="1">
      <alignment horizontal="center" vertical="center"/>
      <protection locked="0"/>
    </xf>
    <xf numFmtId="0" fontId="66" fillId="29" borderId="0" xfId="0" applyFont="1" applyFill="1" applyBorder="1" applyAlignment="1" applyProtection="1">
      <alignment horizontal="center" vertical="center"/>
      <protection locked="0"/>
    </xf>
    <xf numFmtId="0" fontId="83" fillId="0" borderId="0" xfId="0" applyFont="1" applyFill="1" applyBorder="1" applyAlignment="1">
      <alignment horizontal="center" vertical="center"/>
    </xf>
    <xf numFmtId="0" fontId="83" fillId="26" borderId="0" xfId="0" applyFont="1" applyFill="1" applyBorder="1" applyAlignment="1">
      <alignment vertical="center" shrinkToFit="1"/>
    </xf>
    <xf numFmtId="0" fontId="83" fillId="26" borderId="38" xfId="0" applyFont="1" applyFill="1" applyBorder="1" applyAlignment="1">
      <alignment vertical="center" shrinkToFit="1"/>
    </xf>
    <xf numFmtId="0" fontId="65" fillId="0" borderId="111" xfId="0" applyFont="1" applyFill="1" applyBorder="1" applyAlignment="1">
      <alignment vertical="center"/>
    </xf>
    <xf numFmtId="0" fontId="65" fillId="0" borderId="106" xfId="0" applyFont="1" applyFill="1" applyBorder="1" applyAlignment="1">
      <alignment vertical="center"/>
    </xf>
    <xf numFmtId="0" fontId="65" fillId="0" borderId="107" xfId="0" applyFont="1" applyFill="1" applyBorder="1" applyAlignment="1">
      <alignment vertical="center"/>
    </xf>
    <xf numFmtId="0" fontId="70" fillId="26" borderId="0" xfId="0" applyFont="1" applyFill="1" applyAlignment="1">
      <alignment horizontal="left" vertical="center" wrapText="1"/>
    </xf>
    <xf numFmtId="0" fontId="65" fillId="26" borderId="37" xfId="0" applyFont="1" applyFill="1" applyBorder="1" applyAlignment="1">
      <alignment vertical="center" wrapText="1"/>
    </xf>
    <xf numFmtId="0" fontId="65" fillId="26" borderId="11" xfId="0" applyFont="1" applyFill="1" applyBorder="1" applyAlignment="1">
      <alignment vertical="center" wrapText="1"/>
    </xf>
    <xf numFmtId="0" fontId="65" fillId="0" borderId="12" xfId="0" applyFont="1" applyFill="1" applyBorder="1" applyAlignment="1">
      <alignment horizontal="center" vertical="center"/>
    </xf>
    <xf numFmtId="0" fontId="65" fillId="0" borderId="37" xfId="0" applyFont="1" applyFill="1" applyBorder="1" applyAlignment="1">
      <alignment horizontal="center" vertical="center"/>
    </xf>
    <xf numFmtId="0" fontId="65" fillId="0" borderId="71" xfId="0" applyFont="1" applyFill="1" applyBorder="1" applyAlignment="1">
      <alignment horizontal="center" vertical="center"/>
    </xf>
    <xf numFmtId="0" fontId="65" fillId="25" borderId="0" xfId="0" applyFont="1" applyFill="1" applyBorder="1" applyAlignment="1" applyProtection="1">
      <alignment vertical="center"/>
      <protection locked="0"/>
    </xf>
    <xf numFmtId="0" fontId="70" fillId="24" borderId="88" xfId="0" applyFont="1" applyFill="1" applyBorder="1" applyAlignment="1">
      <alignment vertical="center" wrapText="1"/>
    </xf>
    <xf numFmtId="0" fontId="70" fillId="28" borderId="26" xfId="0" applyFont="1" applyFill="1" applyBorder="1" applyAlignment="1" applyProtection="1">
      <alignment vertical="center" wrapText="1"/>
      <protection locked="0"/>
    </xf>
    <xf numFmtId="0" fontId="70" fillId="28" borderId="31" xfId="0" applyFont="1" applyFill="1" applyBorder="1" applyAlignment="1" applyProtection="1">
      <alignment vertical="center" wrapText="1"/>
      <protection locked="0"/>
    </xf>
    <xf numFmtId="0" fontId="70" fillId="28" borderId="32" xfId="0" applyFont="1" applyFill="1" applyBorder="1" applyAlignment="1" applyProtection="1">
      <alignment vertical="center" wrapText="1"/>
      <protection locked="0"/>
    </xf>
    <xf numFmtId="0" fontId="67" fillId="24" borderId="31" xfId="0" applyFont="1" applyFill="1" applyBorder="1" applyAlignment="1" applyProtection="1">
      <alignment horizontal="center" vertical="center"/>
      <protection locked="0"/>
    </xf>
    <xf numFmtId="0" fontId="67" fillId="25" borderId="26" xfId="0" applyFont="1" applyFill="1" applyBorder="1" applyAlignment="1" applyProtection="1">
      <alignment vertical="center"/>
      <protection locked="0"/>
    </xf>
    <xf numFmtId="0" fontId="67" fillId="25" borderId="31" xfId="0" applyFont="1" applyFill="1" applyBorder="1" applyAlignment="1" applyProtection="1">
      <alignment vertical="center"/>
      <protection locked="0"/>
    </xf>
    <xf numFmtId="0" fontId="67" fillId="25" borderId="32" xfId="0" applyFont="1" applyFill="1" applyBorder="1" applyAlignment="1" applyProtection="1">
      <alignment vertical="center"/>
      <protection locked="0"/>
    </xf>
    <xf numFmtId="0" fontId="65" fillId="0" borderId="71" xfId="0" applyFont="1" applyFill="1" applyBorder="1" applyAlignment="1">
      <alignment vertical="center" wrapText="1"/>
    </xf>
    <xf numFmtId="0" fontId="65" fillId="27" borderId="21" xfId="0" applyFont="1" applyFill="1" applyBorder="1" applyAlignment="1">
      <alignment horizontal="center" vertical="center"/>
    </xf>
    <xf numFmtId="0" fontId="65" fillId="27" borderId="15" xfId="0" applyFont="1" applyFill="1" applyBorder="1" applyAlignment="1">
      <alignment horizontal="center" vertical="center"/>
    </xf>
    <xf numFmtId="0" fontId="65" fillId="0" borderId="12"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63" fillId="27" borderId="62" xfId="0" applyFont="1" applyFill="1" applyBorder="1" applyAlignment="1">
      <alignment horizontal="center" vertical="center" wrapText="1"/>
    </xf>
    <xf numFmtId="0" fontId="63" fillId="27" borderId="52" xfId="0" applyFont="1" applyFill="1" applyBorder="1" applyAlignment="1">
      <alignment horizontal="center" vertical="center" wrapText="1"/>
    </xf>
    <xf numFmtId="0" fontId="63" fillId="27" borderId="53" xfId="0" applyFont="1" applyFill="1" applyBorder="1" applyAlignment="1">
      <alignment horizontal="center" vertical="center" wrapText="1"/>
    </xf>
    <xf numFmtId="0" fontId="65" fillId="0" borderId="110" xfId="0" applyFont="1" applyFill="1" applyBorder="1" applyAlignment="1">
      <alignment vertical="center"/>
    </xf>
    <xf numFmtId="0" fontId="65" fillId="0" borderId="45" xfId="0" applyFont="1" applyFill="1" applyBorder="1" applyAlignment="1">
      <alignment vertical="center"/>
    </xf>
    <xf numFmtId="0" fontId="65" fillId="0" borderId="46" xfId="0" applyFont="1" applyFill="1" applyBorder="1" applyAlignment="1">
      <alignment vertical="center"/>
    </xf>
    <xf numFmtId="0" fontId="65" fillId="0" borderId="14"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40" xfId="0" applyFont="1" applyFill="1" applyBorder="1" applyAlignment="1">
      <alignment horizontal="center" vertical="center" wrapText="1"/>
    </xf>
    <xf numFmtId="0" fontId="65" fillId="0" borderId="100" xfId="0" applyFont="1" applyFill="1" applyBorder="1" applyAlignment="1">
      <alignment horizontal="center" vertical="center" wrapText="1"/>
    </xf>
    <xf numFmtId="0" fontId="65" fillId="0" borderId="78" xfId="0" applyFont="1" applyFill="1" applyBorder="1" applyAlignment="1">
      <alignment horizontal="center" vertical="center" wrapText="1"/>
    </xf>
    <xf numFmtId="0" fontId="65" fillId="0" borderId="105"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65" fillId="0" borderId="17" xfId="0" applyFont="1" applyFill="1" applyBorder="1" applyAlignment="1">
      <alignment horizontal="center" vertical="center" wrapText="1"/>
    </xf>
    <xf numFmtId="0" fontId="65" fillId="0" borderId="18" xfId="0" applyFont="1" applyFill="1" applyBorder="1" applyAlignment="1">
      <alignment horizontal="center" vertical="center" wrapText="1"/>
    </xf>
    <xf numFmtId="0" fontId="65" fillId="0" borderId="99" xfId="0" applyFont="1" applyFill="1" applyBorder="1" applyAlignment="1">
      <alignment horizontal="center" vertical="center" wrapText="1"/>
    </xf>
    <xf numFmtId="0" fontId="87" fillId="26" borderId="55" xfId="0" applyFont="1" applyFill="1" applyBorder="1" applyAlignment="1">
      <alignment vertical="center" wrapText="1"/>
    </xf>
    <xf numFmtId="0" fontId="70" fillId="26" borderId="75" xfId="0" applyFont="1" applyFill="1" applyBorder="1" applyAlignment="1">
      <alignment vertical="center" wrapText="1"/>
    </xf>
    <xf numFmtId="0" fontId="70" fillId="26" borderId="88" xfId="0" applyFont="1" applyFill="1" applyBorder="1" applyAlignment="1">
      <alignment horizontal="left" vertical="center" wrapText="1"/>
    </xf>
    <xf numFmtId="0" fontId="65" fillId="0" borderId="41" xfId="0" applyFont="1" applyFill="1" applyBorder="1" applyAlignment="1">
      <alignment vertical="center" wrapText="1"/>
    </xf>
    <xf numFmtId="0" fontId="65" fillId="0" borderId="16" xfId="0" applyFont="1" applyFill="1" applyBorder="1" applyAlignment="1">
      <alignment vertical="center" wrapText="1"/>
    </xf>
    <xf numFmtId="0" fontId="70" fillId="25" borderId="31" xfId="0" applyFont="1" applyFill="1" applyBorder="1" applyAlignment="1" applyProtection="1">
      <alignment horizontal="center" vertical="center"/>
      <protection locked="0"/>
    </xf>
    <xf numFmtId="0" fontId="65" fillId="29" borderId="26" xfId="0" applyFont="1" applyFill="1" applyBorder="1" applyAlignment="1" applyProtection="1">
      <alignment vertical="center"/>
      <protection locked="0"/>
    </xf>
    <xf numFmtId="0" fontId="65" fillId="29" borderId="31" xfId="0" applyFont="1" applyFill="1" applyBorder="1" applyAlignment="1" applyProtection="1">
      <alignment vertical="center"/>
      <protection locked="0"/>
    </xf>
    <xf numFmtId="0" fontId="65" fillId="29" borderId="32" xfId="0" applyFont="1" applyFill="1" applyBorder="1" applyAlignment="1" applyProtection="1">
      <alignment vertical="center"/>
      <protection locked="0"/>
    </xf>
    <xf numFmtId="0" fontId="65" fillId="0" borderId="77" xfId="0" applyFont="1" applyFill="1" applyBorder="1" applyAlignment="1">
      <alignment vertical="center" wrapText="1"/>
    </xf>
    <xf numFmtId="0" fontId="65" fillId="0" borderId="78" xfId="0" applyFont="1" applyFill="1" applyBorder="1" applyAlignment="1">
      <alignment vertical="center" wrapText="1"/>
    </xf>
    <xf numFmtId="0" fontId="65" fillId="0" borderId="84" xfId="0" applyFont="1" applyFill="1" applyBorder="1" applyAlignment="1">
      <alignment vertical="center" wrapText="1"/>
    </xf>
    <xf numFmtId="49" fontId="70" fillId="0" borderId="12" xfId="0" applyNumberFormat="1" applyFont="1" applyFill="1" applyBorder="1" applyAlignment="1">
      <alignment vertical="center" wrapText="1"/>
    </xf>
    <xf numFmtId="49" fontId="70" fillId="0" borderId="37" xfId="0" applyNumberFormat="1" applyFont="1" applyFill="1" applyBorder="1" applyAlignment="1">
      <alignment vertical="center" wrapText="1"/>
    </xf>
    <xf numFmtId="49" fontId="70" fillId="0" borderId="11" xfId="0" applyNumberFormat="1" applyFont="1" applyFill="1" applyBorder="1" applyAlignment="1">
      <alignment vertical="center" wrapText="1"/>
    </xf>
    <xf numFmtId="0" fontId="65" fillId="0" borderId="14"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65" fillId="0" borderId="40" xfId="0" applyFont="1" applyFill="1" applyBorder="1" applyAlignment="1">
      <alignment horizontal="left" vertical="center" wrapText="1"/>
    </xf>
    <xf numFmtId="0" fontId="65" fillId="0" borderId="33" xfId="0" applyFont="1" applyFill="1" applyBorder="1" applyAlignment="1">
      <alignment horizontal="left" vertical="center" wrapText="1"/>
    </xf>
    <xf numFmtId="0" fontId="65" fillId="0" borderId="38" xfId="0" applyFont="1" applyFill="1" applyBorder="1" applyAlignment="1">
      <alignment horizontal="left" vertical="center" wrapText="1"/>
    </xf>
    <xf numFmtId="0" fontId="65" fillId="0" borderId="17" xfId="0" applyFont="1" applyFill="1" applyBorder="1" applyAlignment="1">
      <alignment horizontal="left" vertical="center" wrapText="1"/>
    </xf>
    <xf numFmtId="0" fontId="65" fillId="0" borderId="99" xfId="0" applyFont="1" applyFill="1" applyBorder="1" applyAlignment="1">
      <alignment horizontal="left" vertical="center" wrapText="1"/>
    </xf>
    <xf numFmtId="49" fontId="65" fillId="0" borderId="14" xfId="0" applyNumberFormat="1" applyFont="1" applyFill="1" applyBorder="1" applyAlignment="1">
      <alignment horizontal="center" vertical="center" wrapText="1"/>
    </xf>
    <xf numFmtId="49" fontId="65" fillId="0" borderId="21"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87" fillId="26" borderId="69" xfId="0" applyFont="1" applyFill="1" applyBorder="1" applyAlignment="1">
      <alignment horizontal="left" vertical="center" wrapText="1"/>
    </xf>
    <xf numFmtId="0" fontId="87" fillId="26" borderId="156"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0" borderId="47" xfId="0" applyFont="1" applyFill="1" applyBorder="1" applyAlignment="1">
      <alignment horizontal="left" vertical="center" wrapText="1"/>
    </xf>
    <xf numFmtId="49" fontId="65" fillId="0" borderId="12" xfId="0" applyNumberFormat="1" applyFont="1" applyFill="1" applyBorder="1" applyAlignment="1">
      <alignment horizontal="center" vertical="center" wrapText="1"/>
    </xf>
    <xf numFmtId="49" fontId="65" fillId="0" borderId="37" xfId="0" applyNumberFormat="1" applyFont="1" applyFill="1" applyBorder="1" applyAlignment="1">
      <alignment horizontal="center" vertical="center" wrapText="1"/>
    </xf>
    <xf numFmtId="49" fontId="65" fillId="0" borderId="11" xfId="0" applyNumberFormat="1" applyFont="1" applyFill="1" applyBorder="1" applyAlignment="1">
      <alignment horizontal="center" vertical="center" wrapText="1"/>
    </xf>
    <xf numFmtId="0" fontId="70" fillId="0" borderId="26" xfId="0" applyFont="1" applyFill="1" applyBorder="1" applyAlignment="1" applyProtection="1">
      <alignment horizontal="center" vertical="center"/>
      <protection locked="0"/>
    </xf>
    <xf numFmtId="0" fontId="70" fillId="0" borderId="31" xfId="0" applyFont="1" applyFill="1" applyBorder="1" applyAlignment="1" applyProtection="1">
      <alignment horizontal="center" vertical="center"/>
      <protection locked="0"/>
    </xf>
    <xf numFmtId="0" fontId="70" fillId="26" borderId="63" xfId="0" applyFont="1" applyFill="1" applyBorder="1" applyAlignment="1">
      <alignment horizontal="left" vertical="center" wrapText="1"/>
    </xf>
    <xf numFmtId="0" fontId="70" fillId="26" borderId="60" xfId="0" applyFont="1" applyFill="1" applyBorder="1" applyAlignment="1">
      <alignment horizontal="left" vertical="center" wrapText="1"/>
    </xf>
    <xf numFmtId="0" fontId="67" fillId="0" borderId="103" xfId="0" applyFont="1" applyFill="1" applyBorder="1" applyAlignment="1">
      <alignment horizontal="center" vertical="center"/>
    </xf>
    <xf numFmtId="0" fontId="67" fillId="0" borderId="65" xfId="0" applyFont="1" applyFill="1" applyBorder="1" applyAlignment="1">
      <alignment horizontal="center" vertical="center"/>
    </xf>
    <xf numFmtId="0" fontId="67" fillId="0" borderId="66" xfId="0" applyFont="1" applyFill="1" applyBorder="1" applyAlignment="1">
      <alignment horizontal="center" vertical="center"/>
    </xf>
    <xf numFmtId="0" fontId="67" fillId="0" borderId="65" xfId="0" applyFont="1" applyFill="1" applyBorder="1" applyAlignment="1" applyProtection="1">
      <alignment vertical="center"/>
      <protection locked="0"/>
    </xf>
    <xf numFmtId="0" fontId="67" fillId="0" borderId="66" xfId="0" applyFont="1" applyFill="1" applyBorder="1" applyAlignment="1" applyProtection="1">
      <alignment vertical="center"/>
      <protection locked="0"/>
    </xf>
    <xf numFmtId="0" fontId="67" fillId="0" borderId="18" xfId="0" applyFont="1" applyFill="1" applyBorder="1" applyAlignment="1" applyProtection="1">
      <alignment vertical="center" wrapText="1"/>
      <protection locked="0"/>
    </xf>
    <xf numFmtId="0" fontId="67" fillId="0" borderId="19" xfId="0" applyFont="1" applyFill="1" applyBorder="1" applyAlignment="1" applyProtection="1">
      <alignment vertical="center" wrapText="1"/>
      <protection locked="0"/>
    </xf>
    <xf numFmtId="0" fontId="67" fillId="0" borderId="10" xfId="0" applyFont="1" applyFill="1" applyBorder="1" applyAlignment="1" applyProtection="1">
      <alignment horizontal="center" vertical="center"/>
      <protection locked="0"/>
    </xf>
    <xf numFmtId="0" fontId="67" fillId="0" borderId="10" xfId="0" applyFont="1" applyFill="1" applyBorder="1" applyAlignment="1" applyProtection="1">
      <alignment vertical="center"/>
      <protection locked="0"/>
    </xf>
    <xf numFmtId="0" fontId="67" fillId="0" borderId="10" xfId="0" applyFont="1" applyFill="1" applyBorder="1" applyAlignment="1" applyProtection="1">
      <alignment horizontal="left" vertical="center"/>
      <protection locked="0"/>
    </xf>
    <xf numFmtId="0" fontId="67" fillId="0" borderId="65" xfId="0" applyFont="1" applyFill="1" applyBorder="1" applyAlignment="1" applyProtection="1">
      <alignment horizontal="left" vertical="center"/>
      <protection locked="0"/>
    </xf>
    <xf numFmtId="0" fontId="67" fillId="0" borderId="66" xfId="0" applyFont="1" applyFill="1" applyBorder="1" applyAlignment="1" applyProtection="1">
      <alignment horizontal="left" vertical="center"/>
      <protection locked="0"/>
    </xf>
    <xf numFmtId="0" fontId="67" fillId="0" borderId="18" xfId="0" applyFont="1" applyFill="1" applyBorder="1" applyAlignment="1" applyProtection="1">
      <alignment vertical="center"/>
      <protection locked="0"/>
    </xf>
    <xf numFmtId="0" fontId="67" fillId="0" borderId="19" xfId="0" applyFont="1" applyFill="1" applyBorder="1" applyAlignment="1" applyProtection="1">
      <alignment vertical="center"/>
      <protection locked="0"/>
    </xf>
    <xf numFmtId="0" fontId="67" fillId="0" borderId="33" xfId="0" applyFont="1" applyFill="1" applyBorder="1" applyAlignment="1" applyProtection="1">
      <alignment vertical="center"/>
      <protection locked="0"/>
    </xf>
    <xf numFmtId="0" fontId="67" fillId="0" borderId="0" xfId="0" applyFont="1" applyFill="1" applyBorder="1" applyAlignment="1" applyProtection="1">
      <alignment vertical="center"/>
      <protection locked="0"/>
    </xf>
    <xf numFmtId="0" fontId="67" fillId="0" borderId="16" xfId="0" applyFont="1" applyFill="1" applyBorder="1" applyAlignment="1" applyProtection="1">
      <alignment vertical="center"/>
      <protection locked="0"/>
    </xf>
    <xf numFmtId="0" fontId="67" fillId="0" borderId="17" xfId="0" applyFont="1" applyFill="1" applyBorder="1" applyAlignment="1" applyProtection="1">
      <alignment vertical="center"/>
      <protection locked="0"/>
    </xf>
    <xf numFmtId="0" fontId="67" fillId="0" borderId="14" xfId="0" applyFont="1" applyFill="1" applyBorder="1" applyAlignment="1">
      <alignment horizontal="center" vertical="center" wrapText="1"/>
    </xf>
    <xf numFmtId="0" fontId="67" fillId="0" borderId="21" xfId="0" applyFont="1" applyFill="1" applyBorder="1" applyAlignment="1">
      <alignment horizontal="center" vertical="center" wrapText="1"/>
    </xf>
    <xf numFmtId="0" fontId="67" fillId="0" borderId="15" xfId="0" applyFont="1" applyFill="1" applyBorder="1" applyAlignment="1">
      <alignment horizontal="center" vertical="center" wrapText="1"/>
    </xf>
    <xf numFmtId="0" fontId="67" fillId="0" borderId="33" xfId="0" applyFont="1" applyFill="1" applyBorder="1" applyAlignment="1">
      <alignment horizontal="center" vertical="center" wrapText="1"/>
    </xf>
    <xf numFmtId="0" fontId="67" fillId="0" borderId="0" xfId="0" applyFont="1" applyFill="1" applyBorder="1" applyAlignment="1">
      <alignment horizontal="center" vertical="center" wrapText="1"/>
    </xf>
    <xf numFmtId="0" fontId="67" fillId="0" borderId="16" xfId="0" applyFont="1" applyFill="1" applyBorder="1" applyAlignment="1">
      <alignment horizontal="center" vertical="center" wrapText="1"/>
    </xf>
    <xf numFmtId="0" fontId="67" fillId="0" borderId="103" xfId="0" applyFont="1" applyFill="1" applyBorder="1" applyAlignment="1">
      <alignment horizontal="center" vertical="center" wrapText="1"/>
    </xf>
    <xf numFmtId="0" fontId="67" fillId="0" borderId="65" xfId="0" applyFont="1" applyFill="1" applyBorder="1" applyAlignment="1">
      <alignment horizontal="center" vertical="center" wrapText="1"/>
    </xf>
    <xf numFmtId="0" fontId="67" fillId="0" borderId="66" xfId="0" applyFont="1" applyFill="1" applyBorder="1" applyAlignment="1">
      <alignment horizontal="center" vertical="center" wrapText="1"/>
    </xf>
    <xf numFmtId="0" fontId="67" fillId="0" borderId="17" xfId="0" applyFont="1" applyFill="1" applyBorder="1" applyAlignment="1">
      <alignment horizontal="center" vertical="center"/>
    </xf>
    <xf numFmtId="0" fontId="67" fillId="0" borderId="14" xfId="0" applyFont="1" applyFill="1" applyBorder="1" applyAlignment="1">
      <alignment horizontal="left" vertical="center"/>
    </xf>
    <xf numFmtId="0" fontId="67" fillId="0" borderId="21" xfId="0" applyFont="1" applyFill="1" applyBorder="1" applyAlignment="1">
      <alignment horizontal="left" vertical="center"/>
    </xf>
    <xf numFmtId="0" fontId="67" fillId="0" borderId="15" xfId="0" applyFont="1" applyFill="1" applyBorder="1" applyAlignment="1">
      <alignment horizontal="left" vertical="center"/>
    </xf>
    <xf numFmtId="0" fontId="67" fillId="0" borderId="17" xfId="0" applyFont="1" applyFill="1" applyBorder="1" applyAlignment="1">
      <alignment horizontal="left" vertical="center"/>
    </xf>
    <xf numFmtId="0" fontId="67" fillId="0" borderId="18" xfId="0" applyFont="1" applyFill="1" applyBorder="1" applyAlignment="1">
      <alignment horizontal="left" vertical="center"/>
    </xf>
    <xf numFmtId="0" fontId="67" fillId="0" borderId="19" xfId="0" applyFont="1" applyFill="1" applyBorder="1" applyAlignment="1">
      <alignment horizontal="left" vertical="center"/>
    </xf>
    <xf numFmtId="0" fontId="67" fillId="0" borderId="37" xfId="0" applyFont="1" applyFill="1" applyBorder="1" applyAlignment="1">
      <alignment horizontal="left" vertical="center"/>
    </xf>
    <xf numFmtId="0" fontId="67" fillId="0" borderId="71" xfId="0" applyFont="1" applyFill="1" applyBorder="1" applyAlignment="1">
      <alignment horizontal="left" vertical="center"/>
    </xf>
    <xf numFmtId="0" fontId="70" fillId="0" borderId="64" xfId="0" applyFont="1" applyFill="1" applyBorder="1" applyAlignment="1">
      <alignment vertical="center" wrapText="1"/>
    </xf>
    <xf numFmtId="0" fontId="70" fillId="0" borderId="65" xfId="0" applyFont="1" applyFill="1" applyBorder="1" applyAlignment="1">
      <alignment vertical="center" wrapText="1"/>
    </xf>
    <xf numFmtId="0" fontId="70" fillId="0" borderId="66" xfId="0" applyFont="1" applyFill="1" applyBorder="1" applyAlignment="1">
      <alignment vertical="center" wrapText="1"/>
    </xf>
    <xf numFmtId="0" fontId="72" fillId="0" borderId="33" xfId="0" applyFont="1" applyFill="1" applyBorder="1" applyAlignment="1">
      <alignment horizontal="center" vertical="center" textRotation="255"/>
    </xf>
    <xf numFmtId="0" fontId="70" fillId="26" borderId="0" xfId="0" applyFont="1" applyFill="1" applyBorder="1" applyAlignment="1" applyProtection="1">
      <alignment vertical="center" wrapText="1"/>
      <protection locked="0"/>
    </xf>
    <xf numFmtId="0" fontId="70" fillId="28" borderId="0" xfId="0" applyFont="1" applyFill="1" applyBorder="1" applyAlignment="1" applyProtection="1">
      <alignment vertical="center"/>
      <protection locked="0"/>
    </xf>
    <xf numFmtId="0" fontId="70" fillId="25" borderId="0" xfId="0" applyFont="1" applyFill="1" applyBorder="1" applyAlignment="1" applyProtection="1">
      <alignment vertical="center"/>
      <protection locked="0"/>
    </xf>
    <xf numFmtId="176" fontId="67" fillId="28" borderId="44" xfId="0" applyNumberFormat="1" applyFont="1" applyFill="1" applyBorder="1" applyAlignment="1" applyProtection="1">
      <alignment horizontal="right" vertical="center"/>
      <protection locked="0"/>
    </xf>
    <xf numFmtId="0" fontId="67" fillId="28" borderId="45" xfId="0" applyFont="1" applyFill="1" applyBorder="1" applyAlignment="1" applyProtection="1">
      <alignment horizontal="right" vertical="center"/>
      <protection locked="0"/>
    </xf>
    <xf numFmtId="0" fontId="67" fillId="28" borderId="46" xfId="0" applyFont="1" applyFill="1" applyBorder="1" applyAlignment="1" applyProtection="1">
      <alignment horizontal="right" vertical="center"/>
      <protection locked="0"/>
    </xf>
    <xf numFmtId="0" fontId="111" fillId="0" borderId="0" xfId="0" applyFont="1" applyFill="1" applyBorder="1" applyAlignment="1">
      <alignment horizontal="center" vertical="center" wrapText="1"/>
    </xf>
    <xf numFmtId="0" fontId="112" fillId="0" borderId="0" xfId="0" applyFont="1" applyFill="1" applyBorder="1" applyAlignment="1">
      <alignment horizontal="center" vertical="center"/>
    </xf>
    <xf numFmtId="0" fontId="111" fillId="29" borderId="0" xfId="0" applyFont="1" applyFill="1" applyBorder="1" applyAlignment="1" applyProtection="1">
      <alignment vertical="center" shrinkToFit="1"/>
      <protection locked="0"/>
    </xf>
    <xf numFmtId="0" fontId="112" fillId="0" borderId="0" xfId="0" applyFont="1" applyFill="1" applyBorder="1" applyAlignment="1" applyProtection="1">
      <alignment horizontal="center" vertical="center" shrinkToFit="1"/>
      <protection locked="0"/>
    </xf>
    <xf numFmtId="0" fontId="113" fillId="0" borderId="0" xfId="0" applyFont="1" applyFill="1" applyBorder="1" applyAlignment="1">
      <alignment horizontal="center" vertical="center"/>
    </xf>
    <xf numFmtId="0" fontId="113" fillId="0" borderId="38" xfId="0" applyFont="1" applyFill="1" applyBorder="1" applyAlignment="1">
      <alignment horizontal="center" vertical="center"/>
    </xf>
    <xf numFmtId="0" fontId="93" fillId="26" borderId="37" xfId="0" applyFont="1" applyFill="1" applyBorder="1" applyAlignment="1">
      <alignment vertical="center" wrapText="1"/>
    </xf>
    <xf numFmtId="0" fontId="93" fillId="26" borderId="11" xfId="0" applyFont="1" applyFill="1" applyBorder="1" applyAlignment="1">
      <alignment vertical="center" wrapText="1"/>
    </xf>
    <xf numFmtId="0" fontId="93" fillId="0" borderId="12" xfId="0" applyFont="1" applyFill="1" applyBorder="1" applyAlignment="1">
      <alignment vertical="center" wrapText="1"/>
    </xf>
    <xf numFmtId="0" fontId="93" fillId="0" borderId="37" xfId="0" applyFont="1" applyFill="1" applyBorder="1" applyAlignment="1">
      <alignment vertical="center" wrapText="1"/>
    </xf>
    <xf numFmtId="0" fontId="93" fillId="0" borderId="71" xfId="0" applyFont="1" applyFill="1" applyBorder="1" applyAlignment="1">
      <alignment vertical="center" wrapText="1"/>
    </xf>
    <xf numFmtId="0" fontId="93" fillId="0" borderId="149" xfId="0" applyFont="1" applyFill="1" applyBorder="1" applyAlignment="1">
      <alignment vertical="center"/>
    </xf>
    <xf numFmtId="0" fontId="93" fillId="0" borderId="106" xfId="0" applyFont="1" applyFill="1" applyBorder="1" applyAlignment="1">
      <alignment vertical="center"/>
    </xf>
    <xf numFmtId="0" fontId="93" fillId="0" borderId="107" xfId="0" applyFont="1" applyFill="1" applyBorder="1" applyAlignment="1">
      <alignment vertical="center"/>
    </xf>
    <xf numFmtId="0" fontId="98" fillId="26" borderId="0" xfId="0" applyFont="1" applyFill="1" applyAlignment="1">
      <alignment horizontal="left" vertical="center" wrapText="1"/>
    </xf>
    <xf numFmtId="0" fontId="111" fillId="26" borderId="0" xfId="0" applyFont="1" applyFill="1" applyBorder="1" applyAlignment="1">
      <alignment horizontal="left" vertical="center" wrapText="1"/>
    </xf>
    <xf numFmtId="0" fontId="111" fillId="26" borderId="0" xfId="0" applyFont="1" applyFill="1" applyBorder="1" applyAlignment="1" applyProtection="1">
      <alignment horizontal="center" vertical="center"/>
      <protection locked="0"/>
    </xf>
    <xf numFmtId="0" fontId="94" fillId="26" borderId="0" xfId="0" applyFont="1" applyFill="1" applyBorder="1" applyAlignment="1" applyProtection="1">
      <alignment horizontal="center" vertical="center"/>
      <protection locked="0"/>
    </xf>
    <xf numFmtId="0" fontId="111" fillId="29" borderId="0" xfId="0" applyFont="1" applyFill="1" applyBorder="1" applyAlignment="1" applyProtection="1">
      <alignment horizontal="center" vertical="center"/>
      <protection locked="0"/>
    </xf>
    <xf numFmtId="0" fontId="94" fillId="29" borderId="0" xfId="0" applyFont="1" applyFill="1" applyBorder="1" applyAlignment="1" applyProtection="1">
      <alignment horizontal="center" vertical="center"/>
      <protection locked="0"/>
    </xf>
    <xf numFmtId="0" fontId="111" fillId="0" borderId="0" xfId="0" applyFont="1" applyFill="1" applyBorder="1" applyAlignment="1">
      <alignment horizontal="center" vertical="center"/>
    </xf>
    <xf numFmtId="0" fontId="111" fillId="26" borderId="0" xfId="0" applyFont="1" applyFill="1" applyBorder="1" applyAlignment="1">
      <alignment vertical="center" shrinkToFit="1"/>
    </xf>
    <xf numFmtId="0" fontId="111" fillId="26" borderId="38" xfId="0" applyFont="1" applyFill="1" applyBorder="1" applyAlignment="1">
      <alignment vertical="center" shrinkToFit="1"/>
    </xf>
    <xf numFmtId="0" fontId="93" fillId="26" borderId="37" xfId="0" applyFont="1" applyFill="1" applyBorder="1" applyAlignment="1">
      <alignment horizontal="left" vertical="center"/>
    </xf>
    <xf numFmtId="0" fontId="93" fillId="26" borderId="11" xfId="0" applyFont="1" applyFill="1" applyBorder="1" applyAlignment="1">
      <alignment horizontal="left" vertical="center"/>
    </xf>
    <xf numFmtId="0" fontId="93" fillId="0" borderId="12" xfId="0" applyFont="1" applyFill="1" applyBorder="1" applyAlignment="1">
      <alignment vertical="center"/>
    </xf>
    <xf numFmtId="0" fontId="93" fillId="0" borderId="37" xfId="0" applyFont="1" applyFill="1" applyBorder="1" applyAlignment="1">
      <alignment vertical="center"/>
    </xf>
    <xf numFmtId="0" fontId="93" fillId="0" borderId="71" xfId="0" applyFont="1" applyFill="1" applyBorder="1" applyAlignment="1">
      <alignment vertical="center"/>
    </xf>
    <xf numFmtId="0" fontId="93" fillId="0" borderId="12" xfId="0" applyFont="1" applyFill="1" applyBorder="1" applyAlignment="1">
      <alignment horizontal="center" vertical="center"/>
    </xf>
    <xf numFmtId="0" fontId="93" fillId="0" borderId="37" xfId="0" applyFont="1" applyFill="1" applyBorder="1" applyAlignment="1">
      <alignment horizontal="center" vertical="center"/>
    </xf>
    <xf numFmtId="0" fontId="93" fillId="0" borderId="71" xfId="0" applyFont="1" applyFill="1" applyBorder="1" applyAlignment="1">
      <alignment horizontal="center" vertical="center"/>
    </xf>
    <xf numFmtId="0" fontId="112" fillId="27" borderId="62" xfId="0" applyFont="1" applyFill="1" applyBorder="1" applyAlignment="1">
      <alignment horizontal="center" vertical="center" wrapText="1"/>
    </xf>
    <xf numFmtId="0" fontId="112" fillId="27" borderId="52" xfId="0" applyFont="1" applyFill="1" applyBorder="1" applyAlignment="1">
      <alignment horizontal="center" vertical="center" wrapText="1"/>
    </xf>
    <xf numFmtId="0" fontId="112" fillId="27" borderId="53" xfId="0" applyFont="1" applyFill="1" applyBorder="1" applyAlignment="1">
      <alignment horizontal="center" vertical="center" wrapText="1"/>
    </xf>
    <xf numFmtId="0" fontId="93" fillId="27" borderId="62" xfId="0" applyFont="1" applyFill="1" applyBorder="1" applyAlignment="1">
      <alignment horizontal="center" vertical="center"/>
    </xf>
    <xf numFmtId="0" fontId="93" fillId="27" borderId="52" xfId="0" applyFont="1" applyFill="1" applyBorder="1" applyAlignment="1">
      <alignment horizontal="center" vertical="center"/>
    </xf>
    <xf numFmtId="0" fontId="93" fillId="27" borderId="53" xfId="0" applyFont="1" applyFill="1" applyBorder="1" applyAlignment="1">
      <alignment horizontal="center" vertical="center"/>
    </xf>
    <xf numFmtId="0" fontId="93" fillId="26" borderId="24" xfId="0" applyFont="1" applyFill="1" applyBorder="1" applyAlignment="1">
      <alignment horizontal="left" vertical="center"/>
    </xf>
    <xf numFmtId="0" fontId="93" fillId="26" borderId="154" xfId="0" applyFont="1" applyFill="1" applyBorder="1" applyAlignment="1">
      <alignment horizontal="left" vertical="center"/>
    </xf>
    <xf numFmtId="0" fontId="93" fillId="0" borderId="17" xfId="0" applyFont="1" applyFill="1" applyBorder="1" applyAlignment="1">
      <alignment horizontal="center" vertical="center"/>
    </xf>
    <xf numFmtId="0" fontId="93" fillId="0" borderId="18" xfId="0" applyFont="1" applyFill="1" applyBorder="1" applyAlignment="1">
      <alignment horizontal="center" vertical="center"/>
    </xf>
    <xf numFmtId="0" fontId="93" fillId="0" borderId="99" xfId="0" applyFont="1" applyFill="1" applyBorder="1" applyAlignment="1">
      <alignment horizontal="center" vertical="center"/>
    </xf>
    <xf numFmtId="0" fontId="93" fillId="26" borderId="18" xfId="0" applyFont="1" applyFill="1" applyBorder="1" applyAlignment="1">
      <alignment horizontal="left" vertical="center" wrapText="1"/>
    </xf>
    <xf numFmtId="0" fontId="93" fillId="26" borderId="18" xfId="0" applyFont="1" applyFill="1" applyBorder="1" applyAlignment="1">
      <alignment horizontal="left" vertical="center"/>
    </xf>
    <xf numFmtId="0" fontId="93" fillId="26" borderId="19" xfId="0" applyFont="1" applyFill="1" applyBorder="1" applyAlignment="1">
      <alignment horizontal="left" vertical="center"/>
    </xf>
    <xf numFmtId="0" fontId="77" fillId="0" borderId="37" xfId="0" applyFont="1" applyFill="1" applyBorder="1" applyAlignment="1" applyProtection="1">
      <alignment horizontal="center" vertical="center"/>
      <protection locked="0"/>
    </xf>
    <xf numFmtId="0" fontId="70" fillId="0" borderId="37" xfId="0" applyFont="1" applyFill="1" applyBorder="1" applyAlignment="1" applyProtection="1">
      <alignment horizontal="center" vertical="center"/>
      <protection locked="0"/>
    </xf>
    <xf numFmtId="0" fontId="65" fillId="0" borderId="33"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0" fillId="29" borderId="0" xfId="0" applyFont="1" applyFill="1" applyBorder="1" applyAlignment="1" applyProtection="1">
      <alignment vertical="center"/>
      <protection locked="0"/>
    </xf>
    <xf numFmtId="0" fontId="70" fillId="29" borderId="10" xfId="0" applyFont="1" applyFill="1" applyBorder="1" applyAlignment="1" applyProtection="1">
      <alignment vertical="center" wrapText="1"/>
      <protection locked="0"/>
    </xf>
    <xf numFmtId="0" fontId="70" fillId="29" borderId="10" xfId="0" applyFont="1" applyFill="1" applyBorder="1" applyAlignment="1" applyProtection="1">
      <alignment vertical="center"/>
      <protection locked="0"/>
    </xf>
    <xf numFmtId="0" fontId="95" fillId="29" borderId="12" xfId="0" applyFont="1" applyFill="1" applyBorder="1" applyAlignment="1" applyProtection="1">
      <alignment horizontal="center" vertical="center"/>
      <protection locked="0"/>
    </xf>
    <xf numFmtId="0" fontId="95" fillId="29" borderId="11" xfId="0" applyFont="1" applyFill="1" applyBorder="1" applyAlignment="1" applyProtection="1">
      <alignment horizontal="center" vertical="center"/>
      <protection locked="0"/>
    </xf>
    <xf numFmtId="0" fontId="98" fillId="0" borderId="0" xfId="0" applyFont="1" applyFill="1" applyBorder="1" applyAlignment="1">
      <alignment horizontal="left" vertical="center" wrapText="1"/>
    </xf>
    <xf numFmtId="0" fontId="98" fillId="0" borderId="0" xfId="0" applyFont="1" applyFill="1" applyAlignment="1">
      <alignment horizontal="left" vertical="top" wrapText="1"/>
    </xf>
    <xf numFmtId="0" fontId="65" fillId="0" borderId="15"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7" xfId="0" applyFont="1" applyFill="1" applyBorder="1" applyAlignment="1" applyProtection="1">
      <alignment horizontal="center" vertical="center" wrapText="1"/>
      <protection locked="0"/>
    </xf>
    <xf numFmtId="0" fontId="70" fillId="0" borderId="10" xfId="0" applyFont="1" applyFill="1" applyBorder="1" applyAlignment="1">
      <alignment horizontal="center" vertical="center" wrapText="1"/>
    </xf>
    <xf numFmtId="0" fontId="95" fillId="0" borderId="37" xfId="0" applyFont="1" applyFill="1" applyBorder="1" applyAlignment="1">
      <alignment horizontal="left" vertical="center"/>
    </xf>
    <xf numFmtId="0" fontId="95" fillId="0" borderId="12" xfId="0" applyFont="1" applyFill="1" applyBorder="1" applyAlignment="1">
      <alignment horizontal="right" vertical="center"/>
    </xf>
    <xf numFmtId="0" fontId="95" fillId="0" borderId="37" xfId="0" applyFont="1" applyFill="1" applyBorder="1" applyAlignment="1">
      <alignment horizontal="right" vertical="center"/>
    </xf>
    <xf numFmtId="0" fontId="95" fillId="29" borderId="10" xfId="0" applyFont="1" applyFill="1" applyBorder="1" applyAlignment="1" applyProtection="1">
      <alignment horizontal="center" vertical="center"/>
      <protection locked="0"/>
    </xf>
    <xf numFmtId="0" fontId="95" fillId="0" borderId="37" xfId="0" applyFont="1" applyFill="1" applyBorder="1" applyAlignment="1">
      <alignment horizontal="center" vertical="center"/>
    </xf>
    <xf numFmtId="0" fontId="109" fillId="0" borderId="44" xfId="0" applyFont="1" applyBorder="1" applyAlignment="1">
      <alignment horizontal="left" vertical="center" wrapText="1"/>
    </xf>
    <xf numFmtId="0" fontId="109" fillId="0" borderId="45" xfId="0" applyFont="1" applyBorder="1" applyAlignment="1">
      <alignment horizontal="left" vertical="center"/>
    </xf>
    <xf numFmtId="0" fontId="109" fillId="0" borderId="46" xfId="0" applyFont="1" applyBorder="1" applyAlignment="1">
      <alignment horizontal="left" vertical="center"/>
    </xf>
    <xf numFmtId="0" fontId="109" fillId="0" borderId="106" xfId="0" applyFont="1" applyBorder="1" applyAlignment="1">
      <alignment horizontal="left" vertical="center"/>
    </xf>
    <xf numFmtId="0" fontId="109" fillId="0" borderId="107" xfId="0" applyFont="1" applyBorder="1" applyAlignment="1">
      <alignment horizontal="left" vertical="center"/>
    </xf>
    <xf numFmtId="0" fontId="105" fillId="0" borderId="14" xfId="0" applyFont="1" applyFill="1" applyBorder="1" applyAlignment="1">
      <alignment horizontal="center" vertical="center" wrapText="1"/>
    </xf>
    <xf numFmtId="0" fontId="105" fillId="0" borderId="21" xfId="0" applyFont="1" applyFill="1" applyBorder="1" applyAlignment="1">
      <alignment horizontal="center" vertical="center" wrapText="1"/>
    </xf>
    <xf numFmtId="0" fontId="105" fillId="0" borderId="33"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5" fillId="0" borderId="21" xfId="0" applyFont="1" applyFill="1" applyBorder="1" applyAlignment="1">
      <alignment horizontal="center" vertical="center"/>
    </xf>
    <xf numFmtId="0" fontId="105" fillId="0" borderId="47" xfId="0" applyFont="1" applyFill="1" applyBorder="1" applyAlignment="1">
      <alignment horizontal="center" vertical="center"/>
    </xf>
    <xf numFmtId="38" fontId="105" fillId="26" borderId="160" xfId="0" applyNumberFormat="1" applyFont="1" applyFill="1" applyBorder="1" applyAlignment="1">
      <alignment horizontal="center" vertical="center" shrinkToFit="1"/>
    </xf>
    <xf numFmtId="0" fontId="105" fillId="26" borderId="13" xfId="0" applyFont="1" applyFill="1" applyBorder="1" applyAlignment="1">
      <alignment horizontal="center" vertical="center" shrinkToFit="1"/>
    </xf>
    <xf numFmtId="0" fontId="105" fillId="26" borderId="43" xfId="0" applyFont="1" applyFill="1" applyBorder="1" applyAlignment="1">
      <alignment horizontal="center" vertical="center" shrinkToFit="1"/>
    </xf>
    <xf numFmtId="0" fontId="103" fillId="0" borderId="101" xfId="0" applyFont="1" applyBorder="1" applyAlignment="1">
      <alignment horizontal="center" vertical="center"/>
    </xf>
    <xf numFmtId="0" fontId="103" fillId="0" borderId="117" xfId="0" applyFont="1" applyBorder="1" applyAlignment="1">
      <alignment horizontal="center" vertical="center"/>
    </xf>
    <xf numFmtId="0" fontId="104" fillId="32" borderId="161" xfId="0" applyFont="1" applyFill="1" applyBorder="1" applyAlignment="1">
      <alignment horizontal="center" vertical="center"/>
    </xf>
    <xf numFmtId="0" fontId="104" fillId="32" borderId="162" xfId="0" applyFont="1" applyFill="1" applyBorder="1" applyAlignment="1">
      <alignment horizontal="center" vertical="center"/>
    </xf>
    <xf numFmtId="0" fontId="104" fillId="32" borderId="170" xfId="0" applyFont="1" applyFill="1" applyBorder="1" applyAlignment="1">
      <alignment horizontal="center" vertical="center"/>
    </xf>
    <xf numFmtId="0" fontId="106" fillId="0" borderId="14" xfId="0" applyFont="1" applyFill="1" applyBorder="1" applyAlignment="1">
      <alignment horizontal="center" vertical="center" wrapText="1"/>
    </xf>
    <xf numFmtId="0" fontId="106" fillId="0" borderId="21" xfId="0" applyFont="1" applyFill="1" applyBorder="1" applyAlignment="1">
      <alignment horizontal="center" vertical="center"/>
    </xf>
    <xf numFmtId="0" fontId="106" fillId="0" borderId="17" xfId="0" applyFont="1" applyFill="1" applyBorder="1" applyAlignment="1">
      <alignment horizontal="center" vertical="center"/>
    </xf>
    <xf numFmtId="0" fontId="106" fillId="0" borderId="18" xfId="0" applyFont="1" applyFill="1" applyBorder="1" applyAlignment="1">
      <alignment horizontal="center" vertical="center"/>
    </xf>
    <xf numFmtId="38" fontId="105" fillId="26" borderId="167" xfId="0" applyNumberFormat="1" applyFont="1" applyFill="1" applyBorder="1" applyAlignment="1">
      <alignment horizontal="center" vertical="center" shrinkToFit="1"/>
    </xf>
    <xf numFmtId="0" fontId="105" fillId="26" borderId="168" xfId="0" applyFont="1" applyFill="1" applyBorder="1" applyAlignment="1">
      <alignment horizontal="center" vertical="center" shrinkToFit="1"/>
    </xf>
    <xf numFmtId="0" fontId="105" fillId="26" borderId="169" xfId="0" applyFont="1" applyFill="1" applyBorder="1" applyAlignment="1">
      <alignment horizontal="center" vertical="center" shrinkToFit="1"/>
    </xf>
    <xf numFmtId="2" fontId="105" fillId="0" borderId="26" xfId="0" applyNumberFormat="1" applyFont="1" applyBorder="1" applyAlignment="1">
      <alignment horizontal="center" vertical="center" shrinkToFit="1"/>
    </xf>
    <xf numFmtId="2" fontId="105" fillId="0" borderId="32" xfId="0" applyNumberFormat="1" applyFont="1" applyBorder="1" applyAlignment="1">
      <alignment horizontal="center" vertical="center" shrinkToFit="1"/>
    </xf>
    <xf numFmtId="0" fontId="107" fillId="26" borderId="163" xfId="0" applyFont="1" applyFill="1" applyBorder="1" applyAlignment="1">
      <alignment horizontal="center" vertical="center" shrinkToFit="1"/>
    </xf>
    <xf numFmtId="0" fontId="107" fillId="26" borderId="24" xfId="0" applyFont="1" applyFill="1" applyBorder="1" applyAlignment="1">
      <alignment horizontal="center" vertical="center" shrinkToFit="1"/>
    </xf>
    <xf numFmtId="0" fontId="107" fillId="26" borderId="164" xfId="0" applyFont="1" applyFill="1" applyBorder="1" applyAlignment="1">
      <alignment horizontal="center" vertical="center" shrinkToFit="1"/>
    </xf>
    <xf numFmtId="38" fontId="105" fillId="26" borderId="118" xfId="0" applyNumberFormat="1" applyFont="1" applyFill="1" applyBorder="1" applyAlignment="1">
      <alignment horizontal="center" vertical="center" shrinkToFit="1"/>
    </xf>
    <xf numFmtId="0" fontId="105" fillId="26" borderId="119" xfId="0" applyFont="1" applyFill="1" applyBorder="1" applyAlignment="1">
      <alignment horizontal="center" vertical="center" shrinkToFit="1"/>
    </xf>
    <xf numFmtId="0" fontId="105" fillId="26" borderId="120" xfId="0" applyFont="1" applyFill="1" applyBorder="1" applyAlignment="1">
      <alignment horizontal="center" vertical="center" shrinkToFit="1"/>
    </xf>
    <xf numFmtId="0" fontId="105" fillId="26" borderId="42" xfId="0" applyFont="1" applyFill="1" applyBorder="1" applyAlignment="1">
      <alignment horizontal="center" vertical="center" shrinkToFit="1"/>
    </xf>
    <xf numFmtId="0" fontId="105" fillId="26" borderId="18" xfId="0" applyFont="1" applyFill="1" applyBorder="1" applyAlignment="1">
      <alignment horizontal="center" vertical="center" shrinkToFit="1"/>
    </xf>
    <xf numFmtId="0" fontId="105" fillId="26" borderId="165" xfId="0" applyFont="1" applyFill="1" applyBorder="1" applyAlignment="1">
      <alignment horizontal="center" vertical="center" shrinkToFit="1"/>
    </xf>
    <xf numFmtId="2" fontId="105" fillId="0" borderId="78" xfId="0" applyNumberFormat="1" applyFont="1" applyBorder="1" applyAlignment="1">
      <alignment horizontal="center" vertical="center" shrinkToFit="1"/>
    </xf>
    <xf numFmtId="0" fontId="105" fillId="0" borderId="72" xfId="0" applyFont="1" applyFill="1" applyBorder="1" applyAlignment="1">
      <alignment horizontal="left" vertical="center" wrapText="1" shrinkToFit="1"/>
    </xf>
    <xf numFmtId="0" fontId="105" fillId="0" borderId="55" xfId="0" applyFont="1" applyFill="1" applyBorder="1" applyAlignment="1">
      <alignment horizontal="left" vertical="center" wrapText="1" shrinkToFit="1"/>
    </xf>
    <xf numFmtId="176" fontId="95" fillId="29" borderId="10" xfId="0" applyNumberFormat="1" applyFont="1" applyFill="1" applyBorder="1" applyAlignment="1" applyProtection="1">
      <alignment horizontal="right" vertical="center"/>
      <protection locked="0"/>
    </xf>
    <xf numFmtId="0" fontId="95" fillId="0" borderId="55" xfId="0" applyFont="1" applyFill="1" applyBorder="1" applyAlignment="1">
      <alignment horizontal="center" vertical="center"/>
    </xf>
    <xf numFmtId="0" fontId="95" fillId="0" borderId="68" xfId="0" applyFont="1" applyFill="1" applyBorder="1" applyAlignment="1">
      <alignment horizontal="center" vertical="center"/>
    </xf>
    <xf numFmtId="0" fontId="95" fillId="0" borderId="14" xfId="0" applyFont="1" applyFill="1" applyBorder="1" applyAlignment="1">
      <alignment horizontal="left" vertical="center" wrapText="1" shrinkToFit="1"/>
    </xf>
    <xf numFmtId="0" fontId="95" fillId="0" borderId="21" xfId="0" applyFont="1" applyFill="1" applyBorder="1" applyAlignment="1">
      <alignment horizontal="left" vertical="center" wrapText="1" shrinkToFit="1"/>
    </xf>
    <xf numFmtId="0" fontId="95" fillId="0" borderId="15" xfId="0" applyFont="1" applyFill="1" applyBorder="1" applyAlignment="1">
      <alignment horizontal="left" vertical="center" wrapText="1" shrinkToFit="1"/>
    </xf>
    <xf numFmtId="0" fontId="104" fillId="32" borderId="166" xfId="0" applyFont="1" applyFill="1" applyBorder="1" applyAlignment="1">
      <alignment horizontal="center" vertical="center"/>
    </xf>
    <xf numFmtId="0" fontId="105" fillId="0" borderId="139" xfId="0" applyFont="1" applyBorder="1" applyAlignment="1">
      <alignment horizontal="center" vertical="center" textRotation="255" shrinkToFit="1"/>
    </xf>
    <xf numFmtId="0" fontId="105" fillId="0" borderId="57" xfId="0" applyFont="1" applyBorder="1" applyAlignment="1">
      <alignment horizontal="center" vertical="center" textRotation="255" shrinkToFit="1"/>
    </xf>
    <xf numFmtId="0" fontId="105" fillId="0" borderId="140" xfId="0" applyFont="1" applyBorder="1" applyAlignment="1">
      <alignment horizontal="center" vertical="center" textRotation="255" shrinkToFit="1"/>
    </xf>
    <xf numFmtId="0" fontId="95" fillId="0" borderId="14" xfId="0" applyFont="1" applyBorder="1" applyAlignment="1">
      <alignment horizontal="left" vertical="center"/>
    </xf>
    <xf numFmtId="0" fontId="95" fillId="0" borderId="21" xfId="0" applyFont="1" applyBorder="1" applyAlignment="1">
      <alignment horizontal="left" vertical="center"/>
    </xf>
    <xf numFmtId="176" fontId="95" fillId="0" borderId="158" xfId="0" applyNumberFormat="1" applyFont="1" applyFill="1" applyBorder="1" applyAlignment="1">
      <alignment vertical="center"/>
    </xf>
    <xf numFmtId="176" fontId="95" fillId="0" borderId="150" xfId="0" applyNumberFormat="1" applyFont="1" applyFill="1" applyBorder="1" applyAlignment="1">
      <alignment vertical="center"/>
    </xf>
    <xf numFmtId="176" fontId="95" fillId="0" borderId="159" xfId="0" applyNumberFormat="1" applyFont="1" applyFill="1" applyBorder="1" applyAlignment="1">
      <alignment vertical="center"/>
    </xf>
    <xf numFmtId="0" fontId="95" fillId="0" borderId="11" xfId="0" applyFont="1" applyFill="1" applyBorder="1" applyAlignment="1">
      <alignment horizontal="center" vertical="center"/>
    </xf>
    <xf numFmtId="0" fontId="95" fillId="0" borderId="10" xfId="0" applyFont="1" applyFill="1" applyBorder="1" applyAlignment="1">
      <alignment horizontal="center" vertical="center"/>
    </xf>
    <xf numFmtId="0" fontId="105" fillId="0" borderId="103" xfId="0" applyFont="1" applyFill="1" applyBorder="1" applyAlignment="1">
      <alignment horizontal="left" vertical="center" wrapText="1"/>
    </xf>
    <xf numFmtId="0" fontId="105" fillId="0" borderId="65" xfId="0" applyFont="1" applyFill="1" applyBorder="1" applyAlignment="1">
      <alignment horizontal="left" vertical="center"/>
    </xf>
    <xf numFmtId="176" fontId="95" fillId="29" borderId="93" xfId="0" applyNumberFormat="1" applyFont="1" applyFill="1" applyBorder="1" applyAlignment="1" applyProtection="1">
      <alignment horizontal="right" vertical="center"/>
      <protection locked="0"/>
    </xf>
    <xf numFmtId="0" fontId="95" fillId="0" borderId="65" xfId="0" applyFont="1" applyFill="1" applyBorder="1" applyAlignment="1">
      <alignment horizontal="center" vertical="center"/>
    </xf>
    <xf numFmtId="0" fontId="95" fillId="0" borderId="66" xfId="0" applyFont="1" applyFill="1" applyBorder="1" applyAlignment="1">
      <alignment horizontal="center" vertical="center"/>
    </xf>
    <xf numFmtId="0" fontId="98" fillId="0" borderId="0" xfId="0" applyFont="1" applyFill="1" applyAlignment="1">
      <alignment horizontal="left" vertical="center"/>
    </xf>
    <xf numFmtId="0" fontId="94" fillId="0" borderId="0" xfId="0" applyFont="1" applyFill="1" applyAlignment="1">
      <alignment horizontal="left" vertical="center"/>
    </xf>
    <xf numFmtId="0" fontId="98" fillId="0" borderId="0" xfId="0" applyFont="1" applyFill="1" applyAlignment="1">
      <alignment horizontal="left" vertical="center" wrapText="1"/>
    </xf>
    <xf numFmtId="0" fontId="100" fillId="0" borderId="13" xfId="0" applyFont="1" applyFill="1" applyBorder="1" applyAlignment="1">
      <alignment horizontal="center" vertical="center" textRotation="255"/>
    </xf>
    <xf numFmtId="0" fontId="100" fillId="0" borderId="150" xfId="0" applyFont="1" applyFill="1" applyBorder="1" applyAlignment="1">
      <alignment horizontal="center" vertical="center" textRotation="255"/>
    </xf>
    <xf numFmtId="0" fontId="95" fillId="0" borderId="14" xfId="0" applyFont="1" applyFill="1" applyBorder="1" applyAlignment="1">
      <alignment horizontal="left" vertical="center"/>
    </xf>
    <xf numFmtId="176" fontId="95" fillId="0" borderId="118" xfId="0" quotePrefix="1" applyNumberFormat="1" applyFont="1" applyFill="1" applyBorder="1" applyAlignment="1" applyProtection="1">
      <alignment horizontal="right" vertical="center"/>
      <protection locked="0"/>
    </xf>
    <xf numFmtId="176" fontId="95" fillId="0" borderId="119" xfId="0" applyNumberFormat="1" applyFont="1" applyFill="1" applyBorder="1" applyAlignment="1" applyProtection="1">
      <alignment horizontal="right" vertical="center"/>
      <protection locked="0"/>
    </xf>
    <xf numFmtId="176" fontId="95" fillId="0" borderId="120" xfId="0" applyNumberFormat="1" applyFont="1" applyFill="1" applyBorder="1" applyAlignment="1" applyProtection="1">
      <alignment horizontal="right" vertical="center"/>
      <protection locked="0"/>
    </xf>
    <xf numFmtId="0" fontId="101" fillId="0" borderId="11" xfId="0" applyFont="1" applyBorder="1" applyAlignment="1">
      <alignment horizontal="center" vertical="center"/>
    </xf>
    <xf numFmtId="0" fontId="101" fillId="0" borderId="10" xfId="0" applyFont="1" applyBorder="1" applyAlignment="1">
      <alignment horizontal="center" vertical="center"/>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5" fillId="0" borderId="16" xfId="0" applyFont="1" applyFill="1" applyBorder="1" applyAlignment="1">
      <alignment horizontal="center" vertical="center" wrapText="1"/>
    </xf>
    <xf numFmtId="0" fontId="95" fillId="0" borderId="18" xfId="0" applyFont="1" applyFill="1" applyBorder="1" applyAlignment="1" applyProtection="1">
      <alignment vertical="center"/>
      <protection locked="0"/>
    </xf>
    <xf numFmtId="0" fontId="95" fillId="0" borderId="19" xfId="0" applyFont="1" applyFill="1" applyBorder="1" applyAlignment="1" applyProtection="1">
      <alignment vertical="center"/>
      <protection locked="0"/>
    </xf>
    <xf numFmtId="0" fontId="95" fillId="0" borderId="10" xfId="0" applyFont="1" applyFill="1" applyBorder="1" applyAlignment="1" applyProtection="1">
      <alignment horizontal="center" vertical="center"/>
      <protection locked="0"/>
    </xf>
    <xf numFmtId="0" fontId="95" fillId="0" borderId="10" xfId="0" applyFont="1" applyFill="1" applyBorder="1" applyAlignment="1" applyProtection="1">
      <alignment vertical="center"/>
      <protection locked="0"/>
    </xf>
    <xf numFmtId="0" fontId="95" fillId="0" borderId="10" xfId="0" applyFont="1" applyFill="1" applyBorder="1" applyAlignment="1" applyProtection="1">
      <alignment horizontal="left" vertical="center"/>
      <protection locked="0"/>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15" xfId="0" applyFont="1" applyFill="1" applyBorder="1" applyAlignment="1">
      <alignment horizontal="center" vertical="center" wrapText="1"/>
    </xf>
    <xf numFmtId="0" fontId="95" fillId="0" borderId="78" xfId="0" applyNumberFormat="1" applyFont="1" applyFill="1" applyBorder="1" applyAlignment="1" applyProtection="1">
      <alignment vertical="center"/>
      <protection locked="0"/>
    </xf>
    <xf numFmtId="0" fontId="95" fillId="0" borderId="33" xfId="0" applyFont="1" applyFill="1" applyBorder="1" applyAlignment="1" applyProtection="1">
      <alignment vertical="center"/>
      <protection locked="0"/>
    </xf>
    <xf numFmtId="0" fontId="95" fillId="0" borderId="0" xfId="0" applyFont="1" applyFill="1" applyBorder="1" applyAlignment="1" applyProtection="1">
      <alignment vertical="center"/>
      <protection locked="0"/>
    </xf>
    <xf numFmtId="0" fontId="95" fillId="0" borderId="16" xfId="0" applyFont="1" applyFill="1" applyBorder="1" applyAlignment="1" applyProtection="1">
      <alignment vertical="center"/>
      <protection locked="0"/>
    </xf>
    <xf numFmtId="0" fontId="95" fillId="0" borderId="17" xfId="0" applyFont="1" applyFill="1" applyBorder="1" applyAlignment="1" applyProtection="1">
      <alignment vertical="center"/>
      <protection locked="0"/>
    </xf>
    <xf numFmtId="0" fontId="95" fillId="0" borderId="103" xfId="0" applyFont="1" applyFill="1" applyBorder="1" applyAlignment="1">
      <alignment horizontal="center" vertical="center" wrapText="1"/>
    </xf>
    <xf numFmtId="0" fontId="95" fillId="0" borderId="65" xfId="0" applyFont="1" applyFill="1" applyBorder="1" applyAlignment="1">
      <alignment horizontal="center" vertical="center" wrapText="1"/>
    </xf>
    <xf numFmtId="0" fontId="95" fillId="0" borderId="66" xfId="0" applyFont="1" applyFill="1" applyBorder="1" applyAlignment="1">
      <alignment horizontal="center" vertical="center" wrapText="1"/>
    </xf>
    <xf numFmtId="0" fontId="95" fillId="0" borderId="65" xfId="0" applyFont="1" applyFill="1" applyBorder="1" applyAlignment="1" applyProtection="1">
      <alignment horizontal="left" vertical="center"/>
      <protection locked="0"/>
    </xf>
    <xf numFmtId="0" fontId="95" fillId="0" borderId="66" xfId="0" applyFont="1" applyFill="1" applyBorder="1" applyAlignment="1" applyProtection="1">
      <alignment horizontal="left" vertical="center"/>
      <protection locked="0"/>
    </xf>
    <xf numFmtId="0" fontId="95" fillId="0" borderId="12" xfId="0" applyFont="1" applyFill="1" applyBorder="1" applyAlignment="1">
      <alignment horizontal="center" vertical="center"/>
    </xf>
    <xf numFmtId="0" fontId="96" fillId="0" borderId="0" xfId="0" applyFont="1" applyFill="1" applyAlignment="1">
      <alignment horizontal="center" vertical="center"/>
    </xf>
    <xf numFmtId="0" fontId="95" fillId="0" borderId="103" xfId="0" applyFont="1" applyFill="1" applyBorder="1" applyAlignment="1">
      <alignment horizontal="center" vertical="center"/>
    </xf>
    <xf numFmtId="0" fontId="95" fillId="0" borderId="65" xfId="0" applyFont="1" applyFill="1" applyBorder="1" applyAlignment="1" applyProtection="1">
      <alignment vertical="center"/>
      <protection locked="0"/>
    </xf>
    <xf numFmtId="0" fontId="95" fillId="0" borderId="66" xfId="0" applyFont="1" applyFill="1" applyBorder="1" applyAlignment="1" applyProtection="1">
      <alignment vertical="center"/>
      <protection locked="0"/>
    </xf>
    <xf numFmtId="0" fontId="95" fillId="0" borderId="17" xfId="0" applyFont="1" applyFill="1" applyBorder="1" applyAlignment="1">
      <alignment horizontal="center" vertical="center"/>
    </xf>
    <xf numFmtId="0" fontId="95" fillId="0" borderId="18" xfId="0" applyFont="1" applyFill="1" applyBorder="1" applyAlignment="1">
      <alignment horizontal="center" vertical="center"/>
    </xf>
    <xf numFmtId="0" fontId="95" fillId="0" borderId="19" xfId="0" applyFont="1" applyFill="1" applyBorder="1" applyAlignment="1">
      <alignment horizontal="center" vertical="center"/>
    </xf>
    <xf numFmtId="0" fontId="95" fillId="0" borderId="18" xfId="0" applyFont="1" applyFill="1" applyBorder="1" applyAlignment="1" applyProtection="1">
      <alignment vertical="center" wrapText="1"/>
      <protection locked="0"/>
    </xf>
    <xf numFmtId="0" fontId="95" fillId="0" borderId="19" xfId="0" applyFont="1" applyFill="1" applyBorder="1" applyAlignment="1" applyProtection="1">
      <alignment vertical="center" wrapText="1"/>
      <protection locked="0"/>
    </xf>
    <xf numFmtId="0" fontId="78" fillId="26" borderId="33" xfId="0" applyFont="1" applyFill="1" applyBorder="1" applyAlignment="1">
      <alignment horizontal="left" vertical="center" wrapText="1"/>
    </xf>
    <xf numFmtId="0" fontId="78" fillId="26" borderId="16" xfId="0" applyFont="1" applyFill="1" applyBorder="1" applyAlignment="1">
      <alignment horizontal="left" vertical="center" wrapText="1"/>
    </xf>
    <xf numFmtId="0" fontId="114" fillId="26" borderId="14" xfId="0" applyFont="1" applyFill="1" applyBorder="1" applyAlignment="1">
      <alignment horizontal="center" vertical="center" shrinkToFit="1"/>
    </xf>
    <xf numFmtId="0" fontId="114" fillId="26" borderId="33" xfId="0" applyFont="1" applyFill="1" applyBorder="1" applyAlignment="1">
      <alignment horizontal="center" vertical="center" shrinkToFit="1"/>
    </xf>
    <xf numFmtId="0" fontId="114" fillId="26" borderId="13" xfId="0" applyFont="1" applyFill="1" applyBorder="1" applyAlignment="1">
      <alignment horizontal="center" vertical="center" wrapText="1" shrinkToFit="1"/>
    </xf>
    <xf numFmtId="0" fontId="114" fillId="26" borderId="102" xfId="0" applyFont="1" applyFill="1" applyBorder="1" applyAlignment="1">
      <alignment horizontal="center" vertical="center" wrapText="1" shrinkToFit="1"/>
    </xf>
    <xf numFmtId="0" fontId="114" fillId="26" borderId="13" xfId="0" applyFont="1" applyFill="1" applyBorder="1" applyAlignment="1">
      <alignment horizontal="center" vertical="center" wrapText="1"/>
    </xf>
    <xf numFmtId="0" fontId="114" fillId="26" borderId="102" xfId="0" applyFont="1" applyFill="1" applyBorder="1" applyAlignment="1">
      <alignment horizontal="center" vertical="center" wrapText="1"/>
    </xf>
    <xf numFmtId="0" fontId="114" fillId="0" borderId="0" xfId="0" applyFont="1" applyFill="1" applyAlignment="1">
      <alignment horizontal="left" vertical="center" wrapText="1"/>
    </xf>
    <xf numFmtId="0" fontId="114" fillId="26" borderId="14" xfId="0" applyFont="1" applyFill="1" applyBorder="1" applyAlignment="1">
      <alignment horizontal="center" vertical="center" wrapText="1"/>
    </xf>
    <xf numFmtId="0" fontId="114" fillId="26" borderId="33" xfId="0" applyFont="1" applyFill="1" applyBorder="1" applyAlignment="1">
      <alignment horizontal="center" vertical="center" wrapText="1"/>
    </xf>
    <xf numFmtId="0" fontId="114" fillId="26" borderId="14" xfId="0" applyFont="1" applyFill="1" applyBorder="1" applyAlignment="1">
      <alignment horizontal="center" vertical="center" textRotation="255"/>
    </xf>
    <xf numFmtId="0" fontId="114" fillId="26" borderId="33" xfId="0" applyFont="1" applyFill="1" applyBorder="1" applyAlignment="1">
      <alignment horizontal="center" vertical="center" textRotation="255"/>
    </xf>
    <xf numFmtId="0" fontId="114" fillId="26" borderId="14" xfId="0" applyFont="1" applyFill="1" applyBorder="1" applyAlignment="1">
      <alignment horizontal="center" vertical="center"/>
    </xf>
    <xf numFmtId="0" fontId="114" fillId="26" borderId="21" xfId="0" applyFont="1" applyFill="1" applyBorder="1" applyAlignment="1">
      <alignment horizontal="center" vertical="center"/>
    </xf>
    <xf numFmtId="0" fontId="114" fillId="26" borderId="15" xfId="0" applyFont="1" applyFill="1" applyBorder="1" applyAlignment="1">
      <alignment horizontal="center" vertical="center"/>
    </xf>
    <xf numFmtId="0" fontId="114" fillId="26" borderId="33" xfId="0" applyFont="1" applyFill="1" applyBorder="1" applyAlignment="1">
      <alignment horizontal="center" vertical="center"/>
    </xf>
    <xf numFmtId="0" fontId="114" fillId="26" borderId="0" xfId="0" applyFont="1" applyFill="1" applyBorder="1" applyAlignment="1">
      <alignment horizontal="center" vertical="center"/>
    </xf>
    <xf numFmtId="0" fontId="114" fillId="26" borderId="16" xfId="0" applyFont="1" applyFill="1" applyBorder="1" applyAlignment="1">
      <alignment horizontal="center" vertical="center"/>
    </xf>
    <xf numFmtId="0" fontId="67" fillId="0" borderId="10" xfId="0" applyFont="1" applyFill="1" applyBorder="1" applyAlignment="1">
      <alignment horizontal="center" vertical="center" wrapText="1"/>
    </xf>
    <xf numFmtId="0" fontId="114" fillId="29" borderId="14" xfId="0" applyFont="1" applyFill="1" applyBorder="1" applyAlignment="1">
      <alignment horizontal="center" vertical="center"/>
    </xf>
    <xf numFmtId="0" fontId="114" fillId="29" borderId="21" xfId="0" applyFont="1" applyFill="1" applyBorder="1" applyAlignment="1">
      <alignment horizontal="center" vertical="center"/>
    </xf>
    <xf numFmtId="0" fontId="114" fillId="29" borderId="15" xfId="0" applyFont="1" applyFill="1" applyBorder="1" applyAlignment="1">
      <alignment horizontal="center" vertical="center"/>
    </xf>
    <xf numFmtId="0" fontId="114" fillId="0" borderId="10" xfId="0" applyFont="1" applyFill="1" applyBorder="1" applyAlignment="1">
      <alignment horizontal="center" vertical="center"/>
    </xf>
    <xf numFmtId="0" fontId="114" fillId="0" borderId="12" xfId="0" applyFont="1" applyFill="1" applyBorder="1" applyAlignment="1">
      <alignment horizontal="center" vertical="center"/>
    </xf>
    <xf numFmtId="0" fontId="114" fillId="0" borderId="26" xfId="0" applyFont="1" applyFill="1" applyBorder="1" applyAlignment="1">
      <alignment vertical="center"/>
    </xf>
    <xf numFmtId="0" fontId="114" fillId="0" borderId="31" xfId="0" applyFont="1" applyFill="1" applyBorder="1" applyAlignment="1">
      <alignment vertical="center"/>
    </xf>
    <xf numFmtId="0" fontId="114" fillId="0" borderId="32" xfId="0" applyFont="1" applyFill="1" applyBorder="1" applyAlignment="1">
      <alignment vertical="center"/>
    </xf>
    <xf numFmtId="0" fontId="50" fillId="26" borderId="13" xfId="0" applyFont="1" applyFill="1" applyBorder="1" applyAlignment="1">
      <alignment horizontal="center" vertical="center" textRotation="255" wrapText="1"/>
    </xf>
    <xf numFmtId="0" fontId="50" fillId="26" borderId="102" xfId="0" applyFont="1" applyFill="1" applyBorder="1" applyAlignment="1">
      <alignment horizontal="center" vertical="center" textRotation="255" wrapText="1"/>
    </xf>
    <xf numFmtId="0" fontId="114" fillId="26" borderId="14" xfId="0" applyFont="1" applyFill="1" applyBorder="1" applyAlignment="1">
      <alignment horizontal="center" vertical="center" wrapText="1" shrinkToFit="1"/>
    </xf>
    <xf numFmtId="0" fontId="114" fillId="26" borderId="21" xfId="0" applyFont="1" applyFill="1" applyBorder="1" applyAlignment="1">
      <alignment horizontal="center" vertical="center" wrapText="1" shrinkToFit="1"/>
    </xf>
    <xf numFmtId="0" fontId="114" fillId="26" borderId="15" xfId="0" applyFont="1" applyFill="1" applyBorder="1" applyAlignment="1">
      <alignment horizontal="center" vertical="center" wrapText="1" shrinkToFit="1"/>
    </xf>
    <xf numFmtId="0" fontId="114" fillId="26" borderId="33" xfId="0" applyFont="1" applyFill="1" applyBorder="1" applyAlignment="1">
      <alignment horizontal="center" vertical="center" wrapText="1" shrinkToFit="1"/>
    </xf>
    <xf numFmtId="0" fontId="114" fillId="26" borderId="0" xfId="0" applyFont="1" applyFill="1" applyBorder="1" applyAlignment="1">
      <alignment horizontal="center" vertical="center" wrapText="1" shrinkToFit="1"/>
    </xf>
    <xf numFmtId="0" fontId="114" fillId="26" borderId="16" xfId="0" applyFont="1" applyFill="1" applyBorder="1" applyAlignment="1">
      <alignment horizontal="center" vertical="center" wrapText="1" shrinkToFit="1"/>
    </xf>
    <xf numFmtId="0" fontId="114" fillId="26" borderId="13" xfId="0" applyFont="1" applyFill="1" applyBorder="1" applyAlignment="1">
      <alignment horizontal="center" vertical="center" shrinkToFit="1"/>
    </xf>
    <xf numFmtId="0" fontId="114" fillId="26" borderId="102" xfId="0" applyFont="1" applyFill="1" applyBorder="1" applyAlignment="1">
      <alignment horizontal="center" vertical="center" shrinkToFi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41"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9"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FFFF66"/>
      <color rgb="FFCCFFCC"/>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850731"/>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358396</xdr:colOff>
      <xdr:row>27</xdr:row>
      <xdr:rowOff>266967</xdr:rowOff>
    </xdr:from>
    <xdr:to>
      <xdr:col>3</xdr:col>
      <xdr:colOff>4632854</xdr:colOff>
      <xdr:row>28</xdr:row>
      <xdr:rowOff>518175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66115" y="9613373"/>
          <a:ext cx="4274458" cy="989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503725</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365116</xdr:colOff>
      <xdr:row>27</xdr:row>
      <xdr:rowOff>301625</xdr:rowOff>
    </xdr:from>
    <xdr:to>
      <xdr:col>4</xdr:col>
      <xdr:colOff>2513535</xdr:colOff>
      <xdr:row>28</xdr:row>
      <xdr:rowOff>655108</xdr:rowOff>
    </xdr:to>
    <xdr:sp macro="" textlink="">
      <xdr:nvSpPr>
        <xdr:cNvPr id="17" name="正方形/長方形 16"/>
        <xdr:cNvSpPr/>
      </xdr:nvSpPr>
      <xdr:spPr bwMode="auto">
        <a:xfrm>
          <a:off x="10044897" y="9648031"/>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429944</xdr:colOff>
      <xdr:row>27</xdr:row>
      <xdr:rowOff>658813</xdr:rowOff>
    </xdr:from>
    <xdr:to>
      <xdr:col>4</xdr:col>
      <xdr:colOff>2481944</xdr:colOff>
      <xdr:row>27</xdr:row>
      <xdr:rowOff>658813</xdr:rowOff>
    </xdr:to>
    <xdr:cxnSp macro="">
      <xdr:nvCxnSpPr>
        <xdr:cNvPr id="19" name="直線コネクタ 18"/>
        <xdr:cNvCxnSpPr/>
      </xdr:nvCxnSpPr>
      <xdr:spPr bwMode="auto">
        <a:xfrm>
          <a:off x="10109725" y="10005219"/>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3180282</xdr:colOff>
      <xdr:row>27</xdr:row>
      <xdr:rowOff>620447</xdr:rowOff>
    </xdr:from>
    <xdr:to>
      <xdr:col>5</xdr:col>
      <xdr:colOff>259285</xdr:colOff>
      <xdr:row>28</xdr:row>
      <xdr:rowOff>133614</xdr:rowOff>
    </xdr:to>
    <xdr:sp macro="" textlink="">
      <xdr:nvSpPr>
        <xdr:cNvPr id="21" name="正方形/長方形 20"/>
        <xdr:cNvSpPr/>
      </xdr:nvSpPr>
      <xdr:spPr bwMode="auto">
        <a:xfrm>
          <a:off x="12860063" y="996685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27</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691135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clientData/>
  </xdr:twoCellAnchor>
  <xdr:twoCellAnchor>
    <xdr:from>
      <xdr:col>23</xdr:col>
      <xdr:colOff>232396</xdr:colOff>
      <xdr:row>4</xdr:row>
      <xdr:rowOff>219075</xdr:rowOff>
    </xdr:from>
    <xdr:to>
      <xdr:col>23</xdr:col>
      <xdr:colOff>563409</xdr:colOff>
      <xdr:row>6</xdr:row>
      <xdr:rowOff>228600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3646" y="1192742"/>
          <a:ext cx="331013" cy="496358"/>
          <a:chOff x="6343650" y="3467100"/>
          <a:chExt cx="323850" cy="50482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chemeClr val="bg1">
              <a:lumMod val="9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162</xdr:row>
          <xdr:rowOff>142875</xdr:rowOff>
        </xdr:from>
        <xdr:to>
          <xdr:col>5</xdr:col>
          <xdr:colOff>19050</xdr:colOff>
          <xdr:row>173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557825"/>
              <a:ext cx="190500" cy="1866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47625</xdr:rowOff>
        </xdr:from>
        <xdr:to>
          <xdr:col>5</xdr:col>
          <xdr:colOff>19050</xdr:colOff>
          <xdr:row>176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38100</xdr:rowOff>
        </xdr:from>
        <xdr:to>
          <xdr:col>5</xdr:col>
          <xdr:colOff>19050</xdr:colOff>
          <xdr:row>177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171450</xdr:rowOff>
        </xdr:from>
        <xdr:to>
          <xdr:col>5</xdr:col>
          <xdr:colOff>0</xdr:colOff>
          <xdr:row>179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180</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66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152400</xdr:rowOff>
        </xdr:from>
        <xdr:to>
          <xdr:col>5</xdr:col>
          <xdr:colOff>38100</xdr:colOff>
          <xdr:row>180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0</xdr:rowOff>
        </xdr:from>
        <xdr:to>
          <xdr:col>2</xdr:col>
          <xdr:colOff>19050</xdr:colOff>
          <xdr:row>190</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838200</xdr:rowOff>
        </xdr:from>
        <xdr:to>
          <xdr:col>5</xdr:col>
          <xdr:colOff>28575</xdr:colOff>
          <xdr:row>100</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98</xdr:row>
          <xdr:rowOff>838200</xdr:rowOff>
        </xdr:from>
        <xdr:to>
          <xdr:col>14</xdr:col>
          <xdr:colOff>38100</xdr:colOff>
          <xdr:row>100</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98</xdr:row>
          <xdr:rowOff>838200</xdr:rowOff>
        </xdr:from>
        <xdr:to>
          <xdr:col>21</xdr:col>
          <xdr:colOff>38100</xdr:colOff>
          <xdr:row>100</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171450</xdr:rowOff>
        </xdr:from>
        <xdr:to>
          <xdr:col>5</xdr:col>
          <xdr:colOff>28575</xdr:colOff>
          <xdr:row>104</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100</xdr:row>
          <xdr:rowOff>323850</xdr:rowOff>
        </xdr:from>
        <xdr:to>
          <xdr:col>9</xdr:col>
          <xdr:colOff>28575</xdr:colOff>
          <xdr:row>102</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100</xdr:row>
          <xdr:rowOff>323850</xdr:rowOff>
        </xdr:from>
        <xdr:to>
          <xdr:col>15</xdr:col>
          <xdr:colOff>28575</xdr:colOff>
          <xdr:row>102</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101</xdr:row>
          <xdr:rowOff>0</xdr:rowOff>
        </xdr:from>
        <xdr:to>
          <xdr:col>22</xdr:col>
          <xdr:colOff>38100</xdr:colOff>
          <xdr:row>102</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101</xdr:row>
          <xdr:rowOff>0</xdr:rowOff>
        </xdr:from>
        <xdr:to>
          <xdr:col>25</xdr:col>
          <xdr:colOff>38100</xdr:colOff>
          <xdr:row>102</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102</xdr:row>
          <xdr:rowOff>171450</xdr:rowOff>
        </xdr:from>
        <xdr:to>
          <xdr:col>11</xdr:col>
          <xdr:colOff>38100</xdr:colOff>
          <xdr:row>104</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102</xdr:row>
          <xdr:rowOff>171450</xdr:rowOff>
        </xdr:from>
        <xdr:to>
          <xdr:col>18</xdr:col>
          <xdr:colOff>28575</xdr:colOff>
          <xdr:row>104</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108</xdr:row>
          <xdr:rowOff>142875</xdr:rowOff>
        </xdr:from>
        <xdr:to>
          <xdr:col>21</xdr:col>
          <xdr:colOff>28575</xdr:colOff>
          <xdr:row>110</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108</xdr:row>
          <xdr:rowOff>142875</xdr:rowOff>
        </xdr:from>
        <xdr:to>
          <xdr:col>25</xdr:col>
          <xdr:colOff>28575</xdr:colOff>
          <xdr:row>110</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100</xdr:row>
          <xdr:rowOff>323850</xdr:rowOff>
        </xdr:from>
        <xdr:to>
          <xdr:col>5</xdr:col>
          <xdr:colOff>19050</xdr:colOff>
          <xdr:row>102</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122</xdr:row>
          <xdr:rowOff>57150</xdr:rowOff>
        </xdr:from>
        <xdr:to>
          <xdr:col>29</xdr:col>
          <xdr:colOff>0</xdr:colOff>
          <xdr:row>124</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138</xdr:row>
          <xdr:rowOff>323850</xdr:rowOff>
        </xdr:from>
        <xdr:to>
          <xdr:col>11</xdr:col>
          <xdr:colOff>0</xdr:colOff>
          <xdr:row>140</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140</xdr:row>
          <xdr:rowOff>85725</xdr:rowOff>
        </xdr:from>
        <xdr:to>
          <xdr:col>11</xdr:col>
          <xdr:colOff>0</xdr:colOff>
          <xdr:row>140</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28575</xdr:rowOff>
        </xdr:from>
        <xdr:to>
          <xdr:col>11</xdr:col>
          <xdr:colOff>19050</xdr:colOff>
          <xdr:row>141</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122</xdr:row>
          <xdr:rowOff>57150</xdr:rowOff>
        </xdr:from>
        <xdr:to>
          <xdr:col>33</xdr:col>
          <xdr:colOff>0</xdr:colOff>
          <xdr:row>124</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127</xdr:row>
          <xdr:rowOff>85725</xdr:rowOff>
        </xdr:from>
        <xdr:to>
          <xdr:col>29</xdr:col>
          <xdr:colOff>0</xdr:colOff>
          <xdr:row>129</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127</xdr:row>
          <xdr:rowOff>85725</xdr:rowOff>
        </xdr:from>
        <xdr:to>
          <xdr:col>32</xdr:col>
          <xdr:colOff>180975</xdr:colOff>
          <xdr:row>129</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132</xdr:row>
          <xdr:rowOff>161925</xdr:rowOff>
        </xdr:from>
        <xdr:to>
          <xdr:col>11</xdr:col>
          <xdr:colOff>9525</xdr:colOff>
          <xdr:row>132</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134</xdr:row>
          <xdr:rowOff>219075</xdr:rowOff>
        </xdr:from>
        <xdr:to>
          <xdr:col>11</xdr:col>
          <xdr:colOff>0</xdr:colOff>
          <xdr:row>134</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137</xdr:row>
          <xdr:rowOff>0</xdr:rowOff>
        </xdr:from>
        <xdr:to>
          <xdr:col>29</xdr:col>
          <xdr:colOff>0</xdr:colOff>
          <xdr:row>138</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137</xdr:row>
          <xdr:rowOff>0</xdr:rowOff>
        </xdr:from>
        <xdr:to>
          <xdr:col>33</xdr:col>
          <xdr:colOff>0</xdr:colOff>
          <xdr:row>138</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178</xdr:row>
          <xdr:rowOff>0</xdr:rowOff>
        </xdr:from>
        <xdr:to>
          <xdr:col>5</xdr:col>
          <xdr:colOff>19050</xdr:colOff>
          <xdr:row>180</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281975"/>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177</xdr:row>
          <xdr:rowOff>28575</xdr:rowOff>
        </xdr:from>
        <xdr:to>
          <xdr:col>19</xdr:col>
          <xdr:colOff>28575</xdr:colOff>
          <xdr:row>177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178</xdr:row>
          <xdr:rowOff>19050</xdr:rowOff>
        </xdr:from>
        <xdr:to>
          <xdr:col>22</xdr:col>
          <xdr:colOff>28575</xdr:colOff>
          <xdr:row>178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19050</xdr:rowOff>
        </xdr:from>
        <xdr:to>
          <xdr:col>27</xdr:col>
          <xdr:colOff>47625</xdr:colOff>
          <xdr:row>179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0</xdr:rowOff>
        </xdr:from>
        <xdr:to>
          <xdr:col>33</xdr:col>
          <xdr:colOff>47625</xdr:colOff>
          <xdr:row>98</xdr:row>
          <xdr:rowOff>57150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190500</xdr:rowOff>
        </xdr:from>
        <xdr:to>
          <xdr:col>33</xdr:col>
          <xdr:colOff>47625</xdr:colOff>
          <xdr:row>121</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144</xdr:row>
          <xdr:rowOff>142875</xdr:rowOff>
        </xdr:from>
        <xdr:to>
          <xdr:col>33</xdr:col>
          <xdr:colOff>47625</xdr:colOff>
          <xdr:row>146</xdr:row>
          <xdr:rowOff>57150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174</xdr:row>
          <xdr:rowOff>152400</xdr:rowOff>
        </xdr:from>
        <xdr:to>
          <xdr:col>33</xdr:col>
          <xdr:colOff>38100</xdr:colOff>
          <xdr:row>176</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47625</xdr:rowOff>
        </xdr:from>
        <xdr:to>
          <xdr:col>2</xdr:col>
          <xdr:colOff>19050</xdr:colOff>
          <xdr:row>188</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56500" y="441325"/>
          <a:ext cx="7007225" cy="137795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149</xdr:row>
          <xdr:rowOff>0</xdr:rowOff>
        </xdr:from>
        <xdr:to>
          <xdr:col>4</xdr:col>
          <xdr:colOff>180975</xdr:colOff>
          <xdr:row>150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160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2</xdr:col>
          <xdr:colOff>19050</xdr:colOff>
          <xdr:row>53</xdr:row>
          <xdr:rowOff>19050</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47" name="Check Box 3" hidden="1">
              <a:extLst>
                <a:ext uri="{63B3BB69-23CF-44E3-9099-C40C66FF867C}">
                  <a14:compatExt spid="_x0000_s8294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19050</xdr:colOff>
          <xdr:row>58</xdr:row>
          <xdr:rowOff>19050</xdr:rowOff>
        </xdr:to>
        <xdr:sp macro="" textlink="">
          <xdr:nvSpPr>
            <xdr:cNvPr id="82948" name="Check Box 4" hidden="1">
              <a:extLst>
                <a:ext uri="{63B3BB69-23CF-44E3-9099-C40C66FF867C}">
                  <a14:compatExt spid="_x0000_s8294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47625</xdr:rowOff>
        </xdr:from>
        <xdr:to>
          <xdr:col>2</xdr:col>
          <xdr:colOff>19050</xdr:colOff>
          <xdr:row>56</xdr:row>
          <xdr:rowOff>0</xdr:rowOff>
        </xdr:to>
        <xdr:sp macro="" textlink="">
          <xdr:nvSpPr>
            <xdr:cNvPr id="82949" name="Check Box 5" hidden="1">
              <a:extLst>
                <a:ext uri="{63B3BB69-23CF-44E3-9099-C40C66FF867C}">
                  <a14:compatExt spid="_x0000_s8294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56</xdr:row>
          <xdr:rowOff>276225</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762875" y="654050"/>
          <a:ext cx="5256000" cy="1330326"/>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219075</xdr:rowOff>
        </xdr:from>
        <xdr:to>
          <xdr:col>2</xdr:col>
          <xdr:colOff>19050</xdr:colOff>
          <xdr:row>51</xdr:row>
          <xdr:rowOff>219075</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0</xdr:rowOff>
        </xdr:from>
        <xdr:to>
          <xdr:col>2</xdr:col>
          <xdr:colOff>19050</xdr:colOff>
          <xdr:row>51</xdr:row>
          <xdr:rowOff>9525</xdr:rowOff>
        </xdr:to>
        <xdr:sp macro="" textlink="">
          <xdr:nvSpPr>
            <xdr:cNvPr id="82954" name="Check Box 10" hidden="1">
              <a:extLst>
                <a:ext uri="{63B3BB69-23CF-44E3-9099-C40C66FF867C}">
                  <a14:compatExt spid="_x0000_s82954"/>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2955" name="Check Box 11" hidden="1">
              <a:extLst>
                <a:ext uri="{63B3BB69-23CF-44E3-9099-C40C66FF867C}">
                  <a14:compatExt spid="_x0000_s82955"/>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2956" name="Check Box 12" hidden="1">
              <a:extLst>
                <a:ext uri="{63B3BB69-23CF-44E3-9099-C40C66FF867C}">
                  <a14:compatExt spid="_x0000_s82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2957" name="Check Box 13" hidden="1">
              <a:extLst>
                <a:ext uri="{63B3BB69-23CF-44E3-9099-C40C66FF867C}">
                  <a14:compatExt spid="_x0000_s82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2958" name="Check Box 14" hidden="1">
              <a:extLst>
                <a:ext uri="{63B3BB69-23CF-44E3-9099-C40C66FF867C}">
                  <a14:compatExt spid="_x0000_s82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2959" name="Check Box 15" hidden="1">
              <a:extLst>
                <a:ext uri="{63B3BB69-23CF-44E3-9099-C40C66FF867C}">
                  <a14:compatExt spid="_x0000_s82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2960" name="Check Box 16" hidden="1">
              <a:extLst>
                <a:ext uri="{63B3BB69-23CF-44E3-9099-C40C66FF867C}">
                  <a14:compatExt spid="_x0000_s82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2961" name="Check Box 17" hidden="1">
              <a:extLst>
                <a:ext uri="{63B3BB69-23CF-44E3-9099-C40C66FF867C}">
                  <a14:compatExt spid="_x0000_s82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2962" name="Check Box 18" hidden="1">
              <a:extLst>
                <a:ext uri="{63B3BB69-23CF-44E3-9099-C40C66FF867C}">
                  <a14:compatExt spid="_x0000_s82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2963" name="Check Box 19" hidden="1">
              <a:extLst>
                <a:ext uri="{63B3BB69-23CF-44E3-9099-C40C66FF867C}">
                  <a14:compatExt spid="_x0000_s82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2964" name="Check Box 20" hidden="1">
              <a:extLst>
                <a:ext uri="{63B3BB69-23CF-44E3-9099-C40C66FF867C}">
                  <a14:compatExt spid="_x0000_s82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5.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5.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3" Type="http://schemas.openxmlformats.org/officeDocument/2006/relationships/vmlDrawing" Target="../drawings/vmlDrawing6.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1" Type="http://schemas.openxmlformats.org/officeDocument/2006/relationships/printerSettings" Target="../printerSettings/printerSettings6.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omments" Target="../comments6.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83"/>
  <sheetViews>
    <sheetView showGridLines="0" tabSelected="1" zoomScale="80" zoomScaleNormal="80" zoomScaleSheetLayoutView="80" workbookViewId="0">
      <selection activeCell="D6" sqref="D6"/>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87" t="s">
        <v>235</v>
      </c>
      <c r="B1" s="887"/>
      <c r="C1" s="887"/>
      <c r="D1" s="887"/>
      <c r="E1" s="887"/>
    </row>
    <row r="2" spans="1:5" ht="18" thickTop="1">
      <c r="A2" s="888" t="s">
        <v>470</v>
      </c>
      <c r="B2" s="888"/>
      <c r="C2" s="888"/>
      <c r="D2" s="888"/>
      <c r="E2" s="888"/>
    </row>
    <row r="3" spans="1:5" s="26" customFormat="1" ht="8.1" customHeight="1">
      <c r="A3" s="889"/>
      <c r="B3" s="889"/>
      <c r="C3" s="889"/>
      <c r="D3" s="889"/>
    </row>
    <row r="4" spans="1:5" s="28" customFormat="1" ht="27">
      <c r="A4" s="27" t="s">
        <v>236</v>
      </c>
      <c r="B4" s="27" t="s">
        <v>237</v>
      </c>
      <c r="C4" s="168" t="s">
        <v>238</v>
      </c>
      <c r="D4" s="169" t="s">
        <v>239</v>
      </c>
      <c r="E4" s="27" t="s">
        <v>341</v>
      </c>
    </row>
    <row r="5" spans="1:5" ht="18" customHeight="1">
      <c r="A5" s="29" t="s">
        <v>240</v>
      </c>
      <c r="B5" s="166">
        <v>1</v>
      </c>
      <c r="C5" s="166" t="s">
        <v>241</v>
      </c>
      <c r="D5" s="46" t="s">
        <v>242</v>
      </c>
      <c r="E5" s="30" t="s">
        <v>243</v>
      </c>
    </row>
    <row r="6" spans="1:5" ht="75" customHeight="1">
      <c r="A6" s="31" t="s">
        <v>244</v>
      </c>
      <c r="B6" s="30">
        <v>1</v>
      </c>
      <c r="C6" s="167" t="s">
        <v>10</v>
      </c>
      <c r="D6" s="52" t="s">
        <v>337</v>
      </c>
      <c r="E6" s="47" t="s">
        <v>243</v>
      </c>
    </row>
    <row r="7" spans="1:5" ht="105" customHeight="1">
      <c r="A7" s="31" t="s">
        <v>245</v>
      </c>
      <c r="B7" s="30">
        <v>1</v>
      </c>
      <c r="C7" s="167" t="s">
        <v>35</v>
      </c>
      <c r="D7" s="52" t="s">
        <v>338</v>
      </c>
      <c r="E7" s="32" t="s">
        <v>246</v>
      </c>
    </row>
    <row r="8" spans="1:5" ht="60" customHeight="1">
      <c r="A8" s="31" t="s">
        <v>303</v>
      </c>
      <c r="B8" s="30" t="s">
        <v>462</v>
      </c>
      <c r="C8" s="167" t="s">
        <v>11</v>
      </c>
      <c r="D8" s="52" t="s">
        <v>339</v>
      </c>
      <c r="E8" s="32" t="s">
        <v>246</v>
      </c>
    </row>
    <row r="9" spans="1:5" ht="60" customHeight="1">
      <c r="A9" s="31" t="s">
        <v>247</v>
      </c>
      <c r="B9" s="30" t="s">
        <v>462</v>
      </c>
      <c r="C9" s="167" t="s">
        <v>11</v>
      </c>
      <c r="D9" s="52" t="s">
        <v>340</v>
      </c>
      <c r="E9" s="32" t="s">
        <v>246</v>
      </c>
    </row>
    <row r="10" spans="1:5" ht="54.75" customHeight="1">
      <c r="A10" s="841" t="s">
        <v>463</v>
      </c>
      <c r="B10" s="840" t="s">
        <v>241</v>
      </c>
      <c r="C10" s="840" t="s">
        <v>241</v>
      </c>
      <c r="D10" s="842" t="s">
        <v>571</v>
      </c>
      <c r="E10" s="843" t="s">
        <v>474</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90" t="s">
        <v>248</v>
      </c>
      <c r="B18" s="890"/>
      <c r="C18" s="890"/>
      <c r="D18" s="890"/>
    </row>
    <row r="19" spans="1:6" ht="5.25" customHeight="1">
      <c r="A19" s="644"/>
      <c r="B19" s="644"/>
      <c r="C19" s="644"/>
      <c r="D19" s="644"/>
    </row>
    <row r="20" spans="1:6" ht="17.25">
      <c r="A20" s="37" t="s">
        <v>401</v>
      </c>
      <c r="B20" s="36"/>
    </row>
    <row r="21" spans="1:6" s="39" customFormat="1" ht="17.25">
      <c r="A21" s="37" t="s">
        <v>469</v>
      </c>
      <c r="B21" s="38"/>
      <c r="C21" s="37"/>
      <c r="D21" s="37"/>
    </row>
    <row r="22" spans="1:6" s="39" customFormat="1" ht="17.25">
      <c r="A22" s="37" t="s">
        <v>249</v>
      </c>
      <c r="B22" s="38"/>
      <c r="C22" s="37"/>
      <c r="D22" s="37"/>
    </row>
    <row r="23" spans="1:6" s="39" customFormat="1" ht="17.25">
      <c r="A23" s="37" t="s">
        <v>250</v>
      </c>
      <c r="B23" s="38"/>
      <c r="C23" s="37"/>
      <c r="D23" s="37"/>
    </row>
    <row r="24" spans="1:6" s="39" customFormat="1" ht="17.25">
      <c r="A24" s="37" t="s">
        <v>342</v>
      </c>
      <c r="B24" s="38"/>
      <c r="C24" s="37"/>
      <c r="D24" s="37"/>
    </row>
    <row r="25" spans="1:6" s="39" customFormat="1" ht="17.25">
      <c r="A25" s="37" t="s">
        <v>251</v>
      </c>
      <c r="B25" s="38"/>
      <c r="C25" s="37"/>
      <c r="D25" s="37"/>
    </row>
    <row r="26" spans="1:6" ht="10.5" customHeight="1" thickBot="1">
      <c r="A26" s="40"/>
      <c r="B26" s="36"/>
    </row>
    <row r="27" spans="1:6" ht="22.15" customHeight="1" thickBot="1">
      <c r="A27" s="35"/>
      <c r="C27" s="48"/>
      <c r="D27" s="49" t="s">
        <v>252</v>
      </c>
      <c r="E27" s="892" t="s">
        <v>464</v>
      </c>
      <c r="F27" s="893"/>
    </row>
    <row r="28" spans="1:6" ht="58.5" customHeight="1">
      <c r="A28" s="35"/>
      <c r="C28" s="886" t="s">
        <v>253</v>
      </c>
      <c r="D28" s="891"/>
      <c r="E28" s="894"/>
      <c r="F28" s="895"/>
    </row>
    <row r="29" spans="1:6" ht="63" customHeight="1" thickBot="1">
      <c r="A29" s="35"/>
      <c r="C29" s="886"/>
      <c r="D29" s="891"/>
      <c r="E29" s="896"/>
      <c r="F29" s="897"/>
    </row>
    <row r="30" spans="1:6" ht="63.6" customHeight="1">
      <c r="A30" s="35"/>
      <c r="C30" s="886" t="s">
        <v>254</v>
      </c>
      <c r="D30" s="50"/>
      <c r="E30" s="894"/>
      <c r="F30" s="895"/>
    </row>
    <row r="31" spans="1:6" ht="63.6" customHeight="1" thickBot="1">
      <c r="A31" s="35"/>
      <c r="C31" s="886"/>
      <c r="D31" s="51"/>
      <c r="E31" s="896"/>
      <c r="F31" s="897"/>
    </row>
    <row r="32" spans="1:6" ht="9.75" customHeight="1">
      <c r="A32" s="35"/>
      <c r="B32" s="36"/>
      <c r="D32" s="36"/>
    </row>
    <row r="33" spans="1:6" s="653" customFormat="1" ht="17.25">
      <c r="A33" s="884" t="s">
        <v>399</v>
      </c>
      <c r="B33" s="884"/>
      <c r="C33" s="884"/>
      <c r="D33" s="884"/>
      <c r="F33" s="654"/>
    </row>
    <row r="34" spans="1:6" s="653" customFormat="1" ht="17.25">
      <c r="A34" s="885" t="s">
        <v>400</v>
      </c>
      <c r="B34" s="885"/>
      <c r="C34" s="885"/>
      <c r="D34" s="885"/>
      <c r="E34" s="885"/>
      <c r="F34" s="885"/>
    </row>
    <row r="35" spans="1:6" s="653" customFormat="1" ht="35.25" customHeight="1">
      <c r="A35" s="885" t="s">
        <v>402</v>
      </c>
      <c r="B35" s="885"/>
      <c r="C35" s="885"/>
      <c r="D35" s="885"/>
      <c r="E35" s="885"/>
      <c r="F35" s="885"/>
    </row>
    <row r="36" spans="1:6" s="39" customFormat="1" ht="15" customHeight="1">
      <c r="A36" s="652"/>
      <c r="B36" s="652"/>
      <c r="C36" s="652"/>
      <c r="D36" s="652"/>
      <c r="F36" s="651"/>
    </row>
    <row r="37" spans="1:6">
      <c r="A37" s="35"/>
      <c r="B37" s="36"/>
    </row>
    <row r="38" spans="1:6">
      <c r="A38" s="35"/>
      <c r="B38" s="36"/>
    </row>
    <row r="39" spans="1:6" ht="14.45" customHeight="1">
      <c r="A39" s="35"/>
      <c r="B39" s="36"/>
    </row>
    <row r="40" spans="1:6" ht="14.45" customHeight="1">
      <c r="A40" s="35"/>
      <c r="B40" s="36"/>
    </row>
    <row r="41" spans="1:6" ht="17.25">
      <c r="A41" s="41"/>
      <c r="B41" s="42"/>
      <c r="C41" s="41"/>
    </row>
    <row r="42" spans="1:6">
      <c r="A42" s="35"/>
      <c r="B42" s="36"/>
    </row>
    <row r="43" spans="1:6">
      <c r="A43" s="35"/>
      <c r="B43" s="36"/>
    </row>
    <row r="44" spans="1:6">
      <c r="A44" s="35"/>
      <c r="B44" s="36"/>
    </row>
    <row r="45" spans="1:6">
      <c r="A45" s="35"/>
      <c r="B45" s="36"/>
    </row>
    <row r="46" spans="1:6">
      <c r="A46" s="35"/>
      <c r="B46" s="36"/>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8:D18"/>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41"/>
  <sheetViews>
    <sheetView showGridLines="0" zoomScale="90" zoomScaleNormal="90" zoomScaleSheetLayoutView="80" workbookViewId="0">
      <selection activeCell="C12" sqref="C12:AA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 min="29" max="29" width="0" hidden="1" customWidth="1"/>
  </cols>
  <sheetData>
    <row r="1" spans="1:29" ht="20.100000000000001" customHeight="1">
      <c r="A1" s="853" t="s">
        <v>457</v>
      </c>
      <c r="AC1" t="s">
        <v>139</v>
      </c>
    </row>
    <row r="2" spans="1:29" ht="20.100000000000001" customHeight="1">
      <c r="A2" s="854" t="s">
        <v>135</v>
      </c>
    </row>
    <row r="4" spans="1:29" ht="20.100000000000001" customHeight="1">
      <c r="A4" s="856" t="s">
        <v>134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row>
    <row r="5" spans="1:29" ht="20.100000000000001" customHeight="1">
      <c r="A5" s="856" t="s">
        <v>180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c r="AA5" s="170"/>
    </row>
    <row r="6" spans="1:29" ht="20.100000000000001" customHeight="1">
      <c r="A6" s="856" t="s">
        <v>181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row>
    <row r="7" spans="1:29" ht="20.100000000000001" customHeight="1">
      <c r="A7" s="856" t="s">
        <v>475</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row>
    <row r="8" spans="1:29" ht="20.100000000000001" customHeight="1">
      <c r="A8" s="170"/>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row>
    <row r="9" spans="1:29" ht="20.100000000000001" customHeight="1">
      <c r="A9" s="855" t="s">
        <v>182</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row>
    <row r="10" spans="1:29" ht="20.100000000000001" customHeight="1" thickBot="1">
      <c r="A10" s="170"/>
      <c r="B10" s="856" t="s">
        <v>413</v>
      </c>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row>
    <row r="11" spans="1:29" ht="20.100000000000001" customHeight="1" thickBot="1">
      <c r="A11" s="170"/>
      <c r="B11" s="839" t="s">
        <v>460</v>
      </c>
      <c r="C11" s="955"/>
      <c r="D11" s="956"/>
      <c r="E11" s="956"/>
      <c r="F11" s="956"/>
      <c r="G11" s="956"/>
      <c r="H11" s="956"/>
      <c r="I11" s="956"/>
      <c r="J11" s="956"/>
      <c r="K11" s="956"/>
      <c r="L11" s="957"/>
      <c r="M11" s="170"/>
      <c r="N11" s="905" t="s">
        <v>461</v>
      </c>
      <c r="O11" s="906"/>
      <c r="P11" s="906"/>
      <c r="Q11" s="906"/>
      <c r="R11" s="907"/>
      <c r="S11" s="908"/>
      <c r="T11" s="908"/>
      <c r="U11" s="908"/>
      <c r="V11" s="908"/>
      <c r="W11" s="909"/>
      <c r="X11" s="170"/>
      <c r="Y11" s="170"/>
      <c r="Z11" s="170"/>
      <c r="AA11" s="170"/>
    </row>
    <row r="12" spans="1:29" ht="13.5" customHeight="1">
      <c r="A12" s="170"/>
      <c r="B12" s="836"/>
      <c r="C12" s="912"/>
      <c r="D12" s="912"/>
      <c r="E12" s="912"/>
      <c r="F12" s="912"/>
      <c r="G12" s="912"/>
      <c r="H12" s="912"/>
      <c r="I12" s="912"/>
      <c r="J12" s="912"/>
      <c r="K12" s="912"/>
      <c r="L12" s="912"/>
      <c r="M12" s="912"/>
      <c r="N12" s="912"/>
      <c r="O12" s="912"/>
      <c r="P12" s="912"/>
      <c r="Q12" s="912"/>
      <c r="R12" s="912"/>
      <c r="S12" s="912"/>
      <c r="T12" s="912"/>
      <c r="U12" s="912"/>
      <c r="V12" s="912"/>
      <c r="W12" s="912"/>
      <c r="X12" s="912"/>
      <c r="Y12" s="912"/>
      <c r="Z12" s="912"/>
      <c r="AA12" s="912"/>
    </row>
    <row r="13" spans="1:29" ht="20.100000000000001" customHeight="1">
      <c r="A13" s="855" t="s">
        <v>183</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row>
    <row r="14" spans="1:29" ht="20.100000000000001" customHeight="1" thickBot="1">
      <c r="A14" s="170"/>
      <c r="B14" s="856" t="s">
        <v>456</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9" ht="20.100000000000001" customHeight="1">
      <c r="A15" s="170"/>
      <c r="B15" s="172" t="s">
        <v>6</v>
      </c>
      <c r="C15" s="918" t="s">
        <v>9</v>
      </c>
      <c r="D15" s="918"/>
      <c r="E15" s="918"/>
      <c r="F15" s="918"/>
      <c r="G15" s="918"/>
      <c r="H15" s="918"/>
      <c r="I15" s="918"/>
      <c r="J15" s="918"/>
      <c r="K15" s="918"/>
      <c r="L15" s="919"/>
      <c r="M15" s="936" t="s">
        <v>522</v>
      </c>
      <c r="N15" s="937"/>
      <c r="O15" s="937"/>
      <c r="P15" s="937"/>
      <c r="Q15" s="937"/>
      <c r="R15" s="937"/>
      <c r="S15" s="937"/>
      <c r="T15" s="937"/>
      <c r="U15" s="937"/>
      <c r="V15" s="937"/>
      <c r="W15" s="938"/>
      <c r="X15" s="939"/>
      <c r="Y15" s="170"/>
      <c r="Z15" s="170"/>
      <c r="AA15" s="170"/>
    </row>
    <row r="16" spans="1:29" ht="20.100000000000001" customHeight="1" thickBot="1">
      <c r="A16" s="170"/>
      <c r="B16" s="173"/>
      <c r="C16" s="918" t="s">
        <v>117</v>
      </c>
      <c r="D16" s="918"/>
      <c r="E16" s="918"/>
      <c r="F16" s="918"/>
      <c r="G16" s="918"/>
      <c r="H16" s="918"/>
      <c r="I16" s="918"/>
      <c r="J16" s="918"/>
      <c r="K16" s="918"/>
      <c r="L16" s="919"/>
      <c r="M16" s="940" t="s">
        <v>522</v>
      </c>
      <c r="N16" s="941"/>
      <c r="O16" s="941"/>
      <c r="P16" s="941"/>
      <c r="Q16" s="941"/>
      <c r="R16" s="941"/>
      <c r="S16" s="941"/>
      <c r="T16" s="941"/>
      <c r="U16" s="942"/>
      <c r="V16" s="942"/>
      <c r="W16" s="943"/>
      <c r="X16" s="944"/>
      <c r="Y16" s="170"/>
      <c r="Z16" s="170"/>
      <c r="AA16" s="170"/>
      <c r="AC16" t="s">
        <v>133</v>
      </c>
    </row>
    <row r="17" spans="1:29" ht="20.100000000000001" customHeight="1" thickBot="1">
      <c r="A17" s="170"/>
      <c r="B17" s="172" t="s">
        <v>118</v>
      </c>
      <c r="C17" s="918" t="s">
        <v>8</v>
      </c>
      <c r="D17" s="918"/>
      <c r="E17" s="918"/>
      <c r="F17" s="918"/>
      <c r="G17" s="918"/>
      <c r="H17" s="918"/>
      <c r="I17" s="918"/>
      <c r="J17" s="918"/>
      <c r="K17" s="918"/>
      <c r="L17" s="919"/>
      <c r="M17" s="863">
        <v>1</v>
      </c>
      <c r="N17" s="864">
        <v>0</v>
      </c>
      <c r="O17" s="864">
        <v>0</v>
      </c>
      <c r="P17" s="174" t="s">
        <v>124</v>
      </c>
      <c r="Q17" s="864">
        <v>1</v>
      </c>
      <c r="R17" s="864">
        <v>2</v>
      </c>
      <c r="S17" s="864">
        <v>3</v>
      </c>
      <c r="T17" s="865">
        <v>4</v>
      </c>
      <c r="U17" s="175"/>
      <c r="V17" s="176"/>
      <c r="W17" s="176"/>
      <c r="X17" s="176"/>
      <c r="Y17" s="170"/>
      <c r="Z17" s="170"/>
      <c r="AA17" s="170"/>
      <c r="AC17" t="str">
        <f>CONCATENATE(M17,N17,O17,P17,Q17,R17,S17,T17)</f>
        <v>100－1234</v>
      </c>
    </row>
    <row r="18" spans="1:29" ht="20.100000000000001" customHeight="1">
      <c r="A18" s="170"/>
      <c r="B18" s="177"/>
      <c r="C18" s="918" t="s">
        <v>122</v>
      </c>
      <c r="D18" s="918"/>
      <c r="E18" s="918"/>
      <c r="F18" s="918"/>
      <c r="G18" s="918"/>
      <c r="H18" s="918"/>
      <c r="I18" s="918"/>
      <c r="J18" s="918"/>
      <c r="K18" s="918"/>
      <c r="L18" s="919"/>
      <c r="M18" s="945" t="s">
        <v>523</v>
      </c>
      <c r="N18" s="946"/>
      <c r="O18" s="946"/>
      <c r="P18" s="946"/>
      <c r="Q18" s="946"/>
      <c r="R18" s="946"/>
      <c r="S18" s="946"/>
      <c r="T18" s="946"/>
      <c r="U18" s="946"/>
      <c r="V18" s="946"/>
      <c r="W18" s="946"/>
      <c r="X18" s="947"/>
      <c r="Y18" s="170"/>
      <c r="Z18" s="170"/>
      <c r="AA18" s="170"/>
    </row>
    <row r="19" spans="1:29" ht="20.100000000000001" customHeight="1">
      <c r="A19" s="170"/>
      <c r="B19" s="173"/>
      <c r="C19" s="918" t="s">
        <v>123</v>
      </c>
      <c r="D19" s="918"/>
      <c r="E19" s="918"/>
      <c r="F19" s="918"/>
      <c r="G19" s="918"/>
      <c r="H19" s="918"/>
      <c r="I19" s="918"/>
      <c r="J19" s="918"/>
      <c r="K19" s="918"/>
      <c r="L19" s="919"/>
      <c r="M19" s="933" t="s">
        <v>524</v>
      </c>
      <c r="N19" s="934"/>
      <c r="O19" s="934"/>
      <c r="P19" s="934"/>
      <c r="Q19" s="934"/>
      <c r="R19" s="934"/>
      <c r="S19" s="934"/>
      <c r="T19" s="934"/>
      <c r="U19" s="934"/>
      <c r="V19" s="934"/>
      <c r="W19" s="934"/>
      <c r="X19" s="935"/>
      <c r="Y19" s="170"/>
      <c r="Z19" s="170"/>
      <c r="AA19" s="170"/>
    </row>
    <row r="20" spans="1:29" ht="20.100000000000001" customHeight="1">
      <c r="A20" s="170"/>
      <c r="B20" s="172" t="s">
        <v>119</v>
      </c>
      <c r="C20" s="918" t="s">
        <v>112</v>
      </c>
      <c r="D20" s="918"/>
      <c r="E20" s="918"/>
      <c r="F20" s="918"/>
      <c r="G20" s="918"/>
      <c r="H20" s="918"/>
      <c r="I20" s="918"/>
      <c r="J20" s="918"/>
      <c r="K20" s="918"/>
      <c r="L20" s="919"/>
      <c r="M20" s="933" t="s">
        <v>525</v>
      </c>
      <c r="N20" s="934"/>
      <c r="O20" s="934"/>
      <c r="P20" s="934"/>
      <c r="Q20" s="934"/>
      <c r="R20" s="934"/>
      <c r="S20" s="934"/>
      <c r="T20" s="934"/>
      <c r="U20" s="934"/>
      <c r="V20" s="934"/>
      <c r="W20" s="934"/>
      <c r="X20" s="935"/>
      <c r="Y20" s="170"/>
      <c r="Z20" s="170"/>
      <c r="AA20" s="170"/>
    </row>
    <row r="21" spans="1:29" ht="20.100000000000001" customHeight="1">
      <c r="A21" s="170"/>
      <c r="B21" s="173"/>
      <c r="C21" s="918" t="s">
        <v>113</v>
      </c>
      <c r="D21" s="918"/>
      <c r="E21" s="918"/>
      <c r="F21" s="918"/>
      <c r="G21" s="918"/>
      <c r="H21" s="918"/>
      <c r="I21" s="918"/>
      <c r="J21" s="918"/>
      <c r="K21" s="918"/>
      <c r="L21" s="919"/>
      <c r="M21" s="933" t="s">
        <v>526</v>
      </c>
      <c r="N21" s="934"/>
      <c r="O21" s="934"/>
      <c r="P21" s="934"/>
      <c r="Q21" s="934"/>
      <c r="R21" s="934"/>
      <c r="S21" s="934"/>
      <c r="T21" s="934"/>
      <c r="U21" s="934"/>
      <c r="V21" s="934"/>
      <c r="W21" s="934"/>
      <c r="X21" s="935"/>
      <c r="Y21" s="170"/>
      <c r="Z21" s="170"/>
      <c r="AA21" s="170"/>
    </row>
    <row r="22" spans="1:29" ht="20.100000000000001" customHeight="1">
      <c r="A22" s="170"/>
      <c r="B22" s="953" t="s">
        <v>174</v>
      </c>
      <c r="C22" s="918" t="s">
        <v>9</v>
      </c>
      <c r="D22" s="918"/>
      <c r="E22" s="918"/>
      <c r="F22" s="918"/>
      <c r="G22" s="918"/>
      <c r="H22" s="918"/>
      <c r="I22" s="918"/>
      <c r="J22" s="918"/>
      <c r="K22" s="918"/>
      <c r="L22" s="919"/>
      <c r="M22" s="933" t="s">
        <v>527</v>
      </c>
      <c r="N22" s="934"/>
      <c r="O22" s="934"/>
      <c r="P22" s="934"/>
      <c r="Q22" s="934"/>
      <c r="R22" s="934"/>
      <c r="S22" s="934"/>
      <c r="T22" s="934"/>
      <c r="U22" s="934"/>
      <c r="V22" s="934"/>
      <c r="W22" s="934"/>
      <c r="X22" s="935"/>
      <c r="Y22" s="170"/>
      <c r="Z22" s="170"/>
      <c r="AA22" s="170"/>
    </row>
    <row r="23" spans="1:29" ht="20.100000000000001" customHeight="1">
      <c r="A23" s="170"/>
      <c r="B23" s="954"/>
      <c r="C23" s="932" t="s">
        <v>171</v>
      </c>
      <c r="D23" s="932"/>
      <c r="E23" s="932"/>
      <c r="F23" s="932"/>
      <c r="G23" s="932"/>
      <c r="H23" s="932"/>
      <c r="I23" s="932"/>
      <c r="J23" s="932"/>
      <c r="K23" s="932"/>
      <c r="L23" s="932"/>
      <c r="M23" s="933" t="s">
        <v>528</v>
      </c>
      <c r="N23" s="934"/>
      <c r="O23" s="934"/>
      <c r="P23" s="934"/>
      <c r="Q23" s="934"/>
      <c r="R23" s="934"/>
      <c r="S23" s="934"/>
      <c r="T23" s="934"/>
      <c r="U23" s="934"/>
      <c r="V23" s="934"/>
      <c r="W23" s="934"/>
      <c r="X23" s="935"/>
      <c r="Y23" s="170"/>
      <c r="Z23" s="170"/>
      <c r="AA23" s="170"/>
    </row>
    <row r="24" spans="1:29" ht="20.100000000000001" customHeight="1">
      <c r="A24" s="170"/>
      <c r="B24" s="172" t="s">
        <v>172</v>
      </c>
      <c r="C24" s="918" t="s">
        <v>0</v>
      </c>
      <c r="D24" s="918"/>
      <c r="E24" s="918"/>
      <c r="F24" s="918"/>
      <c r="G24" s="918"/>
      <c r="H24" s="918"/>
      <c r="I24" s="918"/>
      <c r="J24" s="918"/>
      <c r="K24" s="918"/>
      <c r="L24" s="919"/>
      <c r="M24" s="933" t="s">
        <v>529</v>
      </c>
      <c r="N24" s="934"/>
      <c r="O24" s="934"/>
      <c r="P24" s="934"/>
      <c r="Q24" s="934"/>
      <c r="R24" s="934"/>
      <c r="S24" s="934"/>
      <c r="T24" s="934"/>
      <c r="U24" s="934"/>
      <c r="V24" s="934"/>
      <c r="W24" s="934"/>
      <c r="X24" s="935"/>
      <c r="Y24" s="170"/>
      <c r="Z24" s="170"/>
      <c r="AA24" s="170"/>
    </row>
    <row r="25" spans="1:29" ht="20.100000000000001" customHeight="1">
      <c r="A25" s="170"/>
      <c r="B25" s="177"/>
      <c r="C25" s="918" t="s">
        <v>1</v>
      </c>
      <c r="D25" s="918"/>
      <c r="E25" s="918"/>
      <c r="F25" s="918"/>
      <c r="G25" s="918"/>
      <c r="H25" s="918"/>
      <c r="I25" s="918"/>
      <c r="J25" s="918"/>
      <c r="K25" s="918"/>
      <c r="L25" s="919"/>
      <c r="M25" s="933" t="s">
        <v>530</v>
      </c>
      <c r="N25" s="934"/>
      <c r="O25" s="934"/>
      <c r="P25" s="934"/>
      <c r="Q25" s="934"/>
      <c r="R25" s="934"/>
      <c r="S25" s="934"/>
      <c r="T25" s="934"/>
      <c r="U25" s="934"/>
      <c r="V25" s="934"/>
      <c r="W25" s="934"/>
      <c r="X25" s="935"/>
      <c r="Y25" s="170"/>
      <c r="Z25" s="170"/>
      <c r="AA25" s="170"/>
    </row>
    <row r="26" spans="1:29" ht="20.100000000000001" customHeight="1" thickBot="1">
      <c r="A26" s="170"/>
      <c r="B26" s="178"/>
      <c r="C26" s="918" t="s">
        <v>173</v>
      </c>
      <c r="D26" s="918"/>
      <c r="E26" s="918"/>
      <c r="F26" s="918"/>
      <c r="G26" s="918"/>
      <c r="H26" s="918"/>
      <c r="I26" s="918"/>
      <c r="J26" s="918"/>
      <c r="K26" s="918"/>
      <c r="L26" s="919"/>
      <c r="M26" s="958" t="s">
        <v>531</v>
      </c>
      <c r="N26" s="959"/>
      <c r="O26" s="959"/>
      <c r="P26" s="959"/>
      <c r="Q26" s="959"/>
      <c r="R26" s="959"/>
      <c r="S26" s="959"/>
      <c r="T26" s="959"/>
      <c r="U26" s="959"/>
      <c r="V26" s="959"/>
      <c r="W26" s="959"/>
      <c r="X26" s="960"/>
      <c r="Y26" s="170"/>
      <c r="Z26" s="170"/>
      <c r="AA26" s="170"/>
    </row>
    <row r="27" spans="1:29" ht="20.10000000000000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row>
    <row r="28" spans="1:29" ht="20.100000000000001" customHeight="1">
      <c r="A28" s="855" t="s">
        <v>468</v>
      </c>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row>
    <row r="29" spans="1:29" ht="20.100000000000001" customHeight="1">
      <c r="A29" s="170"/>
      <c r="B29" s="856" t="s">
        <v>471</v>
      </c>
      <c r="C29" s="170"/>
      <c r="D29" s="170"/>
      <c r="E29" s="170"/>
      <c r="F29" s="170"/>
      <c r="G29" s="170"/>
      <c r="H29" s="170"/>
      <c r="I29" s="170"/>
      <c r="J29" s="170"/>
      <c r="K29" s="170"/>
      <c r="L29" s="170"/>
      <c r="M29" s="170"/>
      <c r="N29" s="170"/>
      <c r="O29" s="170"/>
      <c r="P29" s="170"/>
      <c r="Q29" s="170"/>
      <c r="R29" s="170"/>
      <c r="S29" s="170"/>
      <c r="T29" s="170"/>
      <c r="U29" s="170"/>
      <c r="V29" s="170"/>
      <c r="W29" s="170"/>
      <c r="X29" s="179"/>
      <c r="Y29" s="170"/>
      <c r="Z29" s="170"/>
      <c r="AA29" s="170"/>
    </row>
    <row r="30" spans="1:29" ht="72" customHeight="1">
      <c r="A30" s="170"/>
      <c r="B30" s="857" t="s">
        <v>140</v>
      </c>
      <c r="C30" s="904" t="s">
        <v>521</v>
      </c>
      <c r="D30" s="904"/>
      <c r="E30" s="904"/>
      <c r="F30" s="904"/>
      <c r="G30" s="904"/>
      <c r="H30" s="904"/>
      <c r="I30" s="904"/>
      <c r="J30" s="904"/>
      <c r="K30" s="904"/>
      <c r="L30" s="904"/>
      <c r="M30" s="904"/>
      <c r="N30" s="904"/>
      <c r="O30" s="904"/>
      <c r="P30" s="904"/>
      <c r="Q30" s="904"/>
      <c r="R30" s="904"/>
      <c r="S30" s="904"/>
      <c r="T30" s="904"/>
      <c r="U30" s="904"/>
      <c r="V30" s="904"/>
      <c r="W30" s="904"/>
      <c r="X30" s="904"/>
      <c r="Y30" s="904"/>
      <c r="Z30" s="904"/>
      <c r="AA30" s="904"/>
      <c r="AB30" s="904"/>
    </row>
    <row r="31" spans="1:29" ht="27" customHeight="1">
      <c r="A31" s="170"/>
      <c r="B31" s="913" t="s">
        <v>120</v>
      </c>
      <c r="C31" s="923" t="s">
        <v>121</v>
      </c>
      <c r="D31" s="923"/>
      <c r="E31" s="923"/>
      <c r="F31" s="923"/>
      <c r="G31" s="923"/>
      <c r="H31" s="923"/>
      <c r="I31" s="923"/>
      <c r="J31" s="923"/>
      <c r="K31" s="923"/>
      <c r="L31" s="924"/>
      <c r="M31" s="929" t="s">
        <v>125</v>
      </c>
      <c r="N31" s="923"/>
      <c r="O31" s="923"/>
      <c r="P31" s="923"/>
      <c r="Q31" s="924"/>
      <c r="R31" s="915" t="s">
        <v>218</v>
      </c>
      <c r="S31" s="916"/>
      <c r="T31" s="916"/>
      <c r="U31" s="916"/>
      <c r="V31" s="916"/>
      <c r="W31" s="917"/>
      <c r="X31" s="913" t="s">
        <v>126</v>
      </c>
      <c r="Y31" s="913" t="s">
        <v>127</v>
      </c>
      <c r="Z31" s="910" t="s">
        <v>415</v>
      </c>
      <c r="AA31" s="910" t="s">
        <v>131</v>
      </c>
      <c r="AB31" s="910" t="s">
        <v>414</v>
      </c>
    </row>
    <row r="32" spans="1:29" ht="27" customHeight="1" thickBot="1">
      <c r="A32" s="170"/>
      <c r="B32" s="922"/>
      <c r="C32" s="925"/>
      <c r="D32" s="925"/>
      <c r="E32" s="925"/>
      <c r="F32" s="925"/>
      <c r="G32" s="925"/>
      <c r="H32" s="925"/>
      <c r="I32" s="925"/>
      <c r="J32" s="925"/>
      <c r="K32" s="925"/>
      <c r="L32" s="926"/>
      <c r="M32" s="930"/>
      <c r="N32" s="925"/>
      <c r="O32" s="925"/>
      <c r="P32" s="925"/>
      <c r="Q32" s="926"/>
      <c r="R32" s="927" t="s">
        <v>221</v>
      </c>
      <c r="S32" s="928"/>
      <c r="T32" s="928"/>
      <c r="U32" s="928"/>
      <c r="V32" s="928"/>
      <c r="W32" s="180" t="s">
        <v>222</v>
      </c>
      <c r="X32" s="914"/>
      <c r="Y32" s="914"/>
      <c r="Z32" s="911"/>
      <c r="AA32" s="911"/>
      <c r="AB32" s="911"/>
    </row>
    <row r="33" spans="1:28" ht="37.5" customHeight="1">
      <c r="A33" s="170"/>
      <c r="B33" s="171">
        <v>1</v>
      </c>
      <c r="C33" s="866">
        <v>1</v>
      </c>
      <c r="D33" s="867">
        <v>3</v>
      </c>
      <c r="E33" s="867">
        <v>3</v>
      </c>
      <c r="F33" s="867">
        <v>4</v>
      </c>
      <c r="G33" s="867">
        <v>5</v>
      </c>
      <c r="H33" s="867">
        <v>6</v>
      </c>
      <c r="I33" s="867">
        <v>7</v>
      </c>
      <c r="J33" s="867">
        <v>8</v>
      </c>
      <c r="K33" s="867">
        <v>9</v>
      </c>
      <c r="L33" s="868">
        <v>1</v>
      </c>
      <c r="M33" s="921" t="s">
        <v>532</v>
      </c>
      <c r="N33" s="921"/>
      <c r="O33" s="921"/>
      <c r="P33" s="921"/>
      <c r="Q33" s="921"/>
      <c r="R33" s="921" t="s">
        <v>532</v>
      </c>
      <c r="S33" s="921"/>
      <c r="T33" s="921"/>
      <c r="U33" s="921"/>
      <c r="V33" s="921"/>
      <c r="W33" s="869" t="s">
        <v>533</v>
      </c>
      <c r="X33" s="870" t="s">
        <v>534</v>
      </c>
      <c r="Y33" s="185" t="s">
        <v>535</v>
      </c>
      <c r="Z33" s="878">
        <v>250000</v>
      </c>
      <c r="AA33" s="876">
        <v>11.4</v>
      </c>
      <c r="AB33" s="669"/>
    </row>
    <row r="34" spans="1:28" ht="37.5" customHeight="1">
      <c r="A34" s="170"/>
      <c r="B34" s="171">
        <f>B33+1</f>
        <v>2</v>
      </c>
      <c r="C34" s="871">
        <v>1</v>
      </c>
      <c r="D34" s="872">
        <v>3</v>
      </c>
      <c r="E34" s="872">
        <v>3</v>
      </c>
      <c r="F34" s="872">
        <v>4</v>
      </c>
      <c r="G34" s="872">
        <v>5</v>
      </c>
      <c r="H34" s="872">
        <v>6</v>
      </c>
      <c r="I34" s="872">
        <v>7</v>
      </c>
      <c r="J34" s="872">
        <v>8</v>
      </c>
      <c r="K34" s="872">
        <v>9</v>
      </c>
      <c r="L34" s="873">
        <v>2</v>
      </c>
      <c r="M34" s="920" t="s">
        <v>532</v>
      </c>
      <c r="N34" s="920"/>
      <c r="O34" s="920"/>
      <c r="P34" s="920"/>
      <c r="Q34" s="920"/>
      <c r="R34" s="920" t="s">
        <v>532</v>
      </c>
      <c r="S34" s="920"/>
      <c r="T34" s="920"/>
      <c r="U34" s="920"/>
      <c r="V34" s="920"/>
      <c r="W34" s="874" t="s">
        <v>536</v>
      </c>
      <c r="X34" s="875" t="s">
        <v>537</v>
      </c>
      <c r="Y34" s="185" t="s">
        <v>538</v>
      </c>
      <c r="Z34" s="879">
        <v>400000</v>
      </c>
      <c r="AA34" s="877">
        <v>10.9</v>
      </c>
      <c r="AB34" s="670"/>
    </row>
    <row r="35" spans="1:28" ht="37.5" customHeight="1">
      <c r="A35" s="170"/>
      <c r="B35" s="171">
        <f t="shared" ref="B35:B71" si="0">B34+1</f>
        <v>3</v>
      </c>
      <c r="C35" s="871">
        <v>1</v>
      </c>
      <c r="D35" s="872">
        <v>3</v>
      </c>
      <c r="E35" s="872">
        <v>3</v>
      </c>
      <c r="F35" s="872">
        <v>4</v>
      </c>
      <c r="G35" s="872">
        <v>5</v>
      </c>
      <c r="H35" s="872">
        <v>6</v>
      </c>
      <c r="I35" s="872">
        <v>7</v>
      </c>
      <c r="J35" s="872">
        <v>8</v>
      </c>
      <c r="K35" s="872">
        <v>9</v>
      </c>
      <c r="L35" s="873">
        <v>3</v>
      </c>
      <c r="M35" s="920" t="s">
        <v>539</v>
      </c>
      <c r="N35" s="920"/>
      <c r="O35" s="920"/>
      <c r="P35" s="920"/>
      <c r="Q35" s="920"/>
      <c r="R35" s="920" t="s">
        <v>532</v>
      </c>
      <c r="S35" s="920"/>
      <c r="T35" s="920"/>
      <c r="U35" s="920"/>
      <c r="V35" s="920"/>
      <c r="W35" s="874" t="s">
        <v>539</v>
      </c>
      <c r="X35" s="875" t="s">
        <v>540</v>
      </c>
      <c r="Y35" s="185" t="s">
        <v>541</v>
      </c>
      <c r="Z35" s="879">
        <v>400000</v>
      </c>
      <c r="AA35" s="877">
        <v>11.4</v>
      </c>
      <c r="AB35" s="670"/>
    </row>
    <row r="36" spans="1:28" ht="37.5" customHeight="1">
      <c r="A36" s="170"/>
      <c r="B36" s="171">
        <f t="shared" si="0"/>
        <v>4</v>
      </c>
      <c r="C36" s="871">
        <v>1</v>
      </c>
      <c r="D36" s="872">
        <v>1</v>
      </c>
      <c r="E36" s="872">
        <v>3</v>
      </c>
      <c r="F36" s="872">
        <v>4</v>
      </c>
      <c r="G36" s="872">
        <v>5</v>
      </c>
      <c r="H36" s="872">
        <v>6</v>
      </c>
      <c r="I36" s="872">
        <v>7</v>
      </c>
      <c r="J36" s="872">
        <v>8</v>
      </c>
      <c r="K36" s="872">
        <v>9</v>
      </c>
      <c r="L36" s="873">
        <v>4</v>
      </c>
      <c r="M36" s="920" t="s">
        <v>542</v>
      </c>
      <c r="N36" s="920"/>
      <c r="O36" s="920"/>
      <c r="P36" s="920"/>
      <c r="Q36" s="920"/>
      <c r="R36" s="920" t="s">
        <v>542</v>
      </c>
      <c r="S36" s="920"/>
      <c r="T36" s="920"/>
      <c r="U36" s="920"/>
      <c r="V36" s="920"/>
      <c r="W36" s="874" t="s">
        <v>543</v>
      </c>
      <c r="X36" s="875" t="s">
        <v>544</v>
      </c>
      <c r="Y36" s="185" t="s">
        <v>26</v>
      </c>
      <c r="Z36" s="879">
        <v>2000000</v>
      </c>
      <c r="AA36" s="877">
        <v>10.68</v>
      </c>
      <c r="AB36" s="670"/>
    </row>
    <row r="37" spans="1:28" ht="37.5" customHeight="1">
      <c r="A37" s="170"/>
      <c r="B37" s="171">
        <f>B36+1</f>
        <v>5</v>
      </c>
      <c r="C37" s="871">
        <v>1</v>
      </c>
      <c r="D37" s="872">
        <v>4</v>
      </c>
      <c r="E37" s="872">
        <v>3</v>
      </c>
      <c r="F37" s="872">
        <v>4</v>
      </c>
      <c r="G37" s="872">
        <v>5</v>
      </c>
      <c r="H37" s="872">
        <v>6</v>
      </c>
      <c r="I37" s="872">
        <v>7</v>
      </c>
      <c r="J37" s="872">
        <v>8</v>
      </c>
      <c r="K37" s="872">
        <v>9</v>
      </c>
      <c r="L37" s="873">
        <v>5</v>
      </c>
      <c r="M37" s="920" t="s">
        <v>545</v>
      </c>
      <c r="N37" s="920"/>
      <c r="O37" s="920"/>
      <c r="P37" s="920"/>
      <c r="Q37" s="920"/>
      <c r="R37" s="920" t="s">
        <v>546</v>
      </c>
      <c r="S37" s="920"/>
      <c r="T37" s="920"/>
      <c r="U37" s="920"/>
      <c r="V37" s="920"/>
      <c r="W37" s="874" t="s">
        <v>545</v>
      </c>
      <c r="X37" s="875" t="s">
        <v>547</v>
      </c>
      <c r="Y37" s="185" t="s">
        <v>556</v>
      </c>
      <c r="Z37" s="879">
        <v>400000</v>
      </c>
      <c r="AA37" s="877">
        <v>10.88</v>
      </c>
      <c r="AB37" s="670"/>
    </row>
    <row r="38" spans="1:28" ht="37.5" customHeight="1">
      <c r="A38" s="170"/>
      <c r="B38" s="171">
        <f>B37+1</f>
        <v>6</v>
      </c>
      <c r="C38" s="871">
        <v>1</v>
      </c>
      <c r="D38" s="872">
        <v>4</v>
      </c>
      <c r="E38" s="872">
        <v>3</v>
      </c>
      <c r="F38" s="872">
        <v>4</v>
      </c>
      <c r="G38" s="872">
        <v>5</v>
      </c>
      <c r="H38" s="872">
        <v>6</v>
      </c>
      <c r="I38" s="872">
        <v>7</v>
      </c>
      <c r="J38" s="872">
        <v>8</v>
      </c>
      <c r="K38" s="872">
        <v>9</v>
      </c>
      <c r="L38" s="873">
        <v>5</v>
      </c>
      <c r="M38" s="920" t="s">
        <v>545</v>
      </c>
      <c r="N38" s="920"/>
      <c r="O38" s="920"/>
      <c r="P38" s="920"/>
      <c r="Q38" s="920"/>
      <c r="R38" s="920" t="s">
        <v>546</v>
      </c>
      <c r="S38" s="920"/>
      <c r="T38" s="920"/>
      <c r="U38" s="920"/>
      <c r="V38" s="920"/>
      <c r="W38" s="874" t="s">
        <v>545</v>
      </c>
      <c r="X38" s="875" t="s">
        <v>547</v>
      </c>
      <c r="Y38" s="185" t="s">
        <v>559</v>
      </c>
      <c r="Z38" s="879" t="s">
        <v>560</v>
      </c>
      <c r="AA38" s="877"/>
      <c r="AB38" s="670"/>
    </row>
    <row r="39" spans="1:28" ht="37.5" customHeight="1">
      <c r="A39" s="170"/>
      <c r="B39" s="171">
        <f t="shared" si="0"/>
        <v>7</v>
      </c>
      <c r="C39" s="871">
        <v>1</v>
      </c>
      <c r="D39" s="872">
        <v>2</v>
      </c>
      <c r="E39" s="872">
        <v>3</v>
      </c>
      <c r="F39" s="872">
        <v>4</v>
      </c>
      <c r="G39" s="872">
        <v>5</v>
      </c>
      <c r="H39" s="872">
        <v>6</v>
      </c>
      <c r="I39" s="872">
        <v>7</v>
      </c>
      <c r="J39" s="872">
        <v>8</v>
      </c>
      <c r="K39" s="872">
        <v>9</v>
      </c>
      <c r="L39" s="873">
        <v>6</v>
      </c>
      <c r="M39" s="948" t="s">
        <v>548</v>
      </c>
      <c r="N39" s="949"/>
      <c r="O39" s="949"/>
      <c r="P39" s="949"/>
      <c r="Q39" s="950"/>
      <c r="R39" s="920" t="s">
        <v>546</v>
      </c>
      <c r="S39" s="920"/>
      <c r="T39" s="920"/>
      <c r="U39" s="920"/>
      <c r="V39" s="920"/>
      <c r="W39" s="874" t="s">
        <v>549</v>
      </c>
      <c r="X39" s="875" t="s">
        <v>550</v>
      </c>
      <c r="Y39" s="185" t="s">
        <v>27</v>
      </c>
      <c r="Z39" s="879">
        <v>2800000</v>
      </c>
      <c r="AA39" s="877">
        <v>10.68</v>
      </c>
      <c r="AB39" s="670"/>
    </row>
    <row r="40" spans="1:28" ht="37.5" customHeight="1">
      <c r="A40" s="170"/>
      <c r="B40" s="171">
        <f t="shared" si="0"/>
        <v>8</v>
      </c>
      <c r="C40" s="871">
        <v>1</v>
      </c>
      <c r="D40" s="872">
        <v>2</v>
      </c>
      <c r="E40" s="872">
        <v>3</v>
      </c>
      <c r="F40" s="872">
        <v>4</v>
      </c>
      <c r="G40" s="872">
        <v>5</v>
      </c>
      <c r="H40" s="872">
        <v>6</v>
      </c>
      <c r="I40" s="872">
        <v>7</v>
      </c>
      <c r="J40" s="872">
        <v>8</v>
      </c>
      <c r="K40" s="872">
        <v>9</v>
      </c>
      <c r="L40" s="873">
        <v>6</v>
      </c>
      <c r="M40" s="880" t="s">
        <v>548</v>
      </c>
      <c r="N40" s="881"/>
      <c r="O40" s="881"/>
      <c r="P40" s="881"/>
      <c r="Q40" s="882"/>
      <c r="R40" s="880" t="s">
        <v>548</v>
      </c>
      <c r="S40" s="881"/>
      <c r="T40" s="881"/>
      <c r="U40" s="881"/>
      <c r="V40" s="882"/>
      <c r="W40" s="874" t="s">
        <v>549</v>
      </c>
      <c r="X40" s="875" t="s">
        <v>550</v>
      </c>
      <c r="Y40" s="185" t="s">
        <v>557</v>
      </c>
      <c r="Z40" s="879">
        <v>300000</v>
      </c>
      <c r="AA40" s="877">
        <v>10.68</v>
      </c>
      <c r="AB40" s="671"/>
    </row>
    <row r="41" spans="1:28" ht="37.5" customHeight="1">
      <c r="A41" s="170"/>
      <c r="B41" s="171">
        <f t="shared" si="0"/>
        <v>9</v>
      </c>
      <c r="C41" s="871">
        <v>1</v>
      </c>
      <c r="D41" s="872">
        <v>2</v>
      </c>
      <c r="E41" s="872">
        <v>3</v>
      </c>
      <c r="F41" s="872">
        <v>4</v>
      </c>
      <c r="G41" s="872">
        <v>5</v>
      </c>
      <c r="H41" s="872">
        <v>6</v>
      </c>
      <c r="I41" s="872">
        <v>7</v>
      </c>
      <c r="J41" s="872">
        <v>8</v>
      </c>
      <c r="K41" s="872">
        <v>9</v>
      </c>
      <c r="L41" s="873">
        <v>6</v>
      </c>
      <c r="M41" s="880" t="s">
        <v>548</v>
      </c>
      <c r="N41" s="881"/>
      <c r="O41" s="881"/>
      <c r="P41" s="881"/>
      <c r="Q41" s="882"/>
      <c r="R41" s="880" t="s">
        <v>548</v>
      </c>
      <c r="S41" s="881"/>
      <c r="T41" s="881"/>
      <c r="U41" s="881"/>
      <c r="V41" s="882"/>
      <c r="W41" s="874" t="s">
        <v>549</v>
      </c>
      <c r="X41" s="875" t="s">
        <v>550</v>
      </c>
      <c r="Y41" s="185" t="s">
        <v>558</v>
      </c>
      <c r="Z41" s="672" t="s">
        <v>560</v>
      </c>
      <c r="AA41" s="668"/>
      <c r="AB41" s="671"/>
    </row>
    <row r="42" spans="1:28" ht="37.5" customHeight="1">
      <c r="A42" s="170"/>
      <c r="B42" s="171">
        <f t="shared" si="0"/>
        <v>10</v>
      </c>
      <c r="C42" s="181"/>
      <c r="D42" s="182"/>
      <c r="E42" s="182"/>
      <c r="F42" s="182"/>
      <c r="G42" s="182"/>
      <c r="H42" s="182"/>
      <c r="I42" s="182"/>
      <c r="J42" s="182"/>
      <c r="K42" s="182"/>
      <c r="L42" s="183"/>
      <c r="M42" s="931"/>
      <c r="N42" s="931"/>
      <c r="O42" s="931"/>
      <c r="P42" s="931"/>
      <c r="Q42" s="931"/>
      <c r="R42" s="901"/>
      <c r="S42" s="902"/>
      <c r="T42" s="902"/>
      <c r="U42" s="902"/>
      <c r="V42" s="903"/>
      <c r="W42" s="184"/>
      <c r="X42" s="185"/>
      <c r="Y42" s="185"/>
      <c r="Z42" s="672"/>
      <c r="AA42" s="668"/>
      <c r="AB42" s="671"/>
    </row>
    <row r="43" spans="1:28" ht="37.5" customHeight="1">
      <c r="A43" s="170"/>
      <c r="B43" s="171">
        <f t="shared" si="0"/>
        <v>11</v>
      </c>
      <c r="C43" s="181"/>
      <c r="D43" s="182"/>
      <c r="E43" s="182"/>
      <c r="F43" s="182"/>
      <c r="G43" s="182"/>
      <c r="H43" s="182"/>
      <c r="I43" s="182"/>
      <c r="J43" s="182"/>
      <c r="K43" s="182"/>
      <c r="L43" s="183"/>
      <c r="M43" s="931"/>
      <c r="N43" s="931"/>
      <c r="O43" s="931"/>
      <c r="P43" s="931"/>
      <c r="Q43" s="931"/>
      <c r="R43" s="901"/>
      <c r="S43" s="902"/>
      <c r="T43" s="902"/>
      <c r="U43" s="902"/>
      <c r="V43" s="903"/>
      <c r="W43" s="184"/>
      <c r="X43" s="185"/>
      <c r="Y43" s="185"/>
      <c r="Z43" s="672"/>
      <c r="AA43" s="668"/>
      <c r="AB43" s="671"/>
    </row>
    <row r="44" spans="1:28" ht="37.5" customHeight="1">
      <c r="A44" s="170"/>
      <c r="B44" s="171">
        <f t="shared" si="0"/>
        <v>12</v>
      </c>
      <c r="C44" s="181"/>
      <c r="D44" s="182"/>
      <c r="E44" s="182"/>
      <c r="F44" s="182"/>
      <c r="G44" s="182"/>
      <c r="H44" s="182"/>
      <c r="I44" s="182"/>
      <c r="J44" s="182"/>
      <c r="K44" s="182"/>
      <c r="L44" s="183"/>
      <c r="M44" s="931"/>
      <c r="N44" s="931"/>
      <c r="O44" s="931"/>
      <c r="P44" s="931"/>
      <c r="Q44" s="931"/>
      <c r="R44" s="901"/>
      <c r="S44" s="902"/>
      <c r="T44" s="902"/>
      <c r="U44" s="902"/>
      <c r="V44" s="903"/>
      <c r="W44" s="184"/>
      <c r="X44" s="185"/>
      <c r="Y44" s="185"/>
      <c r="Z44" s="672"/>
      <c r="AA44" s="668"/>
      <c r="AB44" s="671"/>
    </row>
    <row r="45" spans="1:28" ht="37.5" customHeight="1">
      <c r="A45" s="170"/>
      <c r="B45" s="171">
        <f t="shared" si="0"/>
        <v>13</v>
      </c>
      <c r="C45" s="181"/>
      <c r="D45" s="182"/>
      <c r="E45" s="182"/>
      <c r="F45" s="182"/>
      <c r="G45" s="182"/>
      <c r="H45" s="182"/>
      <c r="I45" s="182"/>
      <c r="J45" s="182"/>
      <c r="K45" s="182"/>
      <c r="L45" s="183"/>
      <c r="M45" s="931"/>
      <c r="N45" s="931"/>
      <c r="O45" s="931"/>
      <c r="P45" s="931"/>
      <c r="Q45" s="931"/>
      <c r="R45" s="901"/>
      <c r="S45" s="902"/>
      <c r="T45" s="902"/>
      <c r="U45" s="902"/>
      <c r="V45" s="903"/>
      <c r="W45" s="184"/>
      <c r="X45" s="185"/>
      <c r="Y45" s="185"/>
      <c r="Z45" s="672"/>
      <c r="AA45" s="668"/>
      <c r="AB45" s="671"/>
    </row>
    <row r="46" spans="1:28" ht="37.5" customHeight="1">
      <c r="A46" s="170"/>
      <c r="B46" s="171">
        <f t="shared" si="0"/>
        <v>14</v>
      </c>
      <c r="C46" s="181"/>
      <c r="D46" s="182"/>
      <c r="E46" s="182"/>
      <c r="F46" s="182"/>
      <c r="G46" s="182"/>
      <c r="H46" s="182"/>
      <c r="I46" s="182"/>
      <c r="J46" s="182"/>
      <c r="K46" s="182"/>
      <c r="L46" s="183"/>
      <c r="M46" s="931"/>
      <c r="N46" s="931"/>
      <c r="O46" s="931"/>
      <c r="P46" s="931"/>
      <c r="Q46" s="931"/>
      <c r="R46" s="901"/>
      <c r="S46" s="902"/>
      <c r="T46" s="902"/>
      <c r="U46" s="902"/>
      <c r="V46" s="903"/>
      <c r="W46" s="184"/>
      <c r="X46" s="185"/>
      <c r="Y46" s="185"/>
      <c r="Z46" s="672"/>
      <c r="AA46" s="668"/>
      <c r="AB46" s="671"/>
    </row>
    <row r="47" spans="1:28" ht="37.5" customHeight="1">
      <c r="A47" s="170"/>
      <c r="B47" s="171">
        <f t="shared" si="0"/>
        <v>15</v>
      </c>
      <c r="C47" s="181"/>
      <c r="D47" s="182"/>
      <c r="E47" s="182"/>
      <c r="F47" s="182"/>
      <c r="G47" s="182"/>
      <c r="H47" s="182"/>
      <c r="I47" s="182"/>
      <c r="J47" s="182"/>
      <c r="K47" s="182"/>
      <c r="L47" s="183"/>
      <c r="M47" s="931"/>
      <c r="N47" s="931"/>
      <c r="O47" s="931"/>
      <c r="P47" s="931"/>
      <c r="Q47" s="931"/>
      <c r="R47" s="901"/>
      <c r="S47" s="902"/>
      <c r="T47" s="902"/>
      <c r="U47" s="902"/>
      <c r="V47" s="903"/>
      <c r="W47" s="184"/>
      <c r="X47" s="185"/>
      <c r="Y47" s="185"/>
      <c r="Z47" s="672"/>
      <c r="AA47" s="668"/>
      <c r="AB47" s="671"/>
    </row>
    <row r="48" spans="1:28" ht="37.5" customHeight="1">
      <c r="A48" s="170"/>
      <c r="B48" s="171">
        <f t="shared" si="0"/>
        <v>16</v>
      </c>
      <c r="C48" s="181"/>
      <c r="D48" s="182"/>
      <c r="E48" s="182"/>
      <c r="F48" s="182"/>
      <c r="G48" s="182"/>
      <c r="H48" s="182"/>
      <c r="I48" s="182"/>
      <c r="J48" s="182"/>
      <c r="K48" s="182"/>
      <c r="L48" s="183"/>
      <c r="M48" s="931"/>
      <c r="N48" s="931"/>
      <c r="O48" s="931"/>
      <c r="P48" s="931"/>
      <c r="Q48" s="931"/>
      <c r="R48" s="901"/>
      <c r="S48" s="902"/>
      <c r="T48" s="902"/>
      <c r="U48" s="902"/>
      <c r="V48" s="903"/>
      <c r="W48" s="184"/>
      <c r="X48" s="185"/>
      <c r="Y48" s="185"/>
      <c r="Z48" s="672"/>
      <c r="AA48" s="668"/>
      <c r="AB48" s="671"/>
    </row>
    <row r="49" spans="1:28" ht="37.5" customHeight="1">
      <c r="A49" s="170"/>
      <c r="B49" s="171">
        <f t="shared" si="0"/>
        <v>17</v>
      </c>
      <c r="C49" s="181"/>
      <c r="D49" s="182"/>
      <c r="E49" s="182"/>
      <c r="F49" s="182"/>
      <c r="G49" s="182"/>
      <c r="H49" s="182"/>
      <c r="I49" s="182"/>
      <c r="J49" s="182"/>
      <c r="K49" s="182"/>
      <c r="L49" s="183"/>
      <c r="M49" s="931"/>
      <c r="N49" s="931"/>
      <c r="O49" s="931"/>
      <c r="P49" s="931"/>
      <c r="Q49" s="931"/>
      <c r="R49" s="901"/>
      <c r="S49" s="902"/>
      <c r="T49" s="902"/>
      <c r="U49" s="902"/>
      <c r="V49" s="903"/>
      <c r="W49" s="184"/>
      <c r="X49" s="185"/>
      <c r="Y49" s="185"/>
      <c r="Z49" s="672"/>
      <c r="AA49" s="668"/>
      <c r="AB49" s="671"/>
    </row>
    <row r="50" spans="1:28" ht="37.5" customHeight="1">
      <c r="A50" s="170"/>
      <c r="B50" s="171">
        <f t="shared" si="0"/>
        <v>18</v>
      </c>
      <c r="C50" s="181"/>
      <c r="D50" s="182"/>
      <c r="E50" s="182"/>
      <c r="F50" s="182"/>
      <c r="G50" s="182"/>
      <c r="H50" s="182"/>
      <c r="I50" s="182"/>
      <c r="J50" s="182"/>
      <c r="K50" s="182"/>
      <c r="L50" s="183"/>
      <c r="M50" s="931"/>
      <c r="N50" s="931"/>
      <c r="O50" s="931"/>
      <c r="P50" s="931"/>
      <c r="Q50" s="931"/>
      <c r="R50" s="901"/>
      <c r="S50" s="902"/>
      <c r="T50" s="902"/>
      <c r="U50" s="902"/>
      <c r="V50" s="903"/>
      <c r="W50" s="184"/>
      <c r="X50" s="185"/>
      <c r="Y50" s="185"/>
      <c r="Z50" s="672"/>
      <c r="AA50" s="668"/>
      <c r="AB50" s="671"/>
    </row>
    <row r="51" spans="1:28" ht="37.5" customHeight="1">
      <c r="A51" s="170"/>
      <c r="B51" s="171">
        <f t="shared" si="0"/>
        <v>19</v>
      </c>
      <c r="C51" s="181"/>
      <c r="D51" s="182"/>
      <c r="E51" s="182"/>
      <c r="F51" s="182"/>
      <c r="G51" s="182"/>
      <c r="H51" s="182"/>
      <c r="I51" s="182"/>
      <c r="J51" s="182"/>
      <c r="K51" s="182"/>
      <c r="L51" s="183"/>
      <c r="M51" s="931"/>
      <c r="N51" s="931"/>
      <c r="O51" s="931"/>
      <c r="P51" s="931"/>
      <c r="Q51" s="931"/>
      <c r="R51" s="901"/>
      <c r="S51" s="902"/>
      <c r="T51" s="902"/>
      <c r="U51" s="902"/>
      <c r="V51" s="903"/>
      <c r="W51" s="184"/>
      <c r="X51" s="185"/>
      <c r="Y51" s="185"/>
      <c r="Z51" s="672"/>
      <c r="AA51" s="668"/>
      <c r="AB51" s="671"/>
    </row>
    <row r="52" spans="1:28" ht="37.5" customHeight="1">
      <c r="A52" s="170"/>
      <c r="B52" s="171">
        <f t="shared" si="0"/>
        <v>20</v>
      </c>
      <c r="C52" s="181"/>
      <c r="D52" s="182"/>
      <c r="E52" s="182"/>
      <c r="F52" s="182"/>
      <c r="G52" s="182"/>
      <c r="H52" s="182"/>
      <c r="I52" s="182"/>
      <c r="J52" s="182"/>
      <c r="K52" s="182"/>
      <c r="L52" s="183"/>
      <c r="M52" s="931"/>
      <c r="N52" s="931"/>
      <c r="O52" s="931"/>
      <c r="P52" s="931"/>
      <c r="Q52" s="931"/>
      <c r="R52" s="901"/>
      <c r="S52" s="902"/>
      <c r="T52" s="902"/>
      <c r="U52" s="902"/>
      <c r="V52" s="903"/>
      <c r="W52" s="184"/>
      <c r="X52" s="185"/>
      <c r="Y52" s="185"/>
      <c r="Z52" s="672"/>
      <c r="AA52" s="668"/>
      <c r="AB52" s="671"/>
    </row>
    <row r="53" spans="1:28" ht="37.5" customHeight="1">
      <c r="A53" s="170"/>
      <c r="B53" s="171">
        <f t="shared" si="0"/>
        <v>21</v>
      </c>
      <c r="C53" s="181"/>
      <c r="D53" s="182"/>
      <c r="E53" s="182"/>
      <c r="F53" s="182"/>
      <c r="G53" s="182"/>
      <c r="H53" s="182"/>
      <c r="I53" s="182"/>
      <c r="J53" s="182"/>
      <c r="K53" s="182"/>
      <c r="L53" s="183"/>
      <c r="M53" s="931"/>
      <c r="N53" s="931"/>
      <c r="O53" s="931"/>
      <c r="P53" s="931"/>
      <c r="Q53" s="931"/>
      <c r="R53" s="901"/>
      <c r="S53" s="902"/>
      <c r="T53" s="902"/>
      <c r="U53" s="902"/>
      <c r="V53" s="903"/>
      <c r="W53" s="184"/>
      <c r="X53" s="185"/>
      <c r="Y53" s="185"/>
      <c r="Z53" s="672"/>
      <c r="AA53" s="668"/>
      <c r="AB53" s="671"/>
    </row>
    <row r="54" spans="1:28" ht="37.5" customHeight="1">
      <c r="A54" s="170"/>
      <c r="B54" s="171">
        <f t="shared" si="0"/>
        <v>22</v>
      </c>
      <c r="C54" s="181"/>
      <c r="D54" s="182"/>
      <c r="E54" s="182"/>
      <c r="F54" s="182"/>
      <c r="G54" s="182"/>
      <c r="H54" s="182"/>
      <c r="I54" s="182"/>
      <c r="J54" s="182"/>
      <c r="K54" s="182"/>
      <c r="L54" s="183"/>
      <c r="M54" s="931"/>
      <c r="N54" s="931"/>
      <c r="O54" s="931"/>
      <c r="P54" s="931"/>
      <c r="Q54" s="931"/>
      <c r="R54" s="901"/>
      <c r="S54" s="902"/>
      <c r="T54" s="902"/>
      <c r="U54" s="902"/>
      <c r="V54" s="903"/>
      <c r="W54" s="184"/>
      <c r="X54" s="185"/>
      <c r="Y54" s="185"/>
      <c r="Z54" s="672"/>
      <c r="AA54" s="668"/>
      <c r="AB54" s="671"/>
    </row>
    <row r="55" spans="1:28" ht="37.5" customHeight="1">
      <c r="A55" s="170"/>
      <c r="B55" s="171">
        <f t="shared" si="0"/>
        <v>23</v>
      </c>
      <c r="C55" s="181"/>
      <c r="D55" s="182"/>
      <c r="E55" s="182"/>
      <c r="F55" s="182"/>
      <c r="G55" s="182"/>
      <c r="H55" s="182"/>
      <c r="I55" s="182"/>
      <c r="J55" s="182"/>
      <c r="K55" s="182"/>
      <c r="L55" s="183"/>
      <c r="M55" s="931"/>
      <c r="N55" s="931"/>
      <c r="O55" s="931"/>
      <c r="P55" s="931"/>
      <c r="Q55" s="931"/>
      <c r="R55" s="901"/>
      <c r="S55" s="902"/>
      <c r="T55" s="902"/>
      <c r="U55" s="902"/>
      <c r="V55" s="903"/>
      <c r="W55" s="184"/>
      <c r="X55" s="185"/>
      <c r="Y55" s="185"/>
      <c r="Z55" s="672"/>
      <c r="AA55" s="668"/>
      <c r="AB55" s="671"/>
    </row>
    <row r="56" spans="1:28" ht="37.5" customHeight="1">
      <c r="A56" s="170"/>
      <c r="B56" s="171">
        <f t="shared" si="0"/>
        <v>24</v>
      </c>
      <c r="C56" s="181"/>
      <c r="D56" s="182"/>
      <c r="E56" s="182"/>
      <c r="F56" s="182"/>
      <c r="G56" s="182"/>
      <c r="H56" s="182"/>
      <c r="I56" s="182"/>
      <c r="J56" s="182"/>
      <c r="K56" s="182"/>
      <c r="L56" s="183"/>
      <c r="M56" s="931"/>
      <c r="N56" s="931"/>
      <c r="O56" s="931"/>
      <c r="P56" s="931"/>
      <c r="Q56" s="931"/>
      <c r="R56" s="901"/>
      <c r="S56" s="902"/>
      <c r="T56" s="902"/>
      <c r="U56" s="902"/>
      <c r="V56" s="903"/>
      <c r="W56" s="184"/>
      <c r="X56" s="185"/>
      <c r="Y56" s="185"/>
      <c r="Z56" s="672"/>
      <c r="AA56" s="668"/>
      <c r="AB56" s="671"/>
    </row>
    <row r="57" spans="1:28" ht="37.5" customHeight="1">
      <c r="A57" s="170"/>
      <c r="B57" s="171">
        <f t="shared" si="0"/>
        <v>25</v>
      </c>
      <c r="C57" s="181"/>
      <c r="D57" s="182"/>
      <c r="E57" s="182"/>
      <c r="F57" s="182"/>
      <c r="G57" s="182"/>
      <c r="H57" s="182"/>
      <c r="I57" s="182"/>
      <c r="J57" s="182"/>
      <c r="K57" s="182"/>
      <c r="L57" s="183"/>
      <c r="M57" s="931"/>
      <c r="N57" s="931"/>
      <c r="O57" s="931"/>
      <c r="P57" s="931"/>
      <c r="Q57" s="931"/>
      <c r="R57" s="901"/>
      <c r="S57" s="902"/>
      <c r="T57" s="902"/>
      <c r="U57" s="902"/>
      <c r="V57" s="903"/>
      <c r="W57" s="184"/>
      <c r="X57" s="185"/>
      <c r="Y57" s="185"/>
      <c r="Z57" s="672"/>
      <c r="AA57" s="668"/>
      <c r="AB57" s="671"/>
    </row>
    <row r="58" spans="1:28" ht="37.5" customHeight="1">
      <c r="A58" s="170"/>
      <c r="B58" s="171">
        <f t="shared" si="0"/>
        <v>26</v>
      </c>
      <c r="C58" s="181"/>
      <c r="D58" s="182"/>
      <c r="E58" s="182"/>
      <c r="F58" s="182"/>
      <c r="G58" s="182"/>
      <c r="H58" s="182"/>
      <c r="I58" s="182"/>
      <c r="J58" s="182"/>
      <c r="K58" s="182"/>
      <c r="L58" s="183"/>
      <c r="M58" s="931"/>
      <c r="N58" s="931"/>
      <c r="O58" s="931"/>
      <c r="P58" s="931"/>
      <c r="Q58" s="931"/>
      <c r="R58" s="901"/>
      <c r="S58" s="902"/>
      <c r="T58" s="902"/>
      <c r="U58" s="902"/>
      <c r="V58" s="903"/>
      <c r="W58" s="184"/>
      <c r="X58" s="185"/>
      <c r="Y58" s="185"/>
      <c r="Z58" s="672"/>
      <c r="AA58" s="668"/>
      <c r="AB58" s="671"/>
    </row>
    <row r="59" spans="1:28" ht="37.5" customHeight="1">
      <c r="A59" s="170"/>
      <c r="B59" s="171">
        <f t="shared" si="0"/>
        <v>27</v>
      </c>
      <c r="C59" s="181"/>
      <c r="D59" s="182"/>
      <c r="E59" s="182"/>
      <c r="F59" s="182"/>
      <c r="G59" s="182"/>
      <c r="H59" s="182"/>
      <c r="I59" s="182"/>
      <c r="J59" s="182"/>
      <c r="K59" s="182"/>
      <c r="L59" s="183"/>
      <c r="M59" s="931"/>
      <c r="N59" s="931"/>
      <c r="O59" s="931"/>
      <c r="P59" s="931"/>
      <c r="Q59" s="931"/>
      <c r="R59" s="901"/>
      <c r="S59" s="902"/>
      <c r="T59" s="902"/>
      <c r="U59" s="902"/>
      <c r="V59" s="903"/>
      <c r="W59" s="184"/>
      <c r="X59" s="185"/>
      <c r="Y59" s="185"/>
      <c r="Z59" s="672"/>
      <c r="AA59" s="668"/>
      <c r="AB59" s="671"/>
    </row>
    <row r="60" spans="1:28" ht="37.5" customHeight="1">
      <c r="A60" s="170"/>
      <c r="B60" s="171">
        <f t="shared" si="0"/>
        <v>28</v>
      </c>
      <c r="C60" s="181"/>
      <c r="D60" s="182"/>
      <c r="E60" s="182"/>
      <c r="F60" s="182"/>
      <c r="G60" s="182"/>
      <c r="H60" s="182"/>
      <c r="I60" s="182"/>
      <c r="J60" s="182"/>
      <c r="K60" s="182"/>
      <c r="L60" s="183"/>
      <c r="M60" s="931"/>
      <c r="N60" s="931"/>
      <c r="O60" s="931"/>
      <c r="P60" s="931"/>
      <c r="Q60" s="931"/>
      <c r="R60" s="901"/>
      <c r="S60" s="902"/>
      <c r="T60" s="902"/>
      <c r="U60" s="902"/>
      <c r="V60" s="903"/>
      <c r="W60" s="184"/>
      <c r="X60" s="185"/>
      <c r="Y60" s="185"/>
      <c r="Z60" s="672"/>
      <c r="AA60" s="668"/>
      <c r="AB60" s="671"/>
    </row>
    <row r="61" spans="1:28" ht="37.5" customHeight="1">
      <c r="A61" s="170"/>
      <c r="B61" s="171">
        <f t="shared" si="0"/>
        <v>29</v>
      </c>
      <c r="C61" s="181"/>
      <c r="D61" s="182"/>
      <c r="E61" s="182"/>
      <c r="F61" s="182"/>
      <c r="G61" s="182"/>
      <c r="H61" s="182"/>
      <c r="I61" s="182"/>
      <c r="J61" s="182"/>
      <c r="K61" s="182"/>
      <c r="L61" s="183"/>
      <c r="M61" s="931"/>
      <c r="N61" s="931"/>
      <c r="O61" s="931"/>
      <c r="P61" s="931"/>
      <c r="Q61" s="931"/>
      <c r="R61" s="901"/>
      <c r="S61" s="902"/>
      <c r="T61" s="902"/>
      <c r="U61" s="902"/>
      <c r="V61" s="903"/>
      <c r="W61" s="184"/>
      <c r="X61" s="185"/>
      <c r="Y61" s="185"/>
      <c r="Z61" s="672"/>
      <c r="AA61" s="668"/>
      <c r="AB61" s="671"/>
    </row>
    <row r="62" spans="1:28" ht="37.5" customHeight="1">
      <c r="A62" s="170"/>
      <c r="B62" s="171">
        <f t="shared" si="0"/>
        <v>30</v>
      </c>
      <c r="C62" s="181"/>
      <c r="D62" s="182"/>
      <c r="E62" s="182"/>
      <c r="F62" s="182"/>
      <c r="G62" s="182"/>
      <c r="H62" s="182"/>
      <c r="I62" s="182"/>
      <c r="J62" s="182"/>
      <c r="K62" s="182"/>
      <c r="L62" s="183"/>
      <c r="M62" s="931"/>
      <c r="N62" s="931"/>
      <c r="O62" s="931"/>
      <c r="P62" s="931"/>
      <c r="Q62" s="931"/>
      <c r="R62" s="901"/>
      <c r="S62" s="902"/>
      <c r="T62" s="902"/>
      <c r="U62" s="902"/>
      <c r="V62" s="903"/>
      <c r="W62" s="184"/>
      <c r="X62" s="185"/>
      <c r="Y62" s="185"/>
      <c r="Z62" s="672"/>
      <c r="AA62" s="668"/>
      <c r="AB62" s="671"/>
    </row>
    <row r="63" spans="1:28" ht="37.5" customHeight="1">
      <c r="A63" s="170"/>
      <c r="B63" s="171">
        <f t="shared" si="0"/>
        <v>31</v>
      </c>
      <c r="C63" s="181"/>
      <c r="D63" s="182"/>
      <c r="E63" s="182"/>
      <c r="F63" s="182"/>
      <c r="G63" s="182"/>
      <c r="H63" s="182"/>
      <c r="I63" s="182"/>
      <c r="J63" s="182"/>
      <c r="K63" s="182"/>
      <c r="L63" s="183"/>
      <c r="M63" s="931"/>
      <c r="N63" s="931"/>
      <c r="O63" s="931"/>
      <c r="P63" s="931"/>
      <c r="Q63" s="931"/>
      <c r="R63" s="901"/>
      <c r="S63" s="902"/>
      <c r="T63" s="902"/>
      <c r="U63" s="902"/>
      <c r="V63" s="903"/>
      <c r="W63" s="184"/>
      <c r="X63" s="185"/>
      <c r="Y63" s="185"/>
      <c r="Z63" s="672"/>
      <c r="AA63" s="668"/>
      <c r="AB63" s="671"/>
    </row>
    <row r="64" spans="1:28" ht="37.5" customHeight="1">
      <c r="A64" s="170"/>
      <c r="B64" s="171">
        <f t="shared" si="0"/>
        <v>32</v>
      </c>
      <c r="C64" s="181"/>
      <c r="D64" s="182"/>
      <c r="E64" s="182"/>
      <c r="F64" s="182"/>
      <c r="G64" s="182"/>
      <c r="H64" s="182"/>
      <c r="I64" s="182"/>
      <c r="J64" s="182"/>
      <c r="K64" s="182"/>
      <c r="L64" s="183"/>
      <c r="M64" s="931"/>
      <c r="N64" s="931"/>
      <c r="O64" s="931"/>
      <c r="P64" s="931"/>
      <c r="Q64" s="931"/>
      <c r="R64" s="901"/>
      <c r="S64" s="902"/>
      <c r="T64" s="902"/>
      <c r="U64" s="902"/>
      <c r="V64" s="903"/>
      <c r="W64" s="184"/>
      <c r="X64" s="185"/>
      <c r="Y64" s="185"/>
      <c r="Z64" s="672"/>
      <c r="AA64" s="668"/>
      <c r="AB64" s="671"/>
    </row>
    <row r="65" spans="1:28" ht="37.5" customHeight="1">
      <c r="A65" s="170"/>
      <c r="B65" s="171">
        <f t="shared" si="0"/>
        <v>33</v>
      </c>
      <c r="C65" s="181"/>
      <c r="D65" s="182"/>
      <c r="E65" s="182"/>
      <c r="F65" s="182"/>
      <c r="G65" s="182"/>
      <c r="H65" s="182"/>
      <c r="I65" s="182"/>
      <c r="J65" s="182"/>
      <c r="K65" s="182"/>
      <c r="L65" s="183"/>
      <c r="M65" s="931"/>
      <c r="N65" s="931"/>
      <c r="O65" s="931"/>
      <c r="P65" s="931"/>
      <c r="Q65" s="931"/>
      <c r="R65" s="901"/>
      <c r="S65" s="902"/>
      <c r="T65" s="902"/>
      <c r="U65" s="902"/>
      <c r="V65" s="903"/>
      <c r="W65" s="184"/>
      <c r="X65" s="185"/>
      <c r="Y65" s="185"/>
      <c r="Z65" s="672"/>
      <c r="AA65" s="668"/>
      <c r="AB65" s="671"/>
    </row>
    <row r="66" spans="1:28" ht="37.5" customHeight="1">
      <c r="A66" s="170"/>
      <c r="B66" s="171">
        <f t="shared" si="0"/>
        <v>34</v>
      </c>
      <c r="C66" s="181"/>
      <c r="D66" s="182"/>
      <c r="E66" s="182"/>
      <c r="F66" s="182"/>
      <c r="G66" s="182"/>
      <c r="H66" s="182"/>
      <c r="I66" s="182"/>
      <c r="J66" s="182"/>
      <c r="K66" s="182"/>
      <c r="L66" s="183"/>
      <c r="M66" s="931"/>
      <c r="N66" s="931"/>
      <c r="O66" s="931"/>
      <c r="P66" s="931"/>
      <c r="Q66" s="931"/>
      <c r="R66" s="901"/>
      <c r="S66" s="902"/>
      <c r="T66" s="902"/>
      <c r="U66" s="902"/>
      <c r="V66" s="903"/>
      <c r="W66" s="184"/>
      <c r="X66" s="185"/>
      <c r="Y66" s="185"/>
      <c r="Z66" s="672"/>
      <c r="AA66" s="668"/>
      <c r="AB66" s="671"/>
    </row>
    <row r="67" spans="1:28" ht="37.5" customHeight="1">
      <c r="A67" s="170"/>
      <c r="B67" s="171">
        <f t="shared" si="0"/>
        <v>35</v>
      </c>
      <c r="C67" s="181"/>
      <c r="D67" s="182"/>
      <c r="E67" s="182"/>
      <c r="F67" s="182"/>
      <c r="G67" s="182"/>
      <c r="H67" s="182"/>
      <c r="I67" s="182"/>
      <c r="J67" s="182"/>
      <c r="K67" s="182"/>
      <c r="L67" s="183"/>
      <c r="M67" s="931"/>
      <c r="N67" s="931"/>
      <c r="O67" s="931"/>
      <c r="P67" s="931"/>
      <c r="Q67" s="931"/>
      <c r="R67" s="901"/>
      <c r="S67" s="902"/>
      <c r="T67" s="902"/>
      <c r="U67" s="902"/>
      <c r="V67" s="903"/>
      <c r="W67" s="184"/>
      <c r="X67" s="185"/>
      <c r="Y67" s="185"/>
      <c r="Z67" s="672"/>
      <c r="AA67" s="668"/>
      <c r="AB67" s="671"/>
    </row>
    <row r="68" spans="1:28" ht="37.5" customHeight="1">
      <c r="A68" s="170"/>
      <c r="B68" s="171">
        <f t="shared" si="0"/>
        <v>36</v>
      </c>
      <c r="C68" s="181"/>
      <c r="D68" s="182"/>
      <c r="E68" s="182"/>
      <c r="F68" s="182"/>
      <c r="G68" s="182"/>
      <c r="H68" s="182"/>
      <c r="I68" s="182"/>
      <c r="J68" s="182"/>
      <c r="K68" s="182"/>
      <c r="L68" s="183"/>
      <c r="M68" s="931"/>
      <c r="N68" s="931"/>
      <c r="O68" s="931"/>
      <c r="P68" s="931"/>
      <c r="Q68" s="931"/>
      <c r="R68" s="901"/>
      <c r="S68" s="902"/>
      <c r="T68" s="902"/>
      <c r="U68" s="902"/>
      <c r="V68" s="903"/>
      <c r="W68" s="184"/>
      <c r="X68" s="185"/>
      <c r="Y68" s="185"/>
      <c r="Z68" s="672"/>
      <c r="AA68" s="668"/>
      <c r="AB68" s="671"/>
    </row>
    <row r="69" spans="1:28" ht="37.5" customHeight="1">
      <c r="A69" s="170"/>
      <c r="B69" s="171">
        <f t="shared" si="0"/>
        <v>37</v>
      </c>
      <c r="C69" s="181"/>
      <c r="D69" s="182"/>
      <c r="E69" s="182"/>
      <c r="F69" s="182"/>
      <c r="G69" s="182"/>
      <c r="H69" s="182"/>
      <c r="I69" s="182"/>
      <c r="J69" s="182"/>
      <c r="K69" s="182"/>
      <c r="L69" s="183"/>
      <c r="M69" s="931"/>
      <c r="N69" s="931"/>
      <c r="O69" s="931"/>
      <c r="P69" s="931"/>
      <c r="Q69" s="931"/>
      <c r="R69" s="901"/>
      <c r="S69" s="902"/>
      <c r="T69" s="902"/>
      <c r="U69" s="902"/>
      <c r="V69" s="903"/>
      <c r="W69" s="184"/>
      <c r="X69" s="185"/>
      <c r="Y69" s="185"/>
      <c r="Z69" s="672"/>
      <c r="AA69" s="668"/>
      <c r="AB69" s="671"/>
    </row>
    <row r="70" spans="1:28" ht="37.5" customHeight="1">
      <c r="A70" s="170"/>
      <c r="B70" s="171">
        <f t="shared" si="0"/>
        <v>38</v>
      </c>
      <c r="C70" s="181"/>
      <c r="D70" s="182"/>
      <c r="E70" s="182"/>
      <c r="F70" s="182"/>
      <c r="G70" s="182"/>
      <c r="H70" s="182"/>
      <c r="I70" s="182"/>
      <c r="J70" s="182"/>
      <c r="K70" s="182"/>
      <c r="L70" s="183"/>
      <c r="M70" s="931"/>
      <c r="N70" s="931"/>
      <c r="O70" s="931"/>
      <c r="P70" s="931"/>
      <c r="Q70" s="931"/>
      <c r="R70" s="901"/>
      <c r="S70" s="902"/>
      <c r="T70" s="902"/>
      <c r="U70" s="902"/>
      <c r="V70" s="903"/>
      <c r="W70" s="184"/>
      <c r="X70" s="185"/>
      <c r="Y70" s="185"/>
      <c r="Z70" s="672"/>
      <c r="AA70" s="668"/>
      <c r="AB70" s="671"/>
    </row>
    <row r="71" spans="1:28" ht="37.5" customHeight="1">
      <c r="A71" s="170"/>
      <c r="B71" s="171">
        <f t="shared" si="0"/>
        <v>39</v>
      </c>
      <c r="C71" s="181"/>
      <c r="D71" s="182"/>
      <c r="E71" s="182"/>
      <c r="F71" s="182"/>
      <c r="G71" s="182"/>
      <c r="H71" s="182"/>
      <c r="I71" s="182"/>
      <c r="J71" s="182"/>
      <c r="K71" s="182"/>
      <c r="L71" s="183"/>
      <c r="M71" s="931"/>
      <c r="N71" s="931"/>
      <c r="O71" s="931"/>
      <c r="P71" s="931"/>
      <c r="Q71" s="931"/>
      <c r="R71" s="901"/>
      <c r="S71" s="902"/>
      <c r="T71" s="902"/>
      <c r="U71" s="902"/>
      <c r="V71" s="903"/>
      <c r="W71" s="184"/>
      <c r="X71" s="185"/>
      <c r="Y71" s="185"/>
      <c r="Z71" s="672"/>
      <c r="AA71" s="668"/>
      <c r="AB71" s="671"/>
    </row>
    <row r="72" spans="1:28" ht="37.5" customHeight="1">
      <c r="A72" s="170"/>
      <c r="B72" s="171">
        <f t="shared" ref="B72:B98" si="1">B71+1</f>
        <v>40</v>
      </c>
      <c r="C72" s="181"/>
      <c r="D72" s="182"/>
      <c r="E72" s="182"/>
      <c r="F72" s="182"/>
      <c r="G72" s="182"/>
      <c r="H72" s="182"/>
      <c r="I72" s="182"/>
      <c r="J72" s="182"/>
      <c r="K72" s="182"/>
      <c r="L72" s="183"/>
      <c r="M72" s="931"/>
      <c r="N72" s="931"/>
      <c r="O72" s="931"/>
      <c r="P72" s="931"/>
      <c r="Q72" s="931"/>
      <c r="R72" s="901"/>
      <c r="S72" s="902"/>
      <c r="T72" s="902"/>
      <c r="U72" s="902"/>
      <c r="V72" s="903"/>
      <c r="W72" s="184"/>
      <c r="X72" s="185"/>
      <c r="Y72" s="185"/>
      <c r="Z72" s="672"/>
      <c r="AA72" s="668"/>
      <c r="AB72" s="671"/>
    </row>
    <row r="73" spans="1:28" ht="37.5" customHeight="1">
      <c r="A73" s="170"/>
      <c r="B73" s="171">
        <f t="shared" si="1"/>
        <v>41</v>
      </c>
      <c r="C73" s="181"/>
      <c r="D73" s="182"/>
      <c r="E73" s="182"/>
      <c r="F73" s="182"/>
      <c r="G73" s="182"/>
      <c r="H73" s="182"/>
      <c r="I73" s="182"/>
      <c r="J73" s="182"/>
      <c r="K73" s="182"/>
      <c r="L73" s="183"/>
      <c r="M73" s="931"/>
      <c r="N73" s="931"/>
      <c r="O73" s="931"/>
      <c r="P73" s="931"/>
      <c r="Q73" s="931"/>
      <c r="R73" s="901"/>
      <c r="S73" s="902"/>
      <c r="T73" s="902"/>
      <c r="U73" s="902"/>
      <c r="V73" s="903"/>
      <c r="W73" s="184"/>
      <c r="X73" s="185"/>
      <c r="Y73" s="185"/>
      <c r="Z73" s="672"/>
      <c r="AA73" s="668"/>
      <c r="AB73" s="671"/>
    </row>
    <row r="74" spans="1:28" ht="37.5" customHeight="1">
      <c r="A74" s="170"/>
      <c r="B74" s="171">
        <f t="shared" si="1"/>
        <v>42</v>
      </c>
      <c r="C74" s="181"/>
      <c r="D74" s="182"/>
      <c r="E74" s="182"/>
      <c r="F74" s="182"/>
      <c r="G74" s="182"/>
      <c r="H74" s="182"/>
      <c r="I74" s="182"/>
      <c r="J74" s="182"/>
      <c r="K74" s="182"/>
      <c r="L74" s="183"/>
      <c r="M74" s="931"/>
      <c r="N74" s="931"/>
      <c r="O74" s="931"/>
      <c r="P74" s="931"/>
      <c r="Q74" s="931"/>
      <c r="R74" s="901"/>
      <c r="S74" s="902"/>
      <c r="T74" s="902"/>
      <c r="U74" s="902"/>
      <c r="V74" s="903"/>
      <c r="W74" s="184"/>
      <c r="X74" s="185"/>
      <c r="Y74" s="185"/>
      <c r="Z74" s="672"/>
      <c r="AA74" s="668"/>
      <c r="AB74" s="671"/>
    </row>
    <row r="75" spans="1:28" ht="37.5" customHeight="1">
      <c r="A75" s="170"/>
      <c r="B75" s="171">
        <f t="shared" si="1"/>
        <v>43</v>
      </c>
      <c r="C75" s="181"/>
      <c r="D75" s="182"/>
      <c r="E75" s="182"/>
      <c r="F75" s="182"/>
      <c r="G75" s="182"/>
      <c r="H75" s="182"/>
      <c r="I75" s="182"/>
      <c r="J75" s="182"/>
      <c r="K75" s="182"/>
      <c r="L75" s="183"/>
      <c r="M75" s="931"/>
      <c r="N75" s="931"/>
      <c r="O75" s="931"/>
      <c r="P75" s="931"/>
      <c r="Q75" s="931"/>
      <c r="R75" s="901"/>
      <c r="S75" s="902"/>
      <c r="T75" s="902"/>
      <c r="U75" s="902"/>
      <c r="V75" s="903"/>
      <c r="W75" s="184"/>
      <c r="X75" s="185"/>
      <c r="Y75" s="185"/>
      <c r="Z75" s="672"/>
      <c r="AA75" s="668"/>
      <c r="AB75" s="671"/>
    </row>
    <row r="76" spans="1:28" ht="37.5" customHeight="1">
      <c r="A76" s="170"/>
      <c r="B76" s="171">
        <f t="shared" si="1"/>
        <v>44</v>
      </c>
      <c r="C76" s="181"/>
      <c r="D76" s="182"/>
      <c r="E76" s="182"/>
      <c r="F76" s="182"/>
      <c r="G76" s="182"/>
      <c r="H76" s="182"/>
      <c r="I76" s="182"/>
      <c r="J76" s="182"/>
      <c r="K76" s="182"/>
      <c r="L76" s="183"/>
      <c r="M76" s="931"/>
      <c r="N76" s="931"/>
      <c r="O76" s="931"/>
      <c r="P76" s="931"/>
      <c r="Q76" s="931"/>
      <c r="R76" s="901"/>
      <c r="S76" s="902"/>
      <c r="T76" s="902"/>
      <c r="U76" s="902"/>
      <c r="V76" s="903"/>
      <c r="W76" s="184"/>
      <c r="X76" s="185"/>
      <c r="Y76" s="185"/>
      <c r="Z76" s="672"/>
      <c r="AA76" s="668"/>
      <c r="AB76" s="671"/>
    </row>
    <row r="77" spans="1:28" ht="37.5" customHeight="1">
      <c r="A77" s="170"/>
      <c r="B77" s="171">
        <f t="shared" si="1"/>
        <v>45</v>
      </c>
      <c r="C77" s="181"/>
      <c r="D77" s="182"/>
      <c r="E77" s="182"/>
      <c r="F77" s="182"/>
      <c r="G77" s="182"/>
      <c r="H77" s="182"/>
      <c r="I77" s="182"/>
      <c r="J77" s="182"/>
      <c r="K77" s="182"/>
      <c r="L77" s="183"/>
      <c r="M77" s="931"/>
      <c r="N77" s="931"/>
      <c r="O77" s="931"/>
      <c r="P77" s="931"/>
      <c r="Q77" s="931"/>
      <c r="R77" s="901"/>
      <c r="S77" s="902"/>
      <c r="T77" s="902"/>
      <c r="U77" s="902"/>
      <c r="V77" s="903"/>
      <c r="W77" s="184"/>
      <c r="X77" s="185"/>
      <c r="Y77" s="185"/>
      <c r="Z77" s="672"/>
      <c r="AA77" s="668"/>
      <c r="AB77" s="671"/>
    </row>
    <row r="78" spans="1:28" ht="37.5" customHeight="1">
      <c r="A78" s="170"/>
      <c r="B78" s="171">
        <f t="shared" si="1"/>
        <v>46</v>
      </c>
      <c r="C78" s="181"/>
      <c r="D78" s="182"/>
      <c r="E78" s="182"/>
      <c r="F78" s="182"/>
      <c r="G78" s="182"/>
      <c r="H78" s="182"/>
      <c r="I78" s="182"/>
      <c r="J78" s="182"/>
      <c r="K78" s="182"/>
      <c r="L78" s="183"/>
      <c r="M78" s="931"/>
      <c r="N78" s="931"/>
      <c r="O78" s="931"/>
      <c r="P78" s="931"/>
      <c r="Q78" s="931"/>
      <c r="R78" s="901"/>
      <c r="S78" s="902"/>
      <c r="T78" s="902"/>
      <c r="U78" s="902"/>
      <c r="V78" s="903"/>
      <c r="W78" s="184"/>
      <c r="X78" s="185"/>
      <c r="Y78" s="185"/>
      <c r="Z78" s="672"/>
      <c r="AA78" s="668"/>
      <c r="AB78" s="671"/>
    </row>
    <row r="79" spans="1:28" ht="37.5" customHeight="1">
      <c r="A79" s="170"/>
      <c r="B79" s="171">
        <f t="shared" si="1"/>
        <v>47</v>
      </c>
      <c r="C79" s="181"/>
      <c r="D79" s="182"/>
      <c r="E79" s="182"/>
      <c r="F79" s="182"/>
      <c r="G79" s="182"/>
      <c r="H79" s="182"/>
      <c r="I79" s="182"/>
      <c r="J79" s="182"/>
      <c r="K79" s="182"/>
      <c r="L79" s="183"/>
      <c r="M79" s="931"/>
      <c r="N79" s="931"/>
      <c r="O79" s="931"/>
      <c r="P79" s="931"/>
      <c r="Q79" s="931"/>
      <c r="R79" s="901"/>
      <c r="S79" s="902"/>
      <c r="T79" s="902"/>
      <c r="U79" s="902"/>
      <c r="V79" s="903"/>
      <c r="W79" s="184"/>
      <c r="X79" s="185"/>
      <c r="Y79" s="185"/>
      <c r="Z79" s="672"/>
      <c r="AA79" s="668"/>
      <c r="AB79" s="671"/>
    </row>
    <row r="80" spans="1:28" ht="37.5" customHeight="1">
      <c r="A80" s="170"/>
      <c r="B80" s="171">
        <f t="shared" si="1"/>
        <v>48</v>
      </c>
      <c r="C80" s="181"/>
      <c r="D80" s="182"/>
      <c r="E80" s="182"/>
      <c r="F80" s="182"/>
      <c r="G80" s="182"/>
      <c r="H80" s="182"/>
      <c r="I80" s="182"/>
      <c r="J80" s="182"/>
      <c r="K80" s="182"/>
      <c r="L80" s="183"/>
      <c r="M80" s="931"/>
      <c r="N80" s="931"/>
      <c r="O80" s="931"/>
      <c r="P80" s="931"/>
      <c r="Q80" s="931"/>
      <c r="R80" s="901"/>
      <c r="S80" s="902"/>
      <c r="T80" s="902"/>
      <c r="U80" s="902"/>
      <c r="V80" s="903"/>
      <c r="W80" s="184"/>
      <c r="X80" s="185"/>
      <c r="Y80" s="185"/>
      <c r="Z80" s="672"/>
      <c r="AA80" s="668"/>
      <c r="AB80" s="671"/>
    </row>
    <row r="81" spans="1:28" ht="37.5" customHeight="1">
      <c r="A81" s="170"/>
      <c r="B81" s="171">
        <f t="shared" si="1"/>
        <v>49</v>
      </c>
      <c r="C81" s="181"/>
      <c r="D81" s="182"/>
      <c r="E81" s="182"/>
      <c r="F81" s="182"/>
      <c r="G81" s="182"/>
      <c r="H81" s="182"/>
      <c r="I81" s="182"/>
      <c r="J81" s="182"/>
      <c r="K81" s="182"/>
      <c r="L81" s="183"/>
      <c r="M81" s="931"/>
      <c r="N81" s="931"/>
      <c r="O81" s="931"/>
      <c r="P81" s="931"/>
      <c r="Q81" s="931"/>
      <c r="R81" s="901"/>
      <c r="S81" s="902"/>
      <c r="T81" s="902"/>
      <c r="U81" s="902"/>
      <c r="V81" s="903"/>
      <c r="W81" s="184"/>
      <c r="X81" s="185"/>
      <c r="Y81" s="185"/>
      <c r="Z81" s="672"/>
      <c r="AA81" s="668"/>
      <c r="AB81" s="671"/>
    </row>
    <row r="82" spans="1:28" ht="37.5" customHeight="1">
      <c r="A82" s="170"/>
      <c r="B82" s="171">
        <f t="shared" si="1"/>
        <v>50</v>
      </c>
      <c r="C82" s="181"/>
      <c r="D82" s="182"/>
      <c r="E82" s="182"/>
      <c r="F82" s="182"/>
      <c r="G82" s="182"/>
      <c r="H82" s="182"/>
      <c r="I82" s="182"/>
      <c r="J82" s="182"/>
      <c r="K82" s="182"/>
      <c r="L82" s="183"/>
      <c r="M82" s="931"/>
      <c r="N82" s="931"/>
      <c r="O82" s="931"/>
      <c r="P82" s="931"/>
      <c r="Q82" s="931"/>
      <c r="R82" s="901"/>
      <c r="S82" s="902"/>
      <c r="T82" s="902"/>
      <c r="U82" s="902"/>
      <c r="V82" s="903"/>
      <c r="W82" s="184"/>
      <c r="X82" s="185"/>
      <c r="Y82" s="185"/>
      <c r="Z82" s="672"/>
      <c r="AA82" s="668"/>
      <c r="AB82" s="671"/>
    </row>
    <row r="83" spans="1:28" ht="37.5" customHeight="1">
      <c r="A83" s="170"/>
      <c r="B83" s="171">
        <f t="shared" si="1"/>
        <v>51</v>
      </c>
      <c r="C83" s="181"/>
      <c r="D83" s="182"/>
      <c r="E83" s="182"/>
      <c r="F83" s="182"/>
      <c r="G83" s="182"/>
      <c r="H83" s="182"/>
      <c r="I83" s="182"/>
      <c r="J83" s="182"/>
      <c r="K83" s="182"/>
      <c r="L83" s="183"/>
      <c r="M83" s="931"/>
      <c r="N83" s="931"/>
      <c r="O83" s="931"/>
      <c r="P83" s="931"/>
      <c r="Q83" s="931"/>
      <c r="R83" s="901"/>
      <c r="S83" s="902"/>
      <c r="T83" s="902"/>
      <c r="U83" s="902"/>
      <c r="V83" s="903"/>
      <c r="W83" s="184"/>
      <c r="X83" s="185"/>
      <c r="Y83" s="185"/>
      <c r="Z83" s="672"/>
      <c r="AA83" s="668"/>
      <c r="AB83" s="671"/>
    </row>
    <row r="84" spans="1:28" ht="37.5" customHeight="1">
      <c r="A84" s="170"/>
      <c r="B84" s="171">
        <f t="shared" si="1"/>
        <v>52</v>
      </c>
      <c r="C84" s="181"/>
      <c r="D84" s="182"/>
      <c r="E84" s="182"/>
      <c r="F84" s="182"/>
      <c r="G84" s="182"/>
      <c r="H84" s="182"/>
      <c r="I84" s="182"/>
      <c r="J84" s="182"/>
      <c r="K84" s="182"/>
      <c r="L84" s="183"/>
      <c r="M84" s="931"/>
      <c r="N84" s="931"/>
      <c r="O84" s="931"/>
      <c r="P84" s="931"/>
      <c r="Q84" s="931"/>
      <c r="R84" s="901"/>
      <c r="S84" s="902"/>
      <c r="T84" s="902"/>
      <c r="U84" s="902"/>
      <c r="V84" s="903"/>
      <c r="W84" s="184"/>
      <c r="X84" s="185"/>
      <c r="Y84" s="185"/>
      <c r="Z84" s="672"/>
      <c r="AA84" s="668"/>
      <c r="AB84" s="671"/>
    </row>
    <row r="85" spans="1:28" ht="37.5" customHeight="1">
      <c r="A85" s="170"/>
      <c r="B85" s="171">
        <f t="shared" si="1"/>
        <v>53</v>
      </c>
      <c r="C85" s="181"/>
      <c r="D85" s="182"/>
      <c r="E85" s="182"/>
      <c r="F85" s="182"/>
      <c r="G85" s="182"/>
      <c r="H85" s="182"/>
      <c r="I85" s="182"/>
      <c r="J85" s="182"/>
      <c r="K85" s="182"/>
      <c r="L85" s="183"/>
      <c r="M85" s="931"/>
      <c r="N85" s="931"/>
      <c r="O85" s="931"/>
      <c r="P85" s="931"/>
      <c r="Q85" s="931"/>
      <c r="R85" s="901"/>
      <c r="S85" s="902"/>
      <c r="T85" s="902"/>
      <c r="U85" s="902"/>
      <c r="V85" s="903"/>
      <c r="W85" s="184"/>
      <c r="X85" s="185"/>
      <c r="Y85" s="185"/>
      <c r="Z85" s="672"/>
      <c r="AA85" s="668"/>
      <c r="AB85" s="671"/>
    </row>
    <row r="86" spans="1:28" ht="37.5" customHeight="1">
      <c r="A86" s="170"/>
      <c r="B86" s="171">
        <f t="shared" si="1"/>
        <v>54</v>
      </c>
      <c r="C86" s="181"/>
      <c r="D86" s="182"/>
      <c r="E86" s="182"/>
      <c r="F86" s="182"/>
      <c r="G86" s="182"/>
      <c r="H86" s="182"/>
      <c r="I86" s="182"/>
      <c r="J86" s="182"/>
      <c r="K86" s="182"/>
      <c r="L86" s="183"/>
      <c r="M86" s="931"/>
      <c r="N86" s="931"/>
      <c r="O86" s="931"/>
      <c r="P86" s="931"/>
      <c r="Q86" s="931"/>
      <c r="R86" s="901"/>
      <c r="S86" s="902"/>
      <c r="T86" s="902"/>
      <c r="U86" s="902"/>
      <c r="V86" s="903"/>
      <c r="W86" s="184"/>
      <c r="X86" s="185"/>
      <c r="Y86" s="185"/>
      <c r="Z86" s="672"/>
      <c r="AA86" s="674"/>
      <c r="AB86" s="666"/>
    </row>
    <row r="87" spans="1:28" ht="37.5" customHeight="1">
      <c r="A87" s="170"/>
      <c r="B87" s="171">
        <f t="shared" si="1"/>
        <v>55</v>
      </c>
      <c r="C87" s="181"/>
      <c r="D87" s="182"/>
      <c r="E87" s="182"/>
      <c r="F87" s="182"/>
      <c r="G87" s="182"/>
      <c r="H87" s="182"/>
      <c r="I87" s="182"/>
      <c r="J87" s="182"/>
      <c r="K87" s="182"/>
      <c r="L87" s="183"/>
      <c r="M87" s="931"/>
      <c r="N87" s="931"/>
      <c r="O87" s="931"/>
      <c r="P87" s="931"/>
      <c r="Q87" s="931"/>
      <c r="R87" s="901"/>
      <c r="S87" s="902"/>
      <c r="T87" s="902"/>
      <c r="U87" s="902"/>
      <c r="V87" s="903"/>
      <c r="W87" s="184"/>
      <c r="X87" s="185"/>
      <c r="Y87" s="185"/>
      <c r="Z87" s="672"/>
      <c r="AA87" s="674"/>
      <c r="AB87" s="666"/>
    </row>
    <row r="88" spans="1:28" ht="37.5" customHeight="1">
      <c r="A88" s="170"/>
      <c r="B88" s="171">
        <f t="shared" si="1"/>
        <v>56</v>
      </c>
      <c r="C88" s="181"/>
      <c r="D88" s="182"/>
      <c r="E88" s="182"/>
      <c r="F88" s="182"/>
      <c r="G88" s="182"/>
      <c r="H88" s="182"/>
      <c r="I88" s="182"/>
      <c r="J88" s="182"/>
      <c r="K88" s="182"/>
      <c r="L88" s="183"/>
      <c r="M88" s="931"/>
      <c r="N88" s="931"/>
      <c r="O88" s="931"/>
      <c r="P88" s="931"/>
      <c r="Q88" s="931"/>
      <c r="R88" s="901"/>
      <c r="S88" s="902"/>
      <c r="T88" s="902"/>
      <c r="U88" s="902"/>
      <c r="V88" s="903"/>
      <c r="W88" s="184"/>
      <c r="X88" s="185"/>
      <c r="Y88" s="185"/>
      <c r="Z88" s="672"/>
      <c r="AA88" s="674"/>
      <c r="AB88" s="666"/>
    </row>
    <row r="89" spans="1:28" ht="37.5" customHeight="1">
      <c r="A89" s="170"/>
      <c r="B89" s="171">
        <f t="shared" si="1"/>
        <v>57</v>
      </c>
      <c r="C89" s="181"/>
      <c r="D89" s="182"/>
      <c r="E89" s="182"/>
      <c r="F89" s="182"/>
      <c r="G89" s="182"/>
      <c r="H89" s="182"/>
      <c r="I89" s="182"/>
      <c r="J89" s="182"/>
      <c r="K89" s="182"/>
      <c r="L89" s="183"/>
      <c r="M89" s="931"/>
      <c r="N89" s="931"/>
      <c r="O89" s="931"/>
      <c r="P89" s="931"/>
      <c r="Q89" s="931"/>
      <c r="R89" s="901"/>
      <c r="S89" s="902"/>
      <c r="T89" s="902"/>
      <c r="U89" s="902"/>
      <c r="V89" s="903"/>
      <c r="W89" s="184"/>
      <c r="X89" s="185"/>
      <c r="Y89" s="185"/>
      <c r="Z89" s="672"/>
      <c r="AA89" s="674"/>
      <c r="AB89" s="666"/>
    </row>
    <row r="90" spans="1:28" ht="37.5" customHeight="1">
      <c r="A90" s="170"/>
      <c r="B90" s="171">
        <f t="shared" si="1"/>
        <v>58</v>
      </c>
      <c r="C90" s="181"/>
      <c r="D90" s="182"/>
      <c r="E90" s="182"/>
      <c r="F90" s="182"/>
      <c r="G90" s="182"/>
      <c r="H90" s="182"/>
      <c r="I90" s="182"/>
      <c r="J90" s="182"/>
      <c r="K90" s="182"/>
      <c r="L90" s="183"/>
      <c r="M90" s="931"/>
      <c r="N90" s="931"/>
      <c r="O90" s="931"/>
      <c r="P90" s="931"/>
      <c r="Q90" s="931"/>
      <c r="R90" s="901"/>
      <c r="S90" s="902"/>
      <c r="T90" s="902"/>
      <c r="U90" s="902"/>
      <c r="V90" s="903"/>
      <c r="W90" s="184"/>
      <c r="X90" s="185"/>
      <c r="Y90" s="185"/>
      <c r="Z90" s="672"/>
      <c r="AA90" s="674"/>
      <c r="AB90" s="666"/>
    </row>
    <row r="91" spans="1:28" ht="37.5" customHeight="1">
      <c r="A91" s="170"/>
      <c r="B91" s="171">
        <f t="shared" si="1"/>
        <v>59</v>
      </c>
      <c r="C91" s="181"/>
      <c r="D91" s="182"/>
      <c r="E91" s="182"/>
      <c r="F91" s="182"/>
      <c r="G91" s="182"/>
      <c r="H91" s="182"/>
      <c r="I91" s="182"/>
      <c r="J91" s="182"/>
      <c r="K91" s="182"/>
      <c r="L91" s="183"/>
      <c r="M91" s="931"/>
      <c r="N91" s="931"/>
      <c r="O91" s="931"/>
      <c r="P91" s="931"/>
      <c r="Q91" s="931"/>
      <c r="R91" s="901"/>
      <c r="S91" s="902"/>
      <c r="T91" s="902"/>
      <c r="U91" s="902"/>
      <c r="V91" s="903"/>
      <c r="W91" s="184"/>
      <c r="X91" s="185"/>
      <c r="Y91" s="185"/>
      <c r="Z91" s="672"/>
      <c r="AA91" s="674"/>
      <c r="AB91" s="666"/>
    </row>
    <row r="92" spans="1:28" ht="37.5" customHeight="1">
      <c r="A92" s="170"/>
      <c r="B92" s="171">
        <f t="shared" si="1"/>
        <v>60</v>
      </c>
      <c r="C92" s="181"/>
      <c r="D92" s="182"/>
      <c r="E92" s="182"/>
      <c r="F92" s="182"/>
      <c r="G92" s="182"/>
      <c r="H92" s="182"/>
      <c r="I92" s="182"/>
      <c r="J92" s="182"/>
      <c r="K92" s="182"/>
      <c r="L92" s="183"/>
      <c r="M92" s="931"/>
      <c r="N92" s="931"/>
      <c r="O92" s="931"/>
      <c r="P92" s="931"/>
      <c r="Q92" s="931"/>
      <c r="R92" s="901"/>
      <c r="S92" s="902"/>
      <c r="T92" s="902"/>
      <c r="U92" s="902"/>
      <c r="V92" s="903"/>
      <c r="W92" s="184"/>
      <c r="X92" s="185"/>
      <c r="Y92" s="185"/>
      <c r="Z92" s="672"/>
      <c r="AA92" s="674"/>
      <c r="AB92" s="666"/>
    </row>
    <row r="93" spans="1:28" ht="37.5" customHeight="1">
      <c r="A93" s="170"/>
      <c r="B93" s="171">
        <f t="shared" si="1"/>
        <v>61</v>
      </c>
      <c r="C93" s="181"/>
      <c r="D93" s="182"/>
      <c r="E93" s="182"/>
      <c r="F93" s="182"/>
      <c r="G93" s="182"/>
      <c r="H93" s="182"/>
      <c r="I93" s="182"/>
      <c r="J93" s="182"/>
      <c r="K93" s="182"/>
      <c r="L93" s="183"/>
      <c r="M93" s="931"/>
      <c r="N93" s="931"/>
      <c r="O93" s="931"/>
      <c r="P93" s="931"/>
      <c r="Q93" s="931"/>
      <c r="R93" s="901"/>
      <c r="S93" s="902"/>
      <c r="T93" s="902"/>
      <c r="U93" s="902"/>
      <c r="V93" s="903"/>
      <c r="W93" s="184"/>
      <c r="X93" s="185"/>
      <c r="Y93" s="185"/>
      <c r="Z93" s="672"/>
      <c r="AA93" s="674"/>
      <c r="AB93" s="666"/>
    </row>
    <row r="94" spans="1:28" ht="37.5" customHeight="1">
      <c r="A94" s="170"/>
      <c r="B94" s="171">
        <f t="shared" si="1"/>
        <v>62</v>
      </c>
      <c r="C94" s="181"/>
      <c r="D94" s="182"/>
      <c r="E94" s="182"/>
      <c r="F94" s="182"/>
      <c r="G94" s="182"/>
      <c r="H94" s="182"/>
      <c r="I94" s="182"/>
      <c r="J94" s="182"/>
      <c r="K94" s="182"/>
      <c r="L94" s="183"/>
      <c r="M94" s="931"/>
      <c r="N94" s="931"/>
      <c r="O94" s="931"/>
      <c r="P94" s="931"/>
      <c r="Q94" s="931"/>
      <c r="R94" s="901"/>
      <c r="S94" s="902"/>
      <c r="T94" s="902"/>
      <c r="U94" s="902"/>
      <c r="V94" s="903"/>
      <c r="W94" s="184"/>
      <c r="X94" s="185"/>
      <c r="Y94" s="185"/>
      <c r="Z94" s="672"/>
      <c r="AA94" s="674"/>
      <c r="AB94" s="666"/>
    </row>
    <row r="95" spans="1:28" ht="37.5" customHeight="1">
      <c r="A95" s="170"/>
      <c r="B95" s="171">
        <f t="shared" si="1"/>
        <v>63</v>
      </c>
      <c r="C95" s="181"/>
      <c r="D95" s="182"/>
      <c r="E95" s="182"/>
      <c r="F95" s="182"/>
      <c r="G95" s="182"/>
      <c r="H95" s="182"/>
      <c r="I95" s="182"/>
      <c r="J95" s="182"/>
      <c r="K95" s="182"/>
      <c r="L95" s="183"/>
      <c r="M95" s="931"/>
      <c r="N95" s="931"/>
      <c r="O95" s="931"/>
      <c r="P95" s="931"/>
      <c r="Q95" s="931"/>
      <c r="R95" s="901"/>
      <c r="S95" s="902"/>
      <c r="T95" s="902"/>
      <c r="U95" s="902"/>
      <c r="V95" s="903"/>
      <c r="W95" s="184"/>
      <c r="X95" s="185"/>
      <c r="Y95" s="185"/>
      <c r="Z95" s="672"/>
      <c r="AA95" s="674"/>
      <c r="AB95" s="666"/>
    </row>
    <row r="96" spans="1:28" ht="37.5" customHeight="1">
      <c r="A96" s="170"/>
      <c r="B96" s="171">
        <f t="shared" si="1"/>
        <v>64</v>
      </c>
      <c r="C96" s="181"/>
      <c r="D96" s="182"/>
      <c r="E96" s="182"/>
      <c r="F96" s="182"/>
      <c r="G96" s="182"/>
      <c r="H96" s="182"/>
      <c r="I96" s="182"/>
      <c r="J96" s="182"/>
      <c r="K96" s="182"/>
      <c r="L96" s="183"/>
      <c r="M96" s="931"/>
      <c r="N96" s="931"/>
      <c r="O96" s="931"/>
      <c r="P96" s="931"/>
      <c r="Q96" s="931"/>
      <c r="R96" s="901"/>
      <c r="S96" s="902"/>
      <c r="T96" s="902"/>
      <c r="U96" s="902"/>
      <c r="V96" s="903"/>
      <c r="W96" s="184"/>
      <c r="X96" s="185"/>
      <c r="Y96" s="185"/>
      <c r="Z96" s="672"/>
      <c r="AA96" s="674"/>
      <c r="AB96" s="666"/>
    </row>
    <row r="97" spans="1:28" ht="37.5" customHeight="1">
      <c r="A97" s="170"/>
      <c r="B97" s="171">
        <f t="shared" si="1"/>
        <v>65</v>
      </c>
      <c r="C97" s="181"/>
      <c r="D97" s="182"/>
      <c r="E97" s="182"/>
      <c r="F97" s="182"/>
      <c r="G97" s="182"/>
      <c r="H97" s="182"/>
      <c r="I97" s="182"/>
      <c r="J97" s="182"/>
      <c r="K97" s="182"/>
      <c r="L97" s="183"/>
      <c r="M97" s="931"/>
      <c r="N97" s="931"/>
      <c r="O97" s="931"/>
      <c r="P97" s="931"/>
      <c r="Q97" s="931"/>
      <c r="R97" s="901"/>
      <c r="S97" s="902"/>
      <c r="T97" s="902"/>
      <c r="U97" s="902"/>
      <c r="V97" s="903"/>
      <c r="W97" s="184"/>
      <c r="X97" s="185"/>
      <c r="Y97" s="185"/>
      <c r="Z97" s="672"/>
      <c r="AA97" s="674"/>
      <c r="AB97" s="666"/>
    </row>
    <row r="98" spans="1:28" ht="37.5" customHeight="1">
      <c r="A98" s="170"/>
      <c r="B98" s="171">
        <f t="shared" si="1"/>
        <v>66</v>
      </c>
      <c r="C98" s="181"/>
      <c r="D98" s="182"/>
      <c r="E98" s="182"/>
      <c r="F98" s="182"/>
      <c r="G98" s="182"/>
      <c r="H98" s="182"/>
      <c r="I98" s="182"/>
      <c r="J98" s="182"/>
      <c r="K98" s="182"/>
      <c r="L98" s="183"/>
      <c r="M98" s="931"/>
      <c r="N98" s="931"/>
      <c r="O98" s="931"/>
      <c r="P98" s="931"/>
      <c r="Q98" s="931"/>
      <c r="R98" s="901"/>
      <c r="S98" s="902"/>
      <c r="T98" s="902"/>
      <c r="U98" s="902"/>
      <c r="V98" s="903"/>
      <c r="W98" s="184"/>
      <c r="X98" s="185"/>
      <c r="Y98" s="185"/>
      <c r="Z98" s="672"/>
      <c r="AA98" s="674"/>
      <c r="AB98" s="666"/>
    </row>
    <row r="99" spans="1:28" ht="37.5" customHeight="1">
      <c r="A99" s="170"/>
      <c r="B99" s="171">
        <f t="shared" ref="B99:B124" si="2">B98+1</f>
        <v>67</v>
      </c>
      <c r="C99" s="181"/>
      <c r="D99" s="182"/>
      <c r="E99" s="182"/>
      <c r="F99" s="182"/>
      <c r="G99" s="182"/>
      <c r="H99" s="182"/>
      <c r="I99" s="182"/>
      <c r="J99" s="182"/>
      <c r="K99" s="182"/>
      <c r="L99" s="183"/>
      <c r="M99" s="931"/>
      <c r="N99" s="931"/>
      <c r="O99" s="931"/>
      <c r="P99" s="931"/>
      <c r="Q99" s="931"/>
      <c r="R99" s="901"/>
      <c r="S99" s="902"/>
      <c r="T99" s="902"/>
      <c r="U99" s="902"/>
      <c r="V99" s="903"/>
      <c r="W99" s="184"/>
      <c r="X99" s="185"/>
      <c r="Y99" s="185"/>
      <c r="Z99" s="672"/>
      <c r="AA99" s="674"/>
      <c r="AB99" s="666"/>
    </row>
    <row r="100" spans="1:28" ht="37.5" customHeight="1">
      <c r="A100" s="170"/>
      <c r="B100" s="171">
        <f t="shared" si="2"/>
        <v>68</v>
      </c>
      <c r="C100" s="181"/>
      <c r="D100" s="182"/>
      <c r="E100" s="182"/>
      <c r="F100" s="182"/>
      <c r="G100" s="182"/>
      <c r="H100" s="182"/>
      <c r="I100" s="182"/>
      <c r="J100" s="182"/>
      <c r="K100" s="182"/>
      <c r="L100" s="183"/>
      <c r="M100" s="931"/>
      <c r="N100" s="931"/>
      <c r="O100" s="931"/>
      <c r="P100" s="931"/>
      <c r="Q100" s="931"/>
      <c r="R100" s="901"/>
      <c r="S100" s="902"/>
      <c r="T100" s="902"/>
      <c r="U100" s="902"/>
      <c r="V100" s="903"/>
      <c r="W100" s="184"/>
      <c r="X100" s="185"/>
      <c r="Y100" s="185"/>
      <c r="Z100" s="672"/>
      <c r="AA100" s="674"/>
      <c r="AB100" s="666"/>
    </row>
    <row r="101" spans="1:28" ht="37.5" customHeight="1">
      <c r="A101" s="170"/>
      <c r="B101" s="171">
        <f t="shared" si="2"/>
        <v>69</v>
      </c>
      <c r="C101" s="181"/>
      <c r="D101" s="182"/>
      <c r="E101" s="182"/>
      <c r="F101" s="182"/>
      <c r="G101" s="182"/>
      <c r="H101" s="182"/>
      <c r="I101" s="182"/>
      <c r="J101" s="182"/>
      <c r="K101" s="182"/>
      <c r="L101" s="183"/>
      <c r="M101" s="931"/>
      <c r="N101" s="931"/>
      <c r="O101" s="931"/>
      <c r="P101" s="931"/>
      <c r="Q101" s="931"/>
      <c r="R101" s="901"/>
      <c r="S101" s="902"/>
      <c r="T101" s="902"/>
      <c r="U101" s="902"/>
      <c r="V101" s="903"/>
      <c r="W101" s="184"/>
      <c r="X101" s="185"/>
      <c r="Y101" s="185"/>
      <c r="Z101" s="672"/>
      <c r="AA101" s="674"/>
      <c r="AB101" s="666"/>
    </row>
    <row r="102" spans="1:28" ht="37.5" customHeight="1">
      <c r="A102" s="170"/>
      <c r="B102" s="171">
        <f t="shared" si="2"/>
        <v>70</v>
      </c>
      <c r="C102" s="181"/>
      <c r="D102" s="182"/>
      <c r="E102" s="182"/>
      <c r="F102" s="182"/>
      <c r="G102" s="182"/>
      <c r="H102" s="182"/>
      <c r="I102" s="182"/>
      <c r="J102" s="182"/>
      <c r="K102" s="182"/>
      <c r="L102" s="183"/>
      <c r="M102" s="931"/>
      <c r="N102" s="931"/>
      <c r="O102" s="931"/>
      <c r="P102" s="931"/>
      <c r="Q102" s="931"/>
      <c r="R102" s="901"/>
      <c r="S102" s="902"/>
      <c r="T102" s="902"/>
      <c r="U102" s="902"/>
      <c r="V102" s="903"/>
      <c r="W102" s="184"/>
      <c r="X102" s="185"/>
      <c r="Y102" s="185"/>
      <c r="Z102" s="672"/>
      <c r="AA102" s="674"/>
      <c r="AB102" s="666"/>
    </row>
    <row r="103" spans="1:28" ht="37.5" customHeight="1">
      <c r="A103" s="170"/>
      <c r="B103" s="171">
        <f t="shared" si="2"/>
        <v>71</v>
      </c>
      <c r="C103" s="181"/>
      <c r="D103" s="182"/>
      <c r="E103" s="182"/>
      <c r="F103" s="182"/>
      <c r="G103" s="182"/>
      <c r="H103" s="182"/>
      <c r="I103" s="182"/>
      <c r="J103" s="182"/>
      <c r="K103" s="182"/>
      <c r="L103" s="183"/>
      <c r="M103" s="931"/>
      <c r="N103" s="931"/>
      <c r="O103" s="931"/>
      <c r="P103" s="931"/>
      <c r="Q103" s="931"/>
      <c r="R103" s="901"/>
      <c r="S103" s="902"/>
      <c r="T103" s="902"/>
      <c r="U103" s="902"/>
      <c r="V103" s="903"/>
      <c r="W103" s="184"/>
      <c r="X103" s="185"/>
      <c r="Y103" s="185"/>
      <c r="Z103" s="672"/>
      <c r="AA103" s="674"/>
      <c r="AB103" s="666"/>
    </row>
    <row r="104" spans="1:28" ht="37.5" customHeight="1">
      <c r="A104" s="170"/>
      <c r="B104" s="171">
        <f t="shared" si="2"/>
        <v>72</v>
      </c>
      <c r="C104" s="181"/>
      <c r="D104" s="182"/>
      <c r="E104" s="182"/>
      <c r="F104" s="182"/>
      <c r="G104" s="182"/>
      <c r="H104" s="182"/>
      <c r="I104" s="182"/>
      <c r="J104" s="182"/>
      <c r="K104" s="182"/>
      <c r="L104" s="183"/>
      <c r="M104" s="931"/>
      <c r="N104" s="931"/>
      <c r="O104" s="931"/>
      <c r="P104" s="931"/>
      <c r="Q104" s="931"/>
      <c r="R104" s="901"/>
      <c r="S104" s="902"/>
      <c r="T104" s="902"/>
      <c r="U104" s="902"/>
      <c r="V104" s="903"/>
      <c r="W104" s="184"/>
      <c r="X104" s="185"/>
      <c r="Y104" s="185"/>
      <c r="Z104" s="672"/>
      <c r="AA104" s="674"/>
      <c r="AB104" s="666"/>
    </row>
    <row r="105" spans="1:28" ht="37.5" customHeight="1">
      <c r="A105" s="170"/>
      <c r="B105" s="171">
        <f t="shared" si="2"/>
        <v>73</v>
      </c>
      <c r="C105" s="181"/>
      <c r="D105" s="182"/>
      <c r="E105" s="182"/>
      <c r="F105" s="182"/>
      <c r="G105" s="182"/>
      <c r="H105" s="182"/>
      <c r="I105" s="182"/>
      <c r="J105" s="182"/>
      <c r="K105" s="182"/>
      <c r="L105" s="183"/>
      <c r="M105" s="931"/>
      <c r="N105" s="931"/>
      <c r="O105" s="931"/>
      <c r="P105" s="931"/>
      <c r="Q105" s="931"/>
      <c r="R105" s="901"/>
      <c r="S105" s="902"/>
      <c r="T105" s="902"/>
      <c r="U105" s="902"/>
      <c r="V105" s="903"/>
      <c r="W105" s="184"/>
      <c r="X105" s="185"/>
      <c r="Y105" s="185"/>
      <c r="Z105" s="672"/>
      <c r="AA105" s="674"/>
      <c r="AB105" s="666"/>
    </row>
    <row r="106" spans="1:28" ht="37.5" customHeight="1">
      <c r="A106" s="170"/>
      <c r="B106" s="171">
        <f t="shared" si="2"/>
        <v>74</v>
      </c>
      <c r="C106" s="181"/>
      <c r="D106" s="182"/>
      <c r="E106" s="182"/>
      <c r="F106" s="182"/>
      <c r="G106" s="182"/>
      <c r="H106" s="182"/>
      <c r="I106" s="182"/>
      <c r="J106" s="182"/>
      <c r="K106" s="182"/>
      <c r="L106" s="183"/>
      <c r="M106" s="931"/>
      <c r="N106" s="931"/>
      <c r="O106" s="931"/>
      <c r="P106" s="931"/>
      <c r="Q106" s="931"/>
      <c r="R106" s="901"/>
      <c r="S106" s="902"/>
      <c r="T106" s="902"/>
      <c r="U106" s="902"/>
      <c r="V106" s="903"/>
      <c r="W106" s="184"/>
      <c r="X106" s="185"/>
      <c r="Y106" s="185"/>
      <c r="Z106" s="672"/>
      <c r="AA106" s="674"/>
      <c r="AB106" s="666"/>
    </row>
    <row r="107" spans="1:28" ht="37.5" customHeight="1">
      <c r="A107" s="170"/>
      <c r="B107" s="171">
        <f t="shared" si="2"/>
        <v>75</v>
      </c>
      <c r="C107" s="181"/>
      <c r="D107" s="182"/>
      <c r="E107" s="182"/>
      <c r="F107" s="182"/>
      <c r="G107" s="182"/>
      <c r="H107" s="182"/>
      <c r="I107" s="182"/>
      <c r="J107" s="182"/>
      <c r="K107" s="182"/>
      <c r="L107" s="183"/>
      <c r="M107" s="931"/>
      <c r="N107" s="931"/>
      <c r="O107" s="931"/>
      <c r="P107" s="931"/>
      <c r="Q107" s="931"/>
      <c r="R107" s="901"/>
      <c r="S107" s="902"/>
      <c r="T107" s="902"/>
      <c r="U107" s="902"/>
      <c r="V107" s="903"/>
      <c r="W107" s="184"/>
      <c r="X107" s="185"/>
      <c r="Y107" s="185"/>
      <c r="Z107" s="672"/>
      <c r="AA107" s="674"/>
      <c r="AB107" s="666"/>
    </row>
    <row r="108" spans="1:28" ht="37.5" customHeight="1">
      <c r="A108" s="170"/>
      <c r="B108" s="171">
        <f t="shared" si="2"/>
        <v>76</v>
      </c>
      <c r="C108" s="181"/>
      <c r="D108" s="182"/>
      <c r="E108" s="182"/>
      <c r="F108" s="182"/>
      <c r="G108" s="182"/>
      <c r="H108" s="182"/>
      <c r="I108" s="182"/>
      <c r="J108" s="182"/>
      <c r="K108" s="182"/>
      <c r="L108" s="183"/>
      <c r="M108" s="931"/>
      <c r="N108" s="931"/>
      <c r="O108" s="931"/>
      <c r="P108" s="931"/>
      <c r="Q108" s="931"/>
      <c r="R108" s="901"/>
      <c r="S108" s="902"/>
      <c r="T108" s="902"/>
      <c r="U108" s="902"/>
      <c r="V108" s="903"/>
      <c r="W108" s="184"/>
      <c r="X108" s="185"/>
      <c r="Y108" s="185"/>
      <c r="Z108" s="672"/>
      <c r="AA108" s="674"/>
      <c r="AB108" s="666"/>
    </row>
    <row r="109" spans="1:28" ht="37.5" customHeight="1">
      <c r="A109" s="170"/>
      <c r="B109" s="171">
        <f t="shared" si="2"/>
        <v>77</v>
      </c>
      <c r="C109" s="181"/>
      <c r="D109" s="182"/>
      <c r="E109" s="182"/>
      <c r="F109" s="182"/>
      <c r="G109" s="182"/>
      <c r="H109" s="182"/>
      <c r="I109" s="182"/>
      <c r="J109" s="182"/>
      <c r="K109" s="182"/>
      <c r="L109" s="183"/>
      <c r="M109" s="931"/>
      <c r="N109" s="931"/>
      <c r="O109" s="931"/>
      <c r="P109" s="931"/>
      <c r="Q109" s="931"/>
      <c r="R109" s="901"/>
      <c r="S109" s="902"/>
      <c r="T109" s="902"/>
      <c r="U109" s="902"/>
      <c r="V109" s="903"/>
      <c r="W109" s="184"/>
      <c r="X109" s="185"/>
      <c r="Y109" s="185"/>
      <c r="Z109" s="672"/>
      <c r="AA109" s="674"/>
      <c r="AB109" s="666"/>
    </row>
    <row r="110" spans="1:28" ht="37.5" customHeight="1">
      <c r="A110" s="170"/>
      <c r="B110" s="171">
        <f t="shared" si="2"/>
        <v>78</v>
      </c>
      <c r="C110" s="181"/>
      <c r="D110" s="182"/>
      <c r="E110" s="182"/>
      <c r="F110" s="182"/>
      <c r="G110" s="182"/>
      <c r="H110" s="182"/>
      <c r="I110" s="182"/>
      <c r="J110" s="182"/>
      <c r="K110" s="182"/>
      <c r="L110" s="183"/>
      <c r="M110" s="931"/>
      <c r="N110" s="931"/>
      <c r="O110" s="931"/>
      <c r="P110" s="931"/>
      <c r="Q110" s="931"/>
      <c r="R110" s="901"/>
      <c r="S110" s="902"/>
      <c r="T110" s="902"/>
      <c r="U110" s="902"/>
      <c r="V110" s="903"/>
      <c r="W110" s="184"/>
      <c r="X110" s="185"/>
      <c r="Y110" s="185"/>
      <c r="Z110" s="672"/>
      <c r="AA110" s="674"/>
      <c r="AB110" s="666"/>
    </row>
    <row r="111" spans="1:28" ht="37.5" customHeight="1">
      <c r="A111" s="170"/>
      <c r="B111" s="171">
        <f t="shared" si="2"/>
        <v>79</v>
      </c>
      <c r="C111" s="181"/>
      <c r="D111" s="182"/>
      <c r="E111" s="182"/>
      <c r="F111" s="182"/>
      <c r="G111" s="182"/>
      <c r="H111" s="182"/>
      <c r="I111" s="182"/>
      <c r="J111" s="182"/>
      <c r="K111" s="182"/>
      <c r="L111" s="183"/>
      <c r="M111" s="931"/>
      <c r="N111" s="931"/>
      <c r="O111" s="931"/>
      <c r="P111" s="931"/>
      <c r="Q111" s="931"/>
      <c r="R111" s="901"/>
      <c r="S111" s="902"/>
      <c r="T111" s="902"/>
      <c r="U111" s="902"/>
      <c r="V111" s="903"/>
      <c r="W111" s="184"/>
      <c r="X111" s="185"/>
      <c r="Y111" s="185"/>
      <c r="Z111" s="672"/>
      <c r="AA111" s="674"/>
      <c r="AB111" s="666"/>
    </row>
    <row r="112" spans="1:28" ht="37.5" customHeight="1">
      <c r="A112" s="170"/>
      <c r="B112" s="171">
        <f t="shared" si="2"/>
        <v>80</v>
      </c>
      <c r="C112" s="181"/>
      <c r="D112" s="182"/>
      <c r="E112" s="182"/>
      <c r="F112" s="182"/>
      <c r="G112" s="182"/>
      <c r="H112" s="182"/>
      <c r="I112" s="182"/>
      <c r="J112" s="182"/>
      <c r="K112" s="182"/>
      <c r="L112" s="183"/>
      <c r="M112" s="931"/>
      <c r="N112" s="931"/>
      <c r="O112" s="931"/>
      <c r="P112" s="931"/>
      <c r="Q112" s="931"/>
      <c r="R112" s="901"/>
      <c r="S112" s="902"/>
      <c r="T112" s="902"/>
      <c r="U112" s="902"/>
      <c r="V112" s="903"/>
      <c r="W112" s="184"/>
      <c r="X112" s="185"/>
      <c r="Y112" s="185"/>
      <c r="Z112" s="672"/>
      <c r="AA112" s="674"/>
      <c r="AB112" s="666"/>
    </row>
    <row r="113" spans="1:28" ht="37.5" customHeight="1">
      <c r="A113" s="170"/>
      <c r="B113" s="171">
        <f t="shared" si="2"/>
        <v>81</v>
      </c>
      <c r="C113" s="181"/>
      <c r="D113" s="182"/>
      <c r="E113" s="182"/>
      <c r="F113" s="182"/>
      <c r="G113" s="182"/>
      <c r="H113" s="182"/>
      <c r="I113" s="182"/>
      <c r="J113" s="182"/>
      <c r="K113" s="182"/>
      <c r="L113" s="183"/>
      <c r="M113" s="931"/>
      <c r="N113" s="931"/>
      <c r="O113" s="931"/>
      <c r="P113" s="931"/>
      <c r="Q113" s="931"/>
      <c r="R113" s="901"/>
      <c r="S113" s="902"/>
      <c r="T113" s="902"/>
      <c r="U113" s="902"/>
      <c r="V113" s="903"/>
      <c r="W113" s="184"/>
      <c r="X113" s="185"/>
      <c r="Y113" s="185"/>
      <c r="Z113" s="672"/>
      <c r="AA113" s="674"/>
      <c r="AB113" s="666"/>
    </row>
    <row r="114" spans="1:28" ht="37.5" customHeight="1">
      <c r="A114" s="170"/>
      <c r="B114" s="171">
        <f t="shared" si="2"/>
        <v>82</v>
      </c>
      <c r="C114" s="181"/>
      <c r="D114" s="182"/>
      <c r="E114" s="182"/>
      <c r="F114" s="182"/>
      <c r="G114" s="182"/>
      <c r="H114" s="182"/>
      <c r="I114" s="182"/>
      <c r="J114" s="182"/>
      <c r="K114" s="182"/>
      <c r="L114" s="183"/>
      <c r="M114" s="931"/>
      <c r="N114" s="931"/>
      <c r="O114" s="931"/>
      <c r="P114" s="931"/>
      <c r="Q114" s="931"/>
      <c r="R114" s="901"/>
      <c r="S114" s="902"/>
      <c r="T114" s="902"/>
      <c r="U114" s="902"/>
      <c r="V114" s="903"/>
      <c r="W114" s="184"/>
      <c r="X114" s="185"/>
      <c r="Y114" s="185"/>
      <c r="Z114" s="672"/>
      <c r="AA114" s="674"/>
      <c r="AB114" s="666"/>
    </row>
    <row r="115" spans="1:28" ht="37.5" customHeight="1">
      <c r="A115" s="170"/>
      <c r="B115" s="171">
        <f t="shared" si="2"/>
        <v>83</v>
      </c>
      <c r="C115" s="181"/>
      <c r="D115" s="182"/>
      <c r="E115" s="182"/>
      <c r="F115" s="182"/>
      <c r="G115" s="182"/>
      <c r="H115" s="182"/>
      <c r="I115" s="182"/>
      <c r="J115" s="182"/>
      <c r="K115" s="182"/>
      <c r="L115" s="183"/>
      <c r="M115" s="931"/>
      <c r="N115" s="931"/>
      <c r="O115" s="931"/>
      <c r="P115" s="931"/>
      <c r="Q115" s="931"/>
      <c r="R115" s="901"/>
      <c r="S115" s="902"/>
      <c r="T115" s="902"/>
      <c r="U115" s="902"/>
      <c r="V115" s="903"/>
      <c r="W115" s="184"/>
      <c r="X115" s="185"/>
      <c r="Y115" s="185"/>
      <c r="Z115" s="672"/>
      <c r="AA115" s="674"/>
      <c r="AB115" s="666"/>
    </row>
    <row r="116" spans="1:28" ht="37.5" customHeight="1">
      <c r="A116" s="170"/>
      <c r="B116" s="171">
        <f t="shared" si="2"/>
        <v>84</v>
      </c>
      <c r="C116" s="181"/>
      <c r="D116" s="182"/>
      <c r="E116" s="182"/>
      <c r="F116" s="182"/>
      <c r="G116" s="182"/>
      <c r="H116" s="182"/>
      <c r="I116" s="182"/>
      <c r="J116" s="182"/>
      <c r="K116" s="182"/>
      <c r="L116" s="183"/>
      <c r="M116" s="931"/>
      <c r="N116" s="931"/>
      <c r="O116" s="931"/>
      <c r="P116" s="931"/>
      <c r="Q116" s="931"/>
      <c r="R116" s="901"/>
      <c r="S116" s="902"/>
      <c r="T116" s="902"/>
      <c r="U116" s="902"/>
      <c r="V116" s="903"/>
      <c r="W116" s="184"/>
      <c r="X116" s="185"/>
      <c r="Y116" s="185"/>
      <c r="Z116" s="672"/>
      <c r="AA116" s="674"/>
      <c r="AB116" s="666"/>
    </row>
    <row r="117" spans="1:28" ht="37.5" customHeight="1">
      <c r="A117" s="170"/>
      <c r="B117" s="171">
        <f t="shared" si="2"/>
        <v>85</v>
      </c>
      <c r="C117" s="181"/>
      <c r="D117" s="182"/>
      <c r="E117" s="182"/>
      <c r="F117" s="182"/>
      <c r="G117" s="182"/>
      <c r="H117" s="182"/>
      <c r="I117" s="182"/>
      <c r="J117" s="182"/>
      <c r="K117" s="182"/>
      <c r="L117" s="183"/>
      <c r="M117" s="931"/>
      <c r="N117" s="931"/>
      <c r="O117" s="931"/>
      <c r="P117" s="931"/>
      <c r="Q117" s="931"/>
      <c r="R117" s="901"/>
      <c r="S117" s="902"/>
      <c r="T117" s="902"/>
      <c r="U117" s="902"/>
      <c r="V117" s="903"/>
      <c r="W117" s="184"/>
      <c r="X117" s="185"/>
      <c r="Y117" s="185"/>
      <c r="Z117" s="672"/>
      <c r="AA117" s="674"/>
      <c r="AB117" s="666"/>
    </row>
    <row r="118" spans="1:28" ht="37.5" customHeight="1">
      <c r="A118" s="170"/>
      <c r="B118" s="171">
        <f t="shared" si="2"/>
        <v>86</v>
      </c>
      <c r="C118" s="181"/>
      <c r="D118" s="182"/>
      <c r="E118" s="182"/>
      <c r="F118" s="182"/>
      <c r="G118" s="182"/>
      <c r="H118" s="182"/>
      <c r="I118" s="182"/>
      <c r="J118" s="182"/>
      <c r="K118" s="182"/>
      <c r="L118" s="183"/>
      <c r="M118" s="931"/>
      <c r="N118" s="931"/>
      <c r="O118" s="931"/>
      <c r="P118" s="931"/>
      <c r="Q118" s="931"/>
      <c r="R118" s="901"/>
      <c r="S118" s="902"/>
      <c r="T118" s="902"/>
      <c r="U118" s="902"/>
      <c r="V118" s="903"/>
      <c r="W118" s="184"/>
      <c r="X118" s="185"/>
      <c r="Y118" s="185"/>
      <c r="Z118" s="672"/>
      <c r="AA118" s="674"/>
      <c r="AB118" s="666"/>
    </row>
    <row r="119" spans="1:28" ht="37.5" customHeight="1">
      <c r="A119" s="170"/>
      <c r="B119" s="171">
        <f t="shared" si="2"/>
        <v>87</v>
      </c>
      <c r="C119" s="181"/>
      <c r="D119" s="182"/>
      <c r="E119" s="182"/>
      <c r="F119" s="182"/>
      <c r="G119" s="182"/>
      <c r="H119" s="182"/>
      <c r="I119" s="182"/>
      <c r="J119" s="182"/>
      <c r="K119" s="182"/>
      <c r="L119" s="183"/>
      <c r="M119" s="931"/>
      <c r="N119" s="931"/>
      <c r="O119" s="931"/>
      <c r="P119" s="931"/>
      <c r="Q119" s="931"/>
      <c r="R119" s="901"/>
      <c r="S119" s="902"/>
      <c r="T119" s="902"/>
      <c r="U119" s="902"/>
      <c r="V119" s="903"/>
      <c r="W119" s="184"/>
      <c r="X119" s="185"/>
      <c r="Y119" s="185"/>
      <c r="Z119" s="672"/>
      <c r="AA119" s="674"/>
      <c r="AB119" s="666"/>
    </row>
    <row r="120" spans="1:28" ht="37.5" customHeight="1">
      <c r="A120" s="170"/>
      <c r="B120" s="171">
        <f t="shared" si="2"/>
        <v>88</v>
      </c>
      <c r="C120" s="181"/>
      <c r="D120" s="182"/>
      <c r="E120" s="182"/>
      <c r="F120" s="182"/>
      <c r="G120" s="182"/>
      <c r="H120" s="182"/>
      <c r="I120" s="182"/>
      <c r="J120" s="182"/>
      <c r="K120" s="182"/>
      <c r="L120" s="183"/>
      <c r="M120" s="931"/>
      <c r="N120" s="931"/>
      <c r="O120" s="931"/>
      <c r="P120" s="931"/>
      <c r="Q120" s="931"/>
      <c r="R120" s="901"/>
      <c r="S120" s="902"/>
      <c r="T120" s="902"/>
      <c r="U120" s="902"/>
      <c r="V120" s="903"/>
      <c r="W120" s="184"/>
      <c r="X120" s="185"/>
      <c r="Y120" s="185"/>
      <c r="Z120" s="672"/>
      <c r="AA120" s="674"/>
      <c r="AB120" s="666"/>
    </row>
    <row r="121" spans="1:28" ht="37.5" customHeight="1">
      <c r="A121" s="170"/>
      <c r="B121" s="171">
        <f t="shared" si="2"/>
        <v>89</v>
      </c>
      <c r="C121" s="181"/>
      <c r="D121" s="182"/>
      <c r="E121" s="182"/>
      <c r="F121" s="182"/>
      <c r="G121" s="182"/>
      <c r="H121" s="182"/>
      <c r="I121" s="182"/>
      <c r="J121" s="182"/>
      <c r="K121" s="182"/>
      <c r="L121" s="183"/>
      <c r="M121" s="931"/>
      <c r="N121" s="931"/>
      <c r="O121" s="931"/>
      <c r="P121" s="931"/>
      <c r="Q121" s="931"/>
      <c r="R121" s="901"/>
      <c r="S121" s="902"/>
      <c r="T121" s="902"/>
      <c r="U121" s="902"/>
      <c r="V121" s="903"/>
      <c r="W121" s="184"/>
      <c r="X121" s="185"/>
      <c r="Y121" s="185"/>
      <c r="Z121" s="672"/>
      <c r="AA121" s="674"/>
      <c r="AB121" s="666"/>
    </row>
    <row r="122" spans="1:28" ht="37.5" customHeight="1">
      <c r="A122" s="170"/>
      <c r="B122" s="171">
        <f t="shared" si="2"/>
        <v>90</v>
      </c>
      <c r="C122" s="181"/>
      <c r="D122" s="182"/>
      <c r="E122" s="182"/>
      <c r="F122" s="182"/>
      <c r="G122" s="182"/>
      <c r="H122" s="182"/>
      <c r="I122" s="182"/>
      <c r="J122" s="182"/>
      <c r="K122" s="182"/>
      <c r="L122" s="183"/>
      <c r="M122" s="931"/>
      <c r="N122" s="931"/>
      <c r="O122" s="931"/>
      <c r="P122" s="931"/>
      <c r="Q122" s="931"/>
      <c r="R122" s="901"/>
      <c r="S122" s="902"/>
      <c r="T122" s="902"/>
      <c r="U122" s="902"/>
      <c r="V122" s="903"/>
      <c r="W122" s="184"/>
      <c r="X122" s="185"/>
      <c r="Y122" s="185"/>
      <c r="Z122" s="672"/>
      <c r="AA122" s="674"/>
      <c r="AB122" s="666"/>
    </row>
    <row r="123" spans="1:28" ht="37.5" customHeight="1">
      <c r="A123" s="170"/>
      <c r="B123" s="171">
        <f t="shared" si="2"/>
        <v>91</v>
      </c>
      <c r="C123" s="181"/>
      <c r="D123" s="182"/>
      <c r="E123" s="182"/>
      <c r="F123" s="182"/>
      <c r="G123" s="182"/>
      <c r="H123" s="182"/>
      <c r="I123" s="182"/>
      <c r="J123" s="182"/>
      <c r="K123" s="182"/>
      <c r="L123" s="183"/>
      <c r="M123" s="931"/>
      <c r="N123" s="931"/>
      <c r="O123" s="931"/>
      <c r="P123" s="931"/>
      <c r="Q123" s="931"/>
      <c r="R123" s="901"/>
      <c r="S123" s="902"/>
      <c r="T123" s="902"/>
      <c r="U123" s="902"/>
      <c r="V123" s="903"/>
      <c r="W123" s="184"/>
      <c r="X123" s="185"/>
      <c r="Y123" s="185"/>
      <c r="Z123" s="672"/>
      <c r="AA123" s="674"/>
      <c r="AB123" s="666"/>
    </row>
    <row r="124" spans="1:28" ht="37.5" customHeight="1">
      <c r="A124" s="170"/>
      <c r="B124" s="171">
        <f t="shared" si="2"/>
        <v>92</v>
      </c>
      <c r="C124" s="181"/>
      <c r="D124" s="182"/>
      <c r="E124" s="182"/>
      <c r="F124" s="182"/>
      <c r="G124" s="182"/>
      <c r="H124" s="182"/>
      <c r="I124" s="182"/>
      <c r="J124" s="182"/>
      <c r="K124" s="182"/>
      <c r="L124" s="183"/>
      <c r="M124" s="931"/>
      <c r="N124" s="931"/>
      <c r="O124" s="931"/>
      <c r="P124" s="931"/>
      <c r="Q124" s="931"/>
      <c r="R124" s="901"/>
      <c r="S124" s="902"/>
      <c r="T124" s="902"/>
      <c r="U124" s="902"/>
      <c r="V124" s="903"/>
      <c r="W124" s="184"/>
      <c r="X124" s="185"/>
      <c r="Y124" s="185"/>
      <c r="Z124" s="672"/>
      <c r="AA124" s="674"/>
      <c r="AB124" s="666"/>
    </row>
    <row r="125" spans="1:28" ht="37.5" customHeight="1">
      <c r="A125" s="170"/>
      <c r="B125" s="171">
        <f t="shared" ref="B125:B130" si="3">B124+1</f>
        <v>93</v>
      </c>
      <c r="C125" s="181"/>
      <c r="D125" s="182"/>
      <c r="E125" s="182"/>
      <c r="F125" s="182"/>
      <c r="G125" s="182"/>
      <c r="H125" s="182"/>
      <c r="I125" s="182"/>
      <c r="J125" s="182"/>
      <c r="K125" s="182"/>
      <c r="L125" s="183"/>
      <c r="M125" s="931"/>
      <c r="N125" s="931"/>
      <c r="O125" s="931"/>
      <c r="P125" s="931"/>
      <c r="Q125" s="931"/>
      <c r="R125" s="901"/>
      <c r="S125" s="902"/>
      <c r="T125" s="902"/>
      <c r="U125" s="902"/>
      <c r="V125" s="903"/>
      <c r="W125" s="184"/>
      <c r="X125" s="185"/>
      <c r="Y125" s="185"/>
      <c r="Z125" s="672"/>
      <c r="AA125" s="674"/>
      <c r="AB125" s="666"/>
    </row>
    <row r="126" spans="1:28" ht="37.5" customHeight="1">
      <c r="A126" s="170"/>
      <c r="B126" s="171">
        <f t="shared" si="3"/>
        <v>94</v>
      </c>
      <c r="C126" s="181"/>
      <c r="D126" s="182"/>
      <c r="E126" s="182"/>
      <c r="F126" s="182"/>
      <c r="G126" s="182"/>
      <c r="H126" s="182"/>
      <c r="I126" s="182"/>
      <c r="J126" s="182"/>
      <c r="K126" s="182"/>
      <c r="L126" s="183"/>
      <c r="M126" s="931"/>
      <c r="N126" s="931"/>
      <c r="O126" s="931"/>
      <c r="P126" s="931"/>
      <c r="Q126" s="931"/>
      <c r="R126" s="901"/>
      <c r="S126" s="902"/>
      <c r="T126" s="902"/>
      <c r="U126" s="902"/>
      <c r="V126" s="903"/>
      <c r="W126" s="184"/>
      <c r="X126" s="185"/>
      <c r="Y126" s="185"/>
      <c r="Z126" s="672"/>
      <c r="AA126" s="674"/>
      <c r="AB126" s="666"/>
    </row>
    <row r="127" spans="1:28" ht="37.5" customHeight="1">
      <c r="A127" s="170"/>
      <c r="B127" s="171">
        <f t="shared" si="3"/>
        <v>95</v>
      </c>
      <c r="C127" s="181"/>
      <c r="D127" s="182"/>
      <c r="E127" s="182"/>
      <c r="F127" s="182"/>
      <c r="G127" s="182"/>
      <c r="H127" s="182"/>
      <c r="I127" s="182"/>
      <c r="J127" s="182"/>
      <c r="K127" s="182"/>
      <c r="L127" s="183"/>
      <c r="M127" s="931"/>
      <c r="N127" s="931"/>
      <c r="O127" s="931"/>
      <c r="P127" s="931"/>
      <c r="Q127" s="931"/>
      <c r="R127" s="901"/>
      <c r="S127" s="902"/>
      <c r="T127" s="902"/>
      <c r="U127" s="902"/>
      <c r="V127" s="903"/>
      <c r="W127" s="184"/>
      <c r="X127" s="185"/>
      <c r="Y127" s="185"/>
      <c r="Z127" s="672"/>
      <c r="AA127" s="674"/>
      <c r="AB127" s="666"/>
    </row>
    <row r="128" spans="1:28" ht="37.5" customHeight="1">
      <c r="A128" s="170"/>
      <c r="B128" s="171">
        <f t="shared" si="3"/>
        <v>96</v>
      </c>
      <c r="C128" s="181"/>
      <c r="D128" s="182"/>
      <c r="E128" s="182"/>
      <c r="F128" s="182"/>
      <c r="G128" s="182"/>
      <c r="H128" s="182"/>
      <c r="I128" s="182"/>
      <c r="J128" s="182"/>
      <c r="K128" s="182"/>
      <c r="L128" s="183"/>
      <c r="M128" s="931"/>
      <c r="N128" s="931"/>
      <c r="O128" s="931"/>
      <c r="P128" s="931"/>
      <c r="Q128" s="931"/>
      <c r="R128" s="901"/>
      <c r="S128" s="902"/>
      <c r="T128" s="902"/>
      <c r="U128" s="902"/>
      <c r="V128" s="903"/>
      <c r="W128" s="184"/>
      <c r="X128" s="185"/>
      <c r="Y128" s="185"/>
      <c r="Z128" s="672"/>
      <c r="AA128" s="674"/>
      <c r="AB128" s="666"/>
    </row>
    <row r="129" spans="1:28" ht="37.5" customHeight="1">
      <c r="A129" s="170"/>
      <c r="B129" s="171">
        <f t="shared" si="3"/>
        <v>97</v>
      </c>
      <c r="C129" s="181"/>
      <c r="D129" s="182"/>
      <c r="E129" s="182"/>
      <c r="F129" s="182"/>
      <c r="G129" s="182"/>
      <c r="H129" s="182"/>
      <c r="I129" s="182"/>
      <c r="J129" s="182"/>
      <c r="K129" s="182"/>
      <c r="L129" s="183"/>
      <c r="M129" s="931"/>
      <c r="N129" s="931"/>
      <c r="O129" s="931"/>
      <c r="P129" s="931"/>
      <c r="Q129" s="931"/>
      <c r="R129" s="901"/>
      <c r="S129" s="902"/>
      <c r="T129" s="902"/>
      <c r="U129" s="902"/>
      <c r="V129" s="903"/>
      <c r="W129" s="184"/>
      <c r="X129" s="185"/>
      <c r="Y129" s="185"/>
      <c r="Z129" s="672"/>
      <c r="AA129" s="674"/>
      <c r="AB129" s="666"/>
    </row>
    <row r="130" spans="1:28" ht="37.5" customHeight="1">
      <c r="A130" s="170"/>
      <c r="B130" s="171">
        <f t="shared" si="3"/>
        <v>98</v>
      </c>
      <c r="C130" s="181"/>
      <c r="D130" s="182"/>
      <c r="E130" s="182"/>
      <c r="F130" s="182"/>
      <c r="G130" s="182"/>
      <c r="H130" s="182"/>
      <c r="I130" s="182"/>
      <c r="J130" s="182"/>
      <c r="K130" s="182"/>
      <c r="L130" s="183"/>
      <c r="M130" s="931"/>
      <c r="N130" s="931"/>
      <c r="O130" s="931"/>
      <c r="P130" s="931"/>
      <c r="Q130" s="931"/>
      <c r="R130" s="901"/>
      <c r="S130" s="902"/>
      <c r="T130" s="902"/>
      <c r="U130" s="902"/>
      <c r="V130" s="903"/>
      <c r="W130" s="184"/>
      <c r="X130" s="185"/>
      <c r="Y130" s="185"/>
      <c r="Z130" s="672"/>
      <c r="AA130" s="674"/>
      <c r="AB130" s="666"/>
    </row>
    <row r="131" spans="1:28" ht="37.5" customHeight="1">
      <c r="A131" s="170"/>
      <c r="B131" s="171">
        <f t="shared" ref="B131:B132" si="4">B130+1</f>
        <v>99</v>
      </c>
      <c r="C131" s="181"/>
      <c r="D131" s="182"/>
      <c r="E131" s="182"/>
      <c r="F131" s="182"/>
      <c r="G131" s="182"/>
      <c r="H131" s="182"/>
      <c r="I131" s="182"/>
      <c r="J131" s="182"/>
      <c r="K131" s="182"/>
      <c r="L131" s="183"/>
      <c r="M131" s="931"/>
      <c r="N131" s="931"/>
      <c r="O131" s="931"/>
      <c r="P131" s="931"/>
      <c r="Q131" s="931"/>
      <c r="R131" s="901"/>
      <c r="S131" s="902"/>
      <c r="T131" s="902"/>
      <c r="U131" s="902"/>
      <c r="V131" s="903"/>
      <c r="W131" s="184"/>
      <c r="X131" s="185"/>
      <c r="Y131" s="185"/>
      <c r="Z131" s="672"/>
      <c r="AA131" s="674"/>
      <c r="AB131" s="666"/>
    </row>
    <row r="132" spans="1:28" ht="37.5" customHeight="1" thickBot="1">
      <c r="A132" s="170"/>
      <c r="B132" s="171">
        <f t="shared" si="4"/>
        <v>100</v>
      </c>
      <c r="C132" s="186"/>
      <c r="D132" s="187"/>
      <c r="E132" s="187"/>
      <c r="F132" s="187"/>
      <c r="G132" s="187"/>
      <c r="H132" s="187"/>
      <c r="I132" s="187"/>
      <c r="J132" s="187"/>
      <c r="K132" s="187"/>
      <c r="L132" s="188"/>
      <c r="M132" s="952"/>
      <c r="N132" s="952"/>
      <c r="O132" s="952"/>
      <c r="P132" s="952"/>
      <c r="Q132" s="952"/>
      <c r="R132" s="898"/>
      <c r="S132" s="899"/>
      <c r="T132" s="899"/>
      <c r="U132" s="899"/>
      <c r="V132" s="900"/>
      <c r="W132" s="189"/>
      <c r="X132" s="190"/>
      <c r="Y132" s="190"/>
      <c r="Z132" s="673"/>
      <c r="AA132" s="675"/>
      <c r="AB132" s="667"/>
    </row>
    <row r="133" spans="1:28" ht="4.5" customHeight="1">
      <c r="A133" s="19"/>
    </row>
    <row r="134" spans="1:28" ht="28.5" customHeight="1">
      <c r="B134" s="23"/>
      <c r="C134" s="951"/>
      <c r="D134" s="951"/>
      <c r="E134" s="951"/>
      <c r="F134" s="951"/>
      <c r="G134" s="951"/>
      <c r="H134" s="951"/>
      <c r="I134" s="951"/>
      <c r="J134" s="951"/>
      <c r="K134" s="951"/>
      <c r="L134" s="951"/>
      <c r="M134" s="951"/>
      <c r="N134" s="951"/>
      <c r="O134" s="951"/>
      <c r="P134" s="951"/>
      <c r="Q134" s="951"/>
      <c r="R134" s="951"/>
      <c r="S134" s="951"/>
      <c r="T134" s="951"/>
      <c r="U134" s="951"/>
      <c r="V134" s="951"/>
      <c r="W134" s="951"/>
      <c r="X134" s="951"/>
      <c r="Y134" s="951"/>
      <c r="Z134" s="951"/>
      <c r="AA134" s="951"/>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6">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M37:Q37"/>
    <mergeCell ref="M38:Q38"/>
    <mergeCell ref="M39:Q39"/>
    <mergeCell ref="M45:Q45"/>
    <mergeCell ref="M52:Q52"/>
    <mergeCell ref="R47:V47"/>
    <mergeCell ref="R48:V48"/>
    <mergeCell ref="R33:V33"/>
    <mergeCell ref="R34:V34"/>
    <mergeCell ref="R97:V97"/>
    <mergeCell ref="C15:L15"/>
    <mergeCell ref="C16:L16"/>
    <mergeCell ref="C17:L17"/>
    <mergeCell ref="C18:L18"/>
    <mergeCell ref="C19:L19"/>
    <mergeCell ref="C24:L24"/>
    <mergeCell ref="C23:L23"/>
    <mergeCell ref="M23:X23"/>
    <mergeCell ref="M20:X20"/>
    <mergeCell ref="M21:X21"/>
    <mergeCell ref="R35:V35"/>
    <mergeCell ref="R36:V36"/>
    <mergeCell ref="M42:Q42"/>
    <mergeCell ref="M43:Q43"/>
    <mergeCell ref="M44:Q44"/>
    <mergeCell ref="R46:V46"/>
    <mergeCell ref="M15:X15"/>
    <mergeCell ref="M16:X16"/>
    <mergeCell ref="M18:X18"/>
    <mergeCell ref="M19:X19"/>
    <mergeCell ref="M24:X24"/>
    <mergeCell ref="M25:X25"/>
    <mergeCell ref="M46:Q46"/>
    <mergeCell ref="R106:V106"/>
    <mergeCell ref="R105:V105"/>
    <mergeCell ref="R104:V104"/>
    <mergeCell ref="R103:V103"/>
    <mergeCell ref="R102:V102"/>
    <mergeCell ref="R101:V101"/>
    <mergeCell ref="R100:V100"/>
    <mergeCell ref="R99:V99"/>
    <mergeCell ref="R98:V98"/>
    <mergeCell ref="R115:V115"/>
    <mergeCell ref="R114:V114"/>
    <mergeCell ref="R113:V113"/>
    <mergeCell ref="R112:V112"/>
    <mergeCell ref="R111:V111"/>
    <mergeCell ref="R110:V110"/>
    <mergeCell ref="R109:V109"/>
    <mergeCell ref="R108:V108"/>
    <mergeCell ref="R107:V107"/>
    <mergeCell ref="B31:B32"/>
    <mergeCell ref="C31:L32"/>
    <mergeCell ref="R32:V32"/>
    <mergeCell ref="M31:Q32"/>
    <mergeCell ref="R77:V77"/>
    <mergeCell ref="R76:V76"/>
    <mergeCell ref="R75:V75"/>
    <mergeCell ref="R74:V74"/>
    <mergeCell ref="R73:V73"/>
    <mergeCell ref="R72:V72"/>
    <mergeCell ref="R45:V45"/>
    <mergeCell ref="R51:V51"/>
    <mergeCell ref="R50:V50"/>
    <mergeCell ref="R49:V49"/>
    <mergeCell ref="R60:V60"/>
    <mergeCell ref="R59:V59"/>
    <mergeCell ref="R58:V58"/>
    <mergeCell ref="R57:V57"/>
    <mergeCell ref="M47:Q47"/>
    <mergeCell ref="M48:Q48"/>
    <mergeCell ref="M49:Q49"/>
    <mergeCell ref="M50:Q50"/>
    <mergeCell ref="M53:Q53"/>
    <mergeCell ref="R52:V52"/>
    <mergeCell ref="R56:V56"/>
    <mergeCell ref="R55:V55"/>
    <mergeCell ref="R68:V68"/>
    <mergeCell ref="R67:V67"/>
    <mergeCell ref="R66:V66"/>
    <mergeCell ref="C30:AB30"/>
    <mergeCell ref="N11:Q11"/>
    <mergeCell ref="R11:W11"/>
    <mergeCell ref="AB31:AB32"/>
    <mergeCell ref="C12:AA12"/>
    <mergeCell ref="Y31:Y32"/>
    <mergeCell ref="X31:X32"/>
    <mergeCell ref="R31:W31"/>
    <mergeCell ref="C25:L25"/>
    <mergeCell ref="C20:L20"/>
    <mergeCell ref="C21:L21"/>
    <mergeCell ref="AA31:AA32"/>
    <mergeCell ref="Z31:Z32"/>
    <mergeCell ref="R53:V53"/>
    <mergeCell ref="R37:V37"/>
    <mergeCell ref="M33:Q33"/>
    <mergeCell ref="M34:Q34"/>
    <mergeCell ref="M35:Q35"/>
    <mergeCell ref="M36:Q36"/>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6:V96"/>
    <mergeCell ref="R95:V95"/>
    <mergeCell ref="R94:V94"/>
    <mergeCell ref="R93:V93"/>
    <mergeCell ref="R92:V92"/>
    <mergeCell ref="R91:V91"/>
    <mergeCell ref="R117:V117"/>
    <mergeCell ref="R116:V116"/>
  </mergeCells>
  <phoneticPr fontId="7"/>
  <hyperlinks>
    <hyperlink ref="M26" r:id="rId1"/>
  </hyperlinks>
  <pageMargins left="0.70866141732283472" right="0.70866141732283472" top="0.74803149606299213" bottom="0.74803149606299213" header="0.31496062992125984" footer="0.31496062992125984"/>
  <pageSetup paperSize="9" scale="48" orientation="portrait" cellComments="asDisplayed"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80" zoomScaleNormal="85" zoomScaleSheetLayoutView="80" zoomScalePageLayoutView="70" workbookViewId="0">
      <selection activeCell="L7" sqref="L7:L10"/>
    </sheetView>
  </sheetViews>
  <sheetFormatPr defaultColWidth="2.5" defaultRowHeight="13.5"/>
  <cols>
    <col min="1" max="1" width="5.625" style="53" customWidth="1"/>
    <col min="2" max="11" width="2.625" style="53" customWidth="1"/>
    <col min="12" max="13" width="11.75" style="53" customWidth="1"/>
    <col min="14" max="14" width="16.875" style="53" customWidth="1"/>
    <col min="15" max="15" width="37.5" style="53" customWidth="1"/>
    <col min="16" max="16" width="31.375" style="53" customWidth="1"/>
    <col min="17" max="17" width="10.625" style="53" customWidth="1"/>
    <col min="18" max="18" width="9.625" style="53" customWidth="1"/>
    <col min="19" max="19" width="13.625" style="53" customWidth="1"/>
    <col min="20" max="20" width="10"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4.625" style="53" customWidth="1"/>
    <col min="35" max="16384" width="2.5" style="53"/>
  </cols>
  <sheetData>
    <row r="1" spans="1:34" ht="21" customHeight="1">
      <c r="A1" s="560" t="s">
        <v>94</v>
      </c>
      <c r="B1" s="192"/>
      <c r="C1" s="192"/>
      <c r="D1" s="192"/>
      <c r="E1" s="192"/>
      <c r="F1" s="192"/>
      <c r="G1" s="195" t="s">
        <v>225</v>
      </c>
      <c r="H1" s="192"/>
      <c r="I1" s="192"/>
      <c r="J1" s="192"/>
      <c r="K1" s="192"/>
      <c r="L1" s="192"/>
      <c r="M1" s="192"/>
      <c r="N1" s="192"/>
      <c r="O1" s="192"/>
      <c r="P1" s="192"/>
      <c r="Q1" s="192"/>
      <c r="R1" s="192"/>
      <c r="S1" s="192"/>
      <c r="T1" s="192"/>
      <c r="U1" s="192"/>
      <c r="V1" s="192"/>
      <c r="W1" s="193"/>
      <c r="X1" s="193"/>
      <c r="Y1" s="193"/>
      <c r="Z1" s="193"/>
      <c r="AA1" s="193"/>
      <c r="AB1" s="193"/>
      <c r="AC1" s="193"/>
      <c r="AD1" s="193"/>
      <c r="AE1" s="193"/>
      <c r="AF1" s="193"/>
      <c r="AG1" s="193"/>
      <c r="AH1" s="193"/>
    </row>
    <row r="2" spans="1:34" ht="21" customHeight="1" thickBot="1">
      <c r="A2" s="192"/>
      <c r="B2" s="195"/>
      <c r="C2" s="195"/>
      <c r="D2" s="195"/>
      <c r="E2" s="195"/>
      <c r="F2" s="195"/>
      <c r="G2" s="195"/>
      <c r="H2" s="195"/>
      <c r="I2" s="195"/>
      <c r="J2" s="195"/>
      <c r="K2" s="195"/>
      <c r="L2" s="195"/>
      <c r="M2" s="195"/>
      <c r="N2" s="195"/>
      <c r="O2" s="195"/>
      <c r="P2" s="195"/>
      <c r="Q2" s="195"/>
      <c r="R2" s="195"/>
      <c r="S2" s="195"/>
      <c r="T2" s="195"/>
      <c r="U2" s="195"/>
      <c r="V2" s="195"/>
      <c r="W2" s="193"/>
      <c r="X2" s="193"/>
      <c r="Y2" s="193"/>
      <c r="Z2" s="193"/>
      <c r="AA2" s="199"/>
      <c r="AB2" s="561"/>
      <c r="AC2" s="561"/>
      <c r="AD2" s="561"/>
      <c r="AE2" s="561"/>
      <c r="AF2" s="561"/>
      <c r="AG2" s="561"/>
      <c r="AH2" s="561"/>
    </row>
    <row r="3" spans="1:34" ht="27" customHeight="1" thickBot="1">
      <c r="A3" s="979" t="s">
        <v>6</v>
      </c>
      <c r="B3" s="979"/>
      <c r="C3" s="980"/>
      <c r="D3" s="976" t="str">
        <f>IF('(入力順➀)基本情報入力シート'!M16="","",'(入力順➀)基本情報入力シート'!M16)</f>
        <v>○○ケアサービス</v>
      </c>
      <c r="E3" s="977"/>
      <c r="F3" s="977"/>
      <c r="G3" s="977"/>
      <c r="H3" s="977"/>
      <c r="I3" s="977"/>
      <c r="J3" s="977"/>
      <c r="K3" s="977"/>
      <c r="L3" s="977"/>
      <c r="M3" s="977"/>
      <c r="N3" s="977"/>
      <c r="O3" s="978"/>
      <c r="P3" s="562"/>
      <c r="Q3" s="563"/>
      <c r="R3" s="563"/>
      <c r="S3" s="192"/>
      <c r="T3" s="192"/>
      <c r="U3" s="192"/>
      <c r="V3" s="563"/>
      <c r="W3" s="192"/>
      <c r="X3" s="192"/>
      <c r="Y3" s="192"/>
      <c r="Z3" s="192"/>
      <c r="AA3" s="192"/>
      <c r="AB3" s="192"/>
      <c r="AC3" s="192"/>
      <c r="AD3" s="192"/>
      <c r="AE3" s="192"/>
      <c r="AF3" s="192"/>
      <c r="AG3" s="192"/>
      <c r="AH3" s="192"/>
    </row>
    <row r="4" spans="1:34" ht="21" customHeight="1" thickBot="1">
      <c r="A4" s="564"/>
      <c r="B4" s="564"/>
      <c r="C4" s="564"/>
      <c r="D4" s="565"/>
      <c r="E4" s="565"/>
      <c r="F4" s="565"/>
      <c r="G4" s="565"/>
      <c r="H4" s="565"/>
      <c r="I4" s="565"/>
      <c r="J4" s="565"/>
      <c r="K4" s="565"/>
      <c r="L4" s="565"/>
      <c r="M4" s="565"/>
      <c r="N4" s="565"/>
      <c r="O4" s="565"/>
      <c r="P4" s="565"/>
      <c r="Q4" s="563"/>
      <c r="R4" s="563"/>
      <c r="S4" s="192"/>
      <c r="T4" s="192"/>
      <c r="U4" s="192"/>
      <c r="V4" s="563"/>
      <c r="W4" s="192"/>
      <c r="X4" s="192"/>
      <c r="Y4" s="192"/>
      <c r="Z4" s="192"/>
      <c r="AA4" s="192"/>
      <c r="AB4" s="192"/>
      <c r="AC4" s="192"/>
      <c r="AD4" s="192"/>
      <c r="AE4" s="192"/>
      <c r="AF4" s="192"/>
      <c r="AG4" s="192"/>
      <c r="AH4" s="192"/>
    </row>
    <row r="5" spans="1:34" ht="27.75" customHeight="1" thickBot="1">
      <c r="A5" s="1000" t="s">
        <v>304</v>
      </c>
      <c r="B5" s="1001"/>
      <c r="C5" s="1001"/>
      <c r="D5" s="1001"/>
      <c r="E5" s="1001"/>
      <c r="F5" s="1001"/>
      <c r="G5" s="1001"/>
      <c r="H5" s="1001"/>
      <c r="I5" s="1001"/>
      <c r="J5" s="1001"/>
      <c r="K5" s="1001"/>
      <c r="L5" s="1001"/>
      <c r="M5" s="1001"/>
      <c r="N5" s="1001"/>
      <c r="O5" s="566">
        <f>IF(SUM(AH12:AH111)=0,"",SUM(AH12:AH111))</f>
        <v>54637200</v>
      </c>
      <c r="P5" s="565"/>
      <c r="Q5" s="563"/>
      <c r="R5" s="563"/>
      <c r="S5" s="192"/>
      <c r="T5" s="192"/>
      <c r="U5" s="192"/>
      <c r="V5" s="563"/>
      <c r="W5" s="192"/>
      <c r="X5" s="192"/>
      <c r="Y5" s="192"/>
      <c r="Z5" s="192"/>
      <c r="AA5" s="192"/>
      <c r="AB5" s="192"/>
      <c r="AC5" s="192"/>
      <c r="AD5" s="192"/>
      <c r="AE5" s="192"/>
      <c r="AF5" s="192"/>
      <c r="AG5" s="192"/>
      <c r="AH5" s="192"/>
    </row>
    <row r="6" spans="1:34" ht="21" customHeight="1" thickBot="1">
      <c r="A6" s="192"/>
      <c r="B6" s="192"/>
      <c r="C6" s="192"/>
      <c r="D6" s="192"/>
      <c r="E6" s="192"/>
      <c r="F6" s="192"/>
      <c r="G6" s="192"/>
      <c r="H6" s="192"/>
      <c r="I6" s="192"/>
      <c r="J6" s="192"/>
      <c r="K6" s="192"/>
      <c r="L6" s="192"/>
      <c r="M6" s="192"/>
      <c r="N6" s="192"/>
      <c r="O6" s="192"/>
      <c r="P6" s="192"/>
      <c r="Q6" s="243"/>
      <c r="R6" s="243"/>
      <c r="S6" s="192"/>
      <c r="T6" s="192"/>
      <c r="U6" s="192"/>
      <c r="V6" s="192"/>
      <c r="W6" s="192"/>
      <c r="X6" s="192"/>
      <c r="Y6" s="192"/>
      <c r="Z6" s="192"/>
      <c r="AA6" s="192"/>
      <c r="AB6" s="192"/>
      <c r="AC6" s="192"/>
      <c r="AD6" s="192"/>
      <c r="AE6" s="192"/>
      <c r="AF6" s="192"/>
      <c r="AG6" s="192"/>
      <c r="AH6" s="567"/>
    </row>
    <row r="7" spans="1:34" ht="18" customHeight="1">
      <c r="A7" s="983"/>
      <c r="B7" s="985" t="s">
        <v>7</v>
      </c>
      <c r="C7" s="986"/>
      <c r="D7" s="986"/>
      <c r="E7" s="986"/>
      <c r="F7" s="986"/>
      <c r="G7" s="986"/>
      <c r="H7" s="986"/>
      <c r="I7" s="986"/>
      <c r="J7" s="986"/>
      <c r="K7" s="987"/>
      <c r="L7" s="991" t="s">
        <v>125</v>
      </c>
      <c r="M7" s="568"/>
      <c r="N7" s="569"/>
      <c r="O7" s="993" t="s">
        <v>148</v>
      </c>
      <c r="P7" s="995" t="s">
        <v>76</v>
      </c>
      <c r="Q7" s="997" t="s">
        <v>209</v>
      </c>
      <c r="R7" s="999" t="s">
        <v>130</v>
      </c>
      <c r="S7" s="570" t="s">
        <v>47</v>
      </c>
      <c r="T7" s="571"/>
      <c r="U7" s="571"/>
      <c r="V7" s="571"/>
      <c r="W7" s="571"/>
      <c r="X7" s="571"/>
      <c r="Y7" s="571"/>
      <c r="Z7" s="571"/>
      <c r="AA7" s="571"/>
      <c r="AB7" s="571"/>
      <c r="AC7" s="571"/>
      <c r="AD7" s="571"/>
      <c r="AE7" s="571"/>
      <c r="AF7" s="571"/>
      <c r="AG7" s="571"/>
      <c r="AH7" s="572"/>
    </row>
    <row r="8" spans="1:34" ht="14.25">
      <c r="A8" s="984"/>
      <c r="B8" s="988"/>
      <c r="C8" s="989"/>
      <c r="D8" s="989"/>
      <c r="E8" s="989"/>
      <c r="F8" s="989"/>
      <c r="G8" s="989"/>
      <c r="H8" s="989"/>
      <c r="I8" s="989"/>
      <c r="J8" s="989"/>
      <c r="K8" s="990"/>
      <c r="L8" s="992"/>
      <c r="M8" s="967" t="s">
        <v>218</v>
      </c>
      <c r="N8" s="969"/>
      <c r="O8" s="994"/>
      <c r="P8" s="996"/>
      <c r="Q8" s="998"/>
      <c r="R8" s="973"/>
      <c r="S8" s="573"/>
      <c r="T8" s="981" t="s">
        <v>103</v>
      </c>
      <c r="U8" s="982"/>
      <c r="V8" s="961" t="s">
        <v>104</v>
      </c>
      <c r="W8" s="962"/>
      <c r="X8" s="962"/>
      <c r="Y8" s="962"/>
      <c r="Z8" s="962"/>
      <c r="AA8" s="962"/>
      <c r="AB8" s="962"/>
      <c r="AC8" s="962"/>
      <c r="AD8" s="962"/>
      <c r="AE8" s="962"/>
      <c r="AF8" s="962"/>
      <c r="AG8" s="963"/>
      <c r="AH8" s="574" t="s">
        <v>106</v>
      </c>
    </row>
    <row r="9" spans="1:34" ht="13.5" customHeight="1">
      <c r="A9" s="984"/>
      <c r="B9" s="988"/>
      <c r="C9" s="989"/>
      <c r="D9" s="989"/>
      <c r="E9" s="989"/>
      <c r="F9" s="989"/>
      <c r="G9" s="989"/>
      <c r="H9" s="989"/>
      <c r="I9" s="989"/>
      <c r="J9" s="989"/>
      <c r="K9" s="990"/>
      <c r="L9" s="992"/>
      <c r="M9" s="575"/>
      <c r="N9" s="576"/>
      <c r="O9" s="994"/>
      <c r="P9" s="996"/>
      <c r="Q9" s="998"/>
      <c r="R9" s="973"/>
      <c r="S9" s="970" t="s">
        <v>98</v>
      </c>
      <c r="T9" s="971" t="s">
        <v>211</v>
      </c>
      <c r="U9" s="974" t="s">
        <v>128</v>
      </c>
      <c r="V9" s="964" t="s">
        <v>129</v>
      </c>
      <c r="W9" s="965"/>
      <c r="X9" s="965"/>
      <c r="Y9" s="965"/>
      <c r="Z9" s="965"/>
      <c r="AA9" s="965"/>
      <c r="AB9" s="965"/>
      <c r="AC9" s="965"/>
      <c r="AD9" s="965"/>
      <c r="AE9" s="965"/>
      <c r="AF9" s="965"/>
      <c r="AG9" s="966"/>
      <c r="AH9" s="973" t="s">
        <v>229</v>
      </c>
    </row>
    <row r="10" spans="1:34" ht="150" customHeight="1">
      <c r="A10" s="984"/>
      <c r="B10" s="988"/>
      <c r="C10" s="989"/>
      <c r="D10" s="989"/>
      <c r="E10" s="989"/>
      <c r="F10" s="989"/>
      <c r="G10" s="989"/>
      <c r="H10" s="989"/>
      <c r="I10" s="989"/>
      <c r="J10" s="989"/>
      <c r="K10" s="990"/>
      <c r="L10" s="992"/>
      <c r="M10" s="577" t="s">
        <v>219</v>
      </c>
      <c r="N10" s="577" t="s">
        <v>220</v>
      </c>
      <c r="O10" s="994"/>
      <c r="P10" s="996"/>
      <c r="Q10" s="998"/>
      <c r="R10" s="973"/>
      <c r="S10" s="970"/>
      <c r="T10" s="972"/>
      <c r="U10" s="975"/>
      <c r="V10" s="967"/>
      <c r="W10" s="968"/>
      <c r="X10" s="968"/>
      <c r="Y10" s="968"/>
      <c r="Z10" s="968"/>
      <c r="AA10" s="968"/>
      <c r="AB10" s="968"/>
      <c r="AC10" s="968"/>
      <c r="AD10" s="968"/>
      <c r="AE10" s="968"/>
      <c r="AF10" s="968"/>
      <c r="AG10" s="969"/>
      <c r="AH10" s="973"/>
    </row>
    <row r="11" spans="1:34" ht="14.25">
      <c r="A11" s="578"/>
      <c r="B11" s="579"/>
      <c r="C11" s="580"/>
      <c r="D11" s="580"/>
      <c r="E11" s="580"/>
      <c r="F11" s="580"/>
      <c r="G11" s="580"/>
      <c r="H11" s="580"/>
      <c r="I11" s="580"/>
      <c r="J11" s="580"/>
      <c r="K11" s="581"/>
      <c r="L11" s="582"/>
      <c r="M11" s="582"/>
      <c r="N11" s="582"/>
      <c r="O11" s="583"/>
      <c r="P11" s="584"/>
      <c r="Q11" s="585"/>
      <c r="R11" s="586"/>
      <c r="S11" s="587"/>
      <c r="T11" s="588"/>
      <c r="U11" s="589"/>
      <c r="V11" s="590"/>
      <c r="W11" s="591"/>
      <c r="X11" s="591"/>
      <c r="Y11" s="591"/>
      <c r="Z11" s="591"/>
      <c r="AA11" s="591"/>
      <c r="AB11" s="591"/>
      <c r="AC11" s="591"/>
      <c r="AD11" s="591"/>
      <c r="AE11" s="591"/>
      <c r="AF11" s="591"/>
      <c r="AG11" s="591"/>
      <c r="AH11" s="586"/>
    </row>
    <row r="12" spans="1:34" ht="36.75" customHeight="1">
      <c r="A12" s="592">
        <v>1</v>
      </c>
      <c r="B12" s="593">
        <f>IF('(入力順➀)基本情報入力シート'!C33="","",'(入力順➀)基本情報入力シート'!C33)</f>
        <v>1</v>
      </c>
      <c r="C12" s="594">
        <f>IF('(入力順➀)基本情報入力シート'!D33="","",'(入力順➀)基本情報入力シート'!D33)</f>
        <v>3</v>
      </c>
      <c r="D12" s="595">
        <f>IF('(入力順➀)基本情報入力シート'!E33="","",'(入力順➀)基本情報入力シート'!E33)</f>
        <v>3</v>
      </c>
      <c r="E12" s="595">
        <f>IF('(入力順➀)基本情報入力シート'!F33="","",'(入力順➀)基本情報入力シート'!F33)</f>
        <v>4</v>
      </c>
      <c r="F12" s="595">
        <f>IF('(入力順➀)基本情報入力シート'!G33="","",'(入力順➀)基本情報入力シート'!G33)</f>
        <v>5</v>
      </c>
      <c r="G12" s="595">
        <f>IF('(入力順➀)基本情報入力シート'!H33="","",'(入力順➀)基本情報入力シート'!H33)</f>
        <v>6</v>
      </c>
      <c r="H12" s="595">
        <f>IF('(入力順➀)基本情報入力シート'!I33="","",'(入力順➀)基本情報入力シート'!I33)</f>
        <v>7</v>
      </c>
      <c r="I12" s="595">
        <f>IF('(入力順➀)基本情報入力シート'!J33="","",'(入力順➀)基本情報入力シート'!J33)</f>
        <v>8</v>
      </c>
      <c r="J12" s="595">
        <f>IF('(入力順➀)基本情報入力シート'!K33="","",'(入力順➀)基本情報入力シート'!K33)</f>
        <v>9</v>
      </c>
      <c r="K12" s="596">
        <f>IF('(入力順➀)基本情報入力シート'!L33="","",'(入力順➀)基本情報入力シート'!L33)</f>
        <v>1</v>
      </c>
      <c r="L12" s="597" t="str">
        <f>IF('(入力順➀)基本情報入力シート'!M33="","",'(入力順➀)基本情報入力シート'!M33)</f>
        <v>東京都</v>
      </c>
      <c r="M12" s="597" t="str">
        <f>IF('(入力順➀)基本情報入力シート'!R33="","",'(入力順➀)基本情報入力シート'!R33)</f>
        <v>東京都</v>
      </c>
      <c r="N12" s="597" t="str">
        <f>IF('(入力順➀)基本情報入力シート'!W33="","",'(入力順➀)基本情報入力シート'!W33)</f>
        <v>千代田区</v>
      </c>
      <c r="O12" s="592" t="str">
        <f>IF('(入力順➀)基本情報入力シート'!X33="","",'(入力順➀)基本情報入力シート'!X33)</f>
        <v>介護保険事業所名称０１</v>
      </c>
      <c r="P12" s="598" t="str">
        <f>IF('(入力順➀)基本情報入力シート'!Y33="","",'(入力順➀)基本情報入力シート'!Y33)</f>
        <v>訪問介護</v>
      </c>
      <c r="Q12" s="599">
        <f>IF('(入力順➀)基本情報入力シート'!Z33="","",'(入力順➀)基本情報入力シート'!Z33)</f>
        <v>250000</v>
      </c>
      <c r="R12" s="600">
        <f>IF('(入力順➀)基本情報入力シート'!AA33="","",'(入力順➀)基本情報入力シート'!AA33)</f>
        <v>11.4</v>
      </c>
      <c r="S12" s="601" t="s">
        <v>551</v>
      </c>
      <c r="T12" s="602" t="s">
        <v>554</v>
      </c>
      <c r="U12" s="603">
        <f>IF(P12="","",VLOOKUP(P12,【参考】数式用!$A$5:$I$38,MATCH(T12,【参考】数式用!$C$4:$G$4,0)+2,0))</f>
        <v>0.1</v>
      </c>
      <c r="V12" s="237" t="s">
        <v>34</v>
      </c>
      <c r="W12" s="604">
        <v>4</v>
      </c>
      <c r="X12" s="234" t="s">
        <v>12</v>
      </c>
      <c r="Y12" s="604">
        <v>4</v>
      </c>
      <c r="Z12" s="386" t="s">
        <v>102</v>
      </c>
      <c r="AA12" s="605">
        <v>5</v>
      </c>
      <c r="AB12" s="234" t="s">
        <v>12</v>
      </c>
      <c r="AC12" s="605">
        <v>3</v>
      </c>
      <c r="AD12" s="234" t="s">
        <v>17</v>
      </c>
      <c r="AE12" s="606" t="s">
        <v>49</v>
      </c>
      <c r="AF12" s="607">
        <f>IF(W12&gt;=1,(AA12*12+AC12)-(W12*12+Y12)+1,"")</f>
        <v>12</v>
      </c>
      <c r="AG12" s="608" t="s">
        <v>69</v>
      </c>
      <c r="AH12" s="609">
        <f>IFERROR(ROUNDDOWN(ROUND(Q12*R12,0)*U12,0)*AF12,"")</f>
        <v>3420000</v>
      </c>
    </row>
    <row r="13" spans="1:34" ht="36.75" customHeight="1">
      <c r="A13" s="592">
        <f>A12+1</f>
        <v>2</v>
      </c>
      <c r="B13" s="593">
        <f>IF('(入力順➀)基本情報入力シート'!C34="","",'(入力順➀)基本情報入力シート'!C34)</f>
        <v>1</v>
      </c>
      <c r="C13" s="594">
        <f>IF('(入力順➀)基本情報入力シート'!D34="","",'(入力順➀)基本情報入力シート'!D34)</f>
        <v>3</v>
      </c>
      <c r="D13" s="595">
        <f>IF('(入力順➀)基本情報入力シート'!E34="","",'(入力順➀)基本情報入力シート'!E34)</f>
        <v>3</v>
      </c>
      <c r="E13" s="595">
        <f>IF('(入力順➀)基本情報入力シート'!F34="","",'(入力順➀)基本情報入力シート'!F34)</f>
        <v>4</v>
      </c>
      <c r="F13" s="595">
        <f>IF('(入力順➀)基本情報入力シート'!G34="","",'(入力順➀)基本情報入力シート'!G34)</f>
        <v>5</v>
      </c>
      <c r="G13" s="595">
        <f>IF('(入力順➀)基本情報入力シート'!H34="","",'(入力順➀)基本情報入力シート'!H34)</f>
        <v>6</v>
      </c>
      <c r="H13" s="595">
        <f>IF('(入力順➀)基本情報入力シート'!I34="","",'(入力順➀)基本情報入力シート'!I34)</f>
        <v>7</v>
      </c>
      <c r="I13" s="595">
        <f>IF('(入力順➀)基本情報入力シート'!J34="","",'(入力順➀)基本情報入力シート'!J34)</f>
        <v>8</v>
      </c>
      <c r="J13" s="595">
        <f>IF('(入力順➀)基本情報入力シート'!K34="","",'(入力順➀)基本情報入力シート'!K34)</f>
        <v>9</v>
      </c>
      <c r="K13" s="596">
        <f>IF('(入力順➀)基本情報入力シート'!L34="","",'(入力順➀)基本情報入力シート'!L34)</f>
        <v>2</v>
      </c>
      <c r="L13" s="597" t="str">
        <f>IF('(入力順➀)基本情報入力シート'!M34="","",'(入力順➀)基本情報入力シート'!M34)</f>
        <v>東京都</v>
      </c>
      <c r="M13" s="597" t="str">
        <f>IF('(入力順➀)基本情報入力シート'!R34="","",'(入力順➀)基本情報入力シート'!R34)</f>
        <v>東京都</v>
      </c>
      <c r="N13" s="597" t="str">
        <f>IF('(入力順➀)基本情報入力シート'!W34="","",'(入力順➀)基本情報入力シート'!W34)</f>
        <v>豊島区</v>
      </c>
      <c r="O13" s="592" t="str">
        <f>IF('(入力順➀)基本情報入力シート'!X34="","",'(入力順➀)基本情報入力シート'!X34)</f>
        <v>介護保険事業所名称０２</v>
      </c>
      <c r="P13" s="598" t="str">
        <f>IF('(入力順➀)基本情報入力シート'!Y34="","",'(入力順➀)基本情報入力シート'!Y34)</f>
        <v>通所介護</v>
      </c>
      <c r="Q13" s="599">
        <f>IF('(入力順➀)基本情報入力シート'!Z34="","",'(入力順➀)基本情報入力シート'!Z34)</f>
        <v>400000</v>
      </c>
      <c r="R13" s="600">
        <f>IF('(入力順➀)基本情報入力シート'!AA34="","",'(入力順➀)基本情報入力シート'!AA34)</f>
        <v>10.9</v>
      </c>
      <c r="S13" s="601" t="s">
        <v>552</v>
      </c>
      <c r="T13" s="602" t="s">
        <v>555</v>
      </c>
      <c r="U13" s="603">
        <f>IF(P13="","",VLOOKUP(P13,【参考】数式用!$A$5:$I$38,MATCH(T13,【参考】数式用!$C$4:$G$4,0)+2,0))</f>
        <v>5.8999999999999997E-2</v>
      </c>
      <c r="V13" s="237" t="s">
        <v>34</v>
      </c>
      <c r="W13" s="604">
        <v>4</v>
      </c>
      <c r="X13" s="234" t="s">
        <v>12</v>
      </c>
      <c r="Y13" s="604">
        <v>4</v>
      </c>
      <c r="Z13" s="386" t="s">
        <v>102</v>
      </c>
      <c r="AA13" s="605">
        <v>5</v>
      </c>
      <c r="AB13" s="234" t="s">
        <v>12</v>
      </c>
      <c r="AC13" s="605">
        <v>3</v>
      </c>
      <c r="AD13" s="234" t="s">
        <v>17</v>
      </c>
      <c r="AE13" s="606" t="s">
        <v>49</v>
      </c>
      <c r="AF13" s="607">
        <f t="shared" ref="AF13:AF16" si="0">IF(W13&gt;=1,(AA13*12+AC13)-(W13*12+Y13)+1,"")</f>
        <v>12</v>
      </c>
      <c r="AG13" s="608" t="s">
        <v>69</v>
      </c>
      <c r="AH13" s="609">
        <f t="shared" ref="AH13:AH76" si="1">IFERROR(ROUNDDOWN(ROUND(Q13*R13,0)*U13,0)*AF13,"")</f>
        <v>3086880</v>
      </c>
    </row>
    <row r="14" spans="1:34" ht="36.75" customHeight="1">
      <c r="A14" s="592">
        <f t="shared" ref="A14:A26" si="2">A13+1</f>
        <v>3</v>
      </c>
      <c r="B14" s="593">
        <f>IF('(入力順➀)基本情報入力シート'!C35="","",'(入力順➀)基本情報入力シート'!C35)</f>
        <v>1</v>
      </c>
      <c r="C14" s="594">
        <f>IF('(入力順➀)基本情報入力シート'!D35="","",'(入力順➀)基本情報入力シート'!D35)</f>
        <v>3</v>
      </c>
      <c r="D14" s="595">
        <f>IF('(入力順➀)基本情報入力シート'!E35="","",'(入力順➀)基本情報入力シート'!E35)</f>
        <v>3</v>
      </c>
      <c r="E14" s="595">
        <f>IF('(入力順➀)基本情報入力シート'!F35="","",'(入力順➀)基本情報入力シート'!F35)</f>
        <v>4</v>
      </c>
      <c r="F14" s="595">
        <f>IF('(入力順➀)基本情報入力シート'!G35="","",'(入力順➀)基本情報入力シート'!G35)</f>
        <v>5</v>
      </c>
      <c r="G14" s="595">
        <f>IF('(入力順➀)基本情報入力シート'!H35="","",'(入力順➀)基本情報入力シート'!H35)</f>
        <v>6</v>
      </c>
      <c r="H14" s="595">
        <f>IF('(入力順➀)基本情報入力シート'!I35="","",'(入力順➀)基本情報入力シート'!I35)</f>
        <v>7</v>
      </c>
      <c r="I14" s="595">
        <f>IF('(入力順➀)基本情報入力シート'!J35="","",'(入力順➀)基本情報入力シート'!J35)</f>
        <v>8</v>
      </c>
      <c r="J14" s="595">
        <f>IF('(入力順➀)基本情報入力シート'!K35="","",'(入力順➀)基本情報入力シート'!K35)</f>
        <v>9</v>
      </c>
      <c r="K14" s="596">
        <f>IF('(入力順➀)基本情報入力シート'!L35="","",'(入力順➀)基本情報入力シート'!L35)</f>
        <v>3</v>
      </c>
      <c r="L14" s="597" t="str">
        <f>IF('(入力順➀)基本情報入力シート'!M35="","",'(入力順➀)基本情報入力シート'!M35)</f>
        <v>世田谷区</v>
      </c>
      <c r="M14" s="597" t="str">
        <f>IF('(入力順➀)基本情報入力シート'!R35="","",'(入力順➀)基本情報入力シート'!R35)</f>
        <v>東京都</v>
      </c>
      <c r="N14" s="597" t="str">
        <f>IF('(入力順➀)基本情報入力シート'!W35="","",'(入力順➀)基本情報入力シート'!W35)</f>
        <v>世田谷区</v>
      </c>
      <c r="O14" s="592" t="str">
        <f>IF('(入力順➀)基本情報入力シート'!X35="","",'(入力順➀)基本情報入力シート'!X35)</f>
        <v>介護保険事業所名称０３</v>
      </c>
      <c r="P14" s="598" t="str">
        <f>IF('(入力順➀)基本情報入力シート'!Y35="","",'(入力順➀)基本情報入力シート'!Y35)</f>
        <v>定期巡回･随時対応型訪問介護看護</v>
      </c>
      <c r="Q14" s="599">
        <f>IF('(入力順➀)基本情報入力シート'!Z35="","",'(入力順➀)基本情報入力シート'!Z35)</f>
        <v>400000</v>
      </c>
      <c r="R14" s="600">
        <f>IF('(入力順➀)基本情報入力シート'!AA35="","",'(入力順➀)基本情報入力シート'!AA35)</f>
        <v>11.4</v>
      </c>
      <c r="S14" s="601" t="s">
        <v>553</v>
      </c>
      <c r="T14" s="602" t="s">
        <v>555</v>
      </c>
      <c r="U14" s="603">
        <f>IF(P14="","",VLOOKUP(P14,【参考】数式用!$A$5:$I$38,MATCH(T14,【参考】数式用!$C$4:$G$4,0)+2,0))</f>
        <v>0.13700000000000001</v>
      </c>
      <c r="V14" s="237" t="s">
        <v>34</v>
      </c>
      <c r="W14" s="604">
        <v>4</v>
      </c>
      <c r="X14" s="234" t="s">
        <v>12</v>
      </c>
      <c r="Y14" s="604">
        <v>4</v>
      </c>
      <c r="Z14" s="386" t="s">
        <v>102</v>
      </c>
      <c r="AA14" s="605">
        <v>5</v>
      </c>
      <c r="AB14" s="234" t="s">
        <v>12</v>
      </c>
      <c r="AC14" s="605">
        <v>3</v>
      </c>
      <c r="AD14" s="234" t="s">
        <v>17</v>
      </c>
      <c r="AE14" s="606" t="s">
        <v>49</v>
      </c>
      <c r="AF14" s="607">
        <f t="shared" si="0"/>
        <v>12</v>
      </c>
      <c r="AG14" s="608" t="s">
        <v>69</v>
      </c>
      <c r="AH14" s="609">
        <f t="shared" si="1"/>
        <v>7496640</v>
      </c>
    </row>
    <row r="15" spans="1:34" ht="36.75" customHeight="1">
      <c r="A15" s="592">
        <f t="shared" si="2"/>
        <v>4</v>
      </c>
      <c r="B15" s="593">
        <f>IF('(入力順➀)基本情報入力シート'!C36="","",'(入力順➀)基本情報入力シート'!C36)</f>
        <v>1</v>
      </c>
      <c r="C15" s="594">
        <f>IF('(入力順➀)基本情報入力シート'!D36="","",'(入力順➀)基本情報入力シート'!D36)</f>
        <v>1</v>
      </c>
      <c r="D15" s="595">
        <f>IF('(入力順➀)基本情報入力シート'!E36="","",'(入力順➀)基本情報入力シート'!E36)</f>
        <v>3</v>
      </c>
      <c r="E15" s="595">
        <f>IF('(入力順➀)基本情報入力シート'!F36="","",'(入力順➀)基本情報入力シート'!F36)</f>
        <v>4</v>
      </c>
      <c r="F15" s="595">
        <f>IF('(入力順➀)基本情報入力シート'!G36="","",'(入力順➀)基本情報入力シート'!G36)</f>
        <v>5</v>
      </c>
      <c r="G15" s="595">
        <f>IF('(入力順➀)基本情報入力シート'!H36="","",'(入力順➀)基本情報入力シート'!H36)</f>
        <v>6</v>
      </c>
      <c r="H15" s="595">
        <f>IF('(入力順➀)基本情報入力シート'!I36="","",'(入力順➀)基本情報入力シート'!I36)</f>
        <v>7</v>
      </c>
      <c r="I15" s="595">
        <f>IF('(入力順➀)基本情報入力シート'!J36="","",'(入力順➀)基本情報入力シート'!J36)</f>
        <v>8</v>
      </c>
      <c r="J15" s="595">
        <f>IF('(入力順➀)基本情報入力シート'!K36="","",'(入力順➀)基本情報入力シート'!K36)</f>
        <v>9</v>
      </c>
      <c r="K15" s="596">
        <f>IF('(入力順➀)基本情報入力シート'!L36="","",'(入力順➀)基本情報入力シート'!L36)</f>
        <v>4</v>
      </c>
      <c r="L15" s="597" t="str">
        <f>IF('(入力順➀)基本情報入力シート'!M36="","",'(入力順➀)基本情報入力シート'!M36)</f>
        <v>埼玉県</v>
      </c>
      <c r="M15" s="597" t="str">
        <f>IF('(入力順➀)基本情報入力シート'!R36="","",'(入力順➀)基本情報入力シート'!R36)</f>
        <v>埼玉県</v>
      </c>
      <c r="N15" s="597" t="str">
        <f>IF('(入力順➀)基本情報入力シート'!W36="","",'(入力順➀)基本情報入力シート'!W36)</f>
        <v>さいたま市</v>
      </c>
      <c r="O15" s="592" t="str">
        <f>IF('(入力順➀)基本情報入力シート'!X36="","",'(入力順➀)基本情報入力シート'!X36)</f>
        <v>介護保険事業所名称０４</v>
      </c>
      <c r="P15" s="598" t="str">
        <f>IF('(入力順➀)基本情報入力シート'!Y36="","",'(入力順➀)基本情報入力シート'!Y36)</f>
        <v>介護老人福祉施設</v>
      </c>
      <c r="Q15" s="599">
        <f>IF('(入力順➀)基本情報入力シート'!Z36="","",'(入力順➀)基本情報入力シート'!Z36)</f>
        <v>2000000</v>
      </c>
      <c r="R15" s="600">
        <f>IF('(入力順➀)基本情報入力シート'!AA36="","",'(入力順➀)基本情報入力シート'!AA36)</f>
        <v>10.68</v>
      </c>
      <c r="S15" s="601" t="s">
        <v>552</v>
      </c>
      <c r="T15" s="602" t="s">
        <v>555</v>
      </c>
      <c r="U15" s="603">
        <f>IF(P15="","",VLOOKUP(P15,【参考】数式用!$A$5:$I$38,MATCH(T15,【参考】数式用!$C$4:$G$4,0)+2,0))</f>
        <v>8.3000000000000004E-2</v>
      </c>
      <c r="V15" s="237" t="s">
        <v>34</v>
      </c>
      <c r="W15" s="604">
        <v>4</v>
      </c>
      <c r="X15" s="234" t="s">
        <v>12</v>
      </c>
      <c r="Y15" s="604">
        <v>4</v>
      </c>
      <c r="Z15" s="386" t="s">
        <v>102</v>
      </c>
      <c r="AA15" s="605">
        <v>5</v>
      </c>
      <c r="AB15" s="234" t="s">
        <v>12</v>
      </c>
      <c r="AC15" s="605">
        <v>3</v>
      </c>
      <c r="AD15" s="234" t="s">
        <v>17</v>
      </c>
      <c r="AE15" s="606" t="s">
        <v>49</v>
      </c>
      <c r="AF15" s="607">
        <f t="shared" si="0"/>
        <v>12</v>
      </c>
      <c r="AG15" s="608" t="s">
        <v>69</v>
      </c>
      <c r="AH15" s="609">
        <f t="shared" si="1"/>
        <v>21274560</v>
      </c>
    </row>
    <row r="16" spans="1:34" ht="36.75" customHeight="1">
      <c r="A16" s="592">
        <f t="shared" si="2"/>
        <v>5</v>
      </c>
      <c r="B16" s="593">
        <f>IF('(入力順➀)基本情報入力シート'!C37="","",'(入力順➀)基本情報入力シート'!C37)</f>
        <v>1</v>
      </c>
      <c r="C16" s="594">
        <f>IF('(入力順➀)基本情報入力シート'!D37="","",'(入力順➀)基本情報入力シート'!D37)</f>
        <v>4</v>
      </c>
      <c r="D16" s="595">
        <f>IF('(入力順➀)基本情報入力シート'!E37="","",'(入力順➀)基本情報入力シート'!E37)</f>
        <v>3</v>
      </c>
      <c r="E16" s="595">
        <f>IF('(入力順➀)基本情報入力シート'!F37="","",'(入力順➀)基本情報入力シート'!F37)</f>
        <v>4</v>
      </c>
      <c r="F16" s="595">
        <f>IF('(入力順➀)基本情報入力シート'!G37="","",'(入力順➀)基本情報入力シート'!G37)</f>
        <v>5</v>
      </c>
      <c r="G16" s="595">
        <f>IF('(入力順➀)基本情報入力シート'!H37="","",'(入力順➀)基本情報入力シート'!H37)</f>
        <v>6</v>
      </c>
      <c r="H16" s="595">
        <f>IF('(入力順➀)基本情報入力シート'!I37="","",'(入力順➀)基本情報入力シート'!I37)</f>
        <v>7</v>
      </c>
      <c r="I16" s="595">
        <f>IF('(入力順➀)基本情報入力シート'!J37="","",'(入力順➀)基本情報入力シート'!J37)</f>
        <v>8</v>
      </c>
      <c r="J16" s="595">
        <f>IF('(入力順➀)基本情報入力シート'!K37="","",'(入力順➀)基本情報入力シート'!K37)</f>
        <v>9</v>
      </c>
      <c r="K16" s="596">
        <f>IF('(入力順➀)基本情報入力シート'!L37="","",'(入力順➀)基本情報入力シート'!L37)</f>
        <v>5</v>
      </c>
      <c r="L16" s="597" t="str">
        <f>IF('(入力順➀)基本情報入力シート'!M37="","",'(入力順➀)基本情報入力シート'!M37)</f>
        <v>横浜市</v>
      </c>
      <c r="M16" s="597" t="str">
        <f>IF('(入力順➀)基本情報入力シート'!R37="","",'(入力順➀)基本情報入力シート'!R37)</f>
        <v>神奈川県</v>
      </c>
      <c r="N16" s="597" t="str">
        <f>IF('(入力順➀)基本情報入力シート'!W37="","",'(入力順➀)基本情報入力シート'!W37)</f>
        <v>横浜市</v>
      </c>
      <c r="O16" s="592" t="str">
        <f>IF('(入力順➀)基本情報入力シート'!X37="","",'(入力順➀)基本情報入力シート'!X37)</f>
        <v>介護保険事業所名称０５</v>
      </c>
      <c r="P16" s="598" t="str">
        <f>IF('(入力順➀)基本情報入力シート'!Y37="","",'(入力順➀)基本情報入力シート'!Y37)</f>
        <v>小規模多機能型居宅介護</v>
      </c>
      <c r="Q16" s="599">
        <f>IF('(入力順➀)基本情報入力シート'!Z37="","",'(入力順➀)基本情報入力シート'!Z37)</f>
        <v>400000</v>
      </c>
      <c r="R16" s="600">
        <f>IF('(入力順➀)基本情報入力シート'!AA37="","",'(入力順➀)基本情報入力シート'!AA37)</f>
        <v>10.88</v>
      </c>
      <c r="S16" s="601" t="s">
        <v>552</v>
      </c>
      <c r="T16" s="602" t="s">
        <v>554</v>
      </c>
      <c r="U16" s="603">
        <f>IF(P16="","",VLOOKUP(P16,【参考】数式用!$A$5:$I$38,MATCH(T16,【参考】数式用!$C$4:$G$4,0)+2,0))</f>
        <v>7.3999999999999996E-2</v>
      </c>
      <c r="V16" s="237" t="s">
        <v>34</v>
      </c>
      <c r="W16" s="604">
        <v>4</v>
      </c>
      <c r="X16" s="234" t="s">
        <v>12</v>
      </c>
      <c r="Y16" s="604">
        <v>4</v>
      </c>
      <c r="Z16" s="386" t="s">
        <v>102</v>
      </c>
      <c r="AA16" s="605">
        <v>5</v>
      </c>
      <c r="AB16" s="234" t="s">
        <v>12</v>
      </c>
      <c r="AC16" s="605">
        <v>3</v>
      </c>
      <c r="AD16" s="234" t="s">
        <v>17</v>
      </c>
      <c r="AE16" s="606" t="s">
        <v>49</v>
      </c>
      <c r="AF16" s="607">
        <f t="shared" si="0"/>
        <v>12</v>
      </c>
      <c r="AG16" s="608" t="s">
        <v>69</v>
      </c>
      <c r="AH16" s="609">
        <f t="shared" si="1"/>
        <v>3864576</v>
      </c>
    </row>
    <row r="17" spans="1:34" ht="36.75" customHeight="1">
      <c r="A17" s="592">
        <f t="shared" si="2"/>
        <v>6</v>
      </c>
      <c r="B17" s="593">
        <f>IF('(入力順➀)基本情報入力シート'!C38="","",'(入力順➀)基本情報入力シート'!C38)</f>
        <v>1</v>
      </c>
      <c r="C17" s="594">
        <f>IF('(入力順➀)基本情報入力シート'!D38="","",'(入力順➀)基本情報入力シート'!D38)</f>
        <v>4</v>
      </c>
      <c r="D17" s="595">
        <f>IF('(入力順➀)基本情報入力シート'!E38="","",'(入力順➀)基本情報入力シート'!E38)</f>
        <v>3</v>
      </c>
      <c r="E17" s="595">
        <f>IF('(入力順➀)基本情報入力シート'!F38="","",'(入力順➀)基本情報入力シート'!F38)</f>
        <v>4</v>
      </c>
      <c r="F17" s="595">
        <f>IF('(入力順➀)基本情報入力シート'!G38="","",'(入力順➀)基本情報入力シート'!G38)</f>
        <v>5</v>
      </c>
      <c r="G17" s="595">
        <f>IF('(入力順➀)基本情報入力シート'!H38="","",'(入力順➀)基本情報入力シート'!H38)</f>
        <v>6</v>
      </c>
      <c r="H17" s="595">
        <f>IF('(入力順➀)基本情報入力シート'!I38="","",'(入力順➀)基本情報入力シート'!I38)</f>
        <v>7</v>
      </c>
      <c r="I17" s="595">
        <f>IF('(入力順➀)基本情報入力シート'!J38="","",'(入力順➀)基本情報入力シート'!J38)</f>
        <v>8</v>
      </c>
      <c r="J17" s="595">
        <f>IF('(入力順➀)基本情報入力シート'!K38="","",'(入力順➀)基本情報入力シート'!K38)</f>
        <v>9</v>
      </c>
      <c r="K17" s="596">
        <f>IF('(入力順➀)基本情報入力シート'!L38="","",'(入力順➀)基本情報入力シート'!L38)</f>
        <v>5</v>
      </c>
      <c r="L17" s="597" t="str">
        <f>IF('(入力順➀)基本情報入力シート'!M38="","",'(入力順➀)基本情報入力シート'!M38)</f>
        <v>横浜市</v>
      </c>
      <c r="M17" s="597" t="str">
        <f>IF('(入力順➀)基本情報入力シート'!R38="","",'(入力順➀)基本情報入力シート'!R38)</f>
        <v>神奈川県</v>
      </c>
      <c r="N17" s="597" t="str">
        <f>IF('(入力順➀)基本情報入力シート'!W38="","",'(入力順➀)基本情報入力シート'!W38)</f>
        <v>横浜市</v>
      </c>
      <c r="O17" s="592" t="str">
        <f>IF('(入力順➀)基本情報入力シート'!X38="","",'(入力順➀)基本情報入力シート'!X38)</f>
        <v>介護保険事業所名称０５</v>
      </c>
      <c r="P17" s="598" t="str">
        <f>IF('(入力順➀)基本情報入力シート'!Y38="","",'(入力順➀)基本情報入力シート'!Y38)</f>
        <v>介護予防小規模多機能型居宅介護</v>
      </c>
      <c r="Q17" s="599" t="str">
        <f>IF('(入力順➀)基本情報入力シート'!Z38="","",'(入力順➀)基本情報入力シート'!Z38)</f>
        <v>上記に含む</v>
      </c>
      <c r="R17" s="600" t="str">
        <f>IF('(入力順➀)基本情報入力シート'!AA38="","",'(入力順➀)基本情報入力シート'!AA38)</f>
        <v/>
      </c>
      <c r="S17" s="601" t="s">
        <v>552</v>
      </c>
      <c r="T17" s="602" t="s">
        <v>554</v>
      </c>
      <c r="U17" s="603">
        <f>IF(P17="","",VLOOKUP(P17,【参考】数式用!$A$5:$I$38,MATCH(T17,【参考】数式用!$C$4:$G$4,0)+2,0))</f>
        <v>7.3999999999999996E-2</v>
      </c>
      <c r="V17" s="237" t="s">
        <v>201</v>
      </c>
      <c r="W17" s="604">
        <v>4</v>
      </c>
      <c r="X17" s="234" t="s">
        <v>202</v>
      </c>
      <c r="Y17" s="604">
        <v>4</v>
      </c>
      <c r="Z17" s="386" t="s">
        <v>203</v>
      </c>
      <c r="AA17" s="605">
        <v>5</v>
      </c>
      <c r="AB17" s="234" t="s">
        <v>202</v>
      </c>
      <c r="AC17" s="605">
        <v>3</v>
      </c>
      <c r="AD17" s="234" t="s">
        <v>204</v>
      </c>
      <c r="AE17" s="606" t="s">
        <v>205</v>
      </c>
      <c r="AF17" s="607">
        <f t="shared" ref="AF17:AF80" si="3">IF(W17&gt;=1,(AA17*12+AC17)-(W17*12+Y17)+1,"")</f>
        <v>12</v>
      </c>
      <c r="AG17" s="608" t="s">
        <v>206</v>
      </c>
      <c r="AH17" s="609" t="str">
        <f t="shared" si="1"/>
        <v/>
      </c>
    </row>
    <row r="18" spans="1:34" ht="36.75" customHeight="1">
      <c r="A18" s="592">
        <f t="shared" si="2"/>
        <v>7</v>
      </c>
      <c r="B18" s="593">
        <f>IF('(入力順➀)基本情報入力シート'!C39="","",'(入力順➀)基本情報入力シート'!C39)</f>
        <v>1</v>
      </c>
      <c r="C18" s="594">
        <f>IF('(入力順➀)基本情報入力シート'!D39="","",'(入力順➀)基本情報入力シート'!D39)</f>
        <v>2</v>
      </c>
      <c r="D18" s="595">
        <f>IF('(入力順➀)基本情報入力シート'!E39="","",'(入力順➀)基本情報入力シート'!E39)</f>
        <v>3</v>
      </c>
      <c r="E18" s="595">
        <f>IF('(入力順➀)基本情報入力シート'!F39="","",'(入力順➀)基本情報入力シート'!F39)</f>
        <v>4</v>
      </c>
      <c r="F18" s="595">
        <f>IF('(入力順➀)基本情報入力シート'!G39="","",'(入力順➀)基本情報入力シート'!G39)</f>
        <v>5</v>
      </c>
      <c r="G18" s="595">
        <f>IF('(入力順➀)基本情報入力シート'!H39="","",'(入力順➀)基本情報入力シート'!H39)</f>
        <v>6</v>
      </c>
      <c r="H18" s="595">
        <f>IF('(入力順➀)基本情報入力シート'!I39="","",'(入力順➀)基本情報入力シート'!I39)</f>
        <v>7</v>
      </c>
      <c r="I18" s="595">
        <f>IF('(入力順➀)基本情報入力シート'!J39="","",'(入力順➀)基本情報入力シート'!J39)</f>
        <v>8</v>
      </c>
      <c r="J18" s="595">
        <f>IF('(入力順➀)基本情報入力シート'!K39="","",'(入力順➀)基本情報入力シート'!K39)</f>
        <v>9</v>
      </c>
      <c r="K18" s="596">
        <f>IF('(入力順➀)基本情報入力シート'!L39="","",'(入力順➀)基本情報入力シート'!L39)</f>
        <v>6</v>
      </c>
      <c r="L18" s="597" t="str">
        <f>IF('(入力順➀)基本情報入力シート'!M39="","",'(入力順➀)基本情報入力シート'!M39)</f>
        <v>千葉県</v>
      </c>
      <c r="M18" s="597" t="str">
        <f>IF('(入力順➀)基本情報入力シート'!R39="","",'(入力順➀)基本情報入力シート'!R39)</f>
        <v>神奈川県</v>
      </c>
      <c r="N18" s="597" t="str">
        <f>IF('(入力順➀)基本情報入力シート'!W39="","",'(入力順➀)基本情報入力シート'!W39)</f>
        <v>千葉市</v>
      </c>
      <c r="O18" s="592" t="str">
        <f>IF('(入力順➀)基本情報入力シート'!X39="","",'(入力順➀)基本情報入力シート'!X39)</f>
        <v>介護保険事業所名称０６</v>
      </c>
      <c r="P18" s="598" t="str">
        <f>IF('(入力順➀)基本情報入力シート'!Y39="","",'(入力順➀)基本情報入力シート'!Y39)</f>
        <v>介護老人保健施設</v>
      </c>
      <c r="Q18" s="599">
        <f>IF('(入力順➀)基本情報入力シート'!Z39="","",'(入力順➀)基本情報入力シート'!Z39)</f>
        <v>2800000</v>
      </c>
      <c r="R18" s="600">
        <f>IF('(入力順➀)基本情報入力シート'!AA39="","",'(入力順➀)基本情報入力シート'!AA39)</f>
        <v>10.68</v>
      </c>
      <c r="S18" s="601" t="s">
        <v>553</v>
      </c>
      <c r="T18" s="602" t="s">
        <v>555</v>
      </c>
      <c r="U18" s="603">
        <f>IF(P18="","",VLOOKUP(P18,【参考】数式用!$A$5:$I$38,MATCH(T18,【参考】数式用!$C$4:$G$4,0)+2,0))</f>
        <v>3.9E-2</v>
      </c>
      <c r="V18" s="237" t="s">
        <v>201</v>
      </c>
      <c r="W18" s="604">
        <v>4</v>
      </c>
      <c r="X18" s="234" t="s">
        <v>202</v>
      </c>
      <c r="Y18" s="604">
        <v>4</v>
      </c>
      <c r="Z18" s="386" t="s">
        <v>203</v>
      </c>
      <c r="AA18" s="605">
        <v>5</v>
      </c>
      <c r="AB18" s="234" t="s">
        <v>202</v>
      </c>
      <c r="AC18" s="605">
        <v>3</v>
      </c>
      <c r="AD18" s="234" t="s">
        <v>204</v>
      </c>
      <c r="AE18" s="606" t="s">
        <v>205</v>
      </c>
      <c r="AF18" s="607">
        <f t="shared" si="3"/>
        <v>12</v>
      </c>
      <c r="AG18" s="608" t="s">
        <v>206</v>
      </c>
      <c r="AH18" s="609">
        <f t="shared" si="1"/>
        <v>13995072</v>
      </c>
    </row>
    <row r="19" spans="1:34" ht="36.75" customHeight="1">
      <c r="A19" s="592">
        <f t="shared" si="2"/>
        <v>8</v>
      </c>
      <c r="B19" s="593">
        <f>IF('(入力順➀)基本情報入力シート'!C40="","",'(入力順➀)基本情報入力シート'!C40)</f>
        <v>1</v>
      </c>
      <c r="C19" s="594">
        <f>IF('(入力順➀)基本情報入力シート'!D40="","",'(入力順➀)基本情報入力シート'!D40)</f>
        <v>2</v>
      </c>
      <c r="D19" s="595">
        <f>IF('(入力順➀)基本情報入力シート'!E40="","",'(入力順➀)基本情報入力シート'!E40)</f>
        <v>3</v>
      </c>
      <c r="E19" s="595">
        <f>IF('(入力順➀)基本情報入力シート'!F40="","",'(入力順➀)基本情報入力シート'!F40)</f>
        <v>4</v>
      </c>
      <c r="F19" s="595">
        <f>IF('(入力順➀)基本情報入力シート'!G40="","",'(入力順➀)基本情報入力シート'!G40)</f>
        <v>5</v>
      </c>
      <c r="G19" s="595">
        <f>IF('(入力順➀)基本情報入力シート'!H40="","",'(入力順➀)基本情報入力シート'!H40)</f>
        <v>6</v>
      </c>
      <c r="H19" s="595">
        <f>IF('(入力順➀)基本情報入力シート'!I40="","",'(入力順➀)基本情報入力シート'!I40)</f>
        <v>7</v>
      </c>
      <c r="I19" s="595">
        <f>IF('(入力順➀)基本情報入力シート'!J40="","",'(入力順➀)基本情報入力シート'!J40)</f>
        <v>8</v>
      </c>
      <c r="J19" s="595">
        <f>IF('(入力順➀)基本情報入力シート'!K40="","",'(入力順➀)基本情報入力シート'!K40)</f>
        <v>9</v>
      </c>
      <c r="K19" s="596">
        <f>IF('(入力順➀)基本情報入力シート'!L40="","",'(入力順➀)基本情報入力シート'!L40)</f>
        <v>6</v>
      </c>
      <c r="L19" s="597" t="str">
        <f>IF('(入力順➀)基本情報入力シート'!M40="","",'(入力順➀)基本情報入力シート'!M40)</f>
        <v>千葉県</v>
      </c>
      <c r="M19" s="597" t="str">
        <f>IF('(入力順➀)基本情報入力シート'!R40="","",'(入力順➀)基本情報入力シート'!R40)</f>
        <v>千葉県</v>
      </c>
      <c r="N19" s="597" t="str">
        <f>IF('(入力順➀)基本情報入力シート'!W40="","",'(入力順➀)基本情報入力シート'!W40)</f>
        <v>千葉市</v>
      </c>
      <c r="O19" s="592" t="str">
        <f>IF('(入力順➀)基本情報入力シート'!X40="","",'(入力順➀)基本情報入力シート'!X40)</f>
        <v>介護保険事業所名称０６</v>
      </c>
      <c r="P19" s="598" t="str">
        <f>IF('(入力順➀)基本情報入力シート'!Y40="","",'(入力順➀)基本情報入力シート'!Y40)</f>
        <v>短期入所療養介護（老健）</v>
      </c>
      <c r="Q19" s="599">
        <f>IF('(入力順➀)基本情報入力シート'!Z40="","",'(入力順➀)基本情報入力シート'!Z40)</f>
        <v>300000</v>
      </c>
      <c r="R19" s="600">
        <f>IF('(入力順➀)基本情報入力シート'!AA40="","",'(入力順➀)基本情報入力シート'!AA40)</f>
        <v>10.68</v>
      </c>
      <c r="S19" s="601" t="s">
        <v>553</v>
      </c>
      <c r="T19" s="602" t="s">
        <v>555</v>
      </c>
      <c r="U19" s="603">
        <f>IF(P19="","",VLOOKUP(P19,【参考】数式用!$A$5:$I$38,MATCH(T19,【参考】数式用!$C$4:$G$4,0)+2,0))</f>
        <v>3.9E-2</v>
      </c>
      <c r="V19" s="237" t="s">
        <v>201</v>
      </c>
      <c r="W19" s="604">
        <v>4</v>
      </c>
      <c r="X19" s="234" t="s">
        <v>202</v>
      </c>
      <c r="Y19" s="604">
        <v>4</v>
      </c>
      <c r="Z19" s="386" t="s">
        <v>203</v>
      </c>
      <c r="AA19" s="605">
        <v>5</v>
      </c>
      <c r="AB19" s="234" t="s">
        <v>202</v>
      </c>
      <c r="AC19" s="605">
        <v>3</v>
      </c>
      <c r="AD19" s="234" t="s">
        <v>204</v>
      </c>
      <c r="AE19" s="606" t="s">
        <v>205</v>
      </c>
      <c r="AF19" s="607">
        <f t="shared" si="3"/>
        <v>12</v>
      </c>
      <c r="AG19" s="608" t="s">
        <v>206</v>
      </c>
      <c r="AH19" s="609">
        <f t="shared" si="1"/>
        <v>1499472</v>
      </c>
    </row>
    <row r="20" spans="1:34" ht="36.75" customHeight="1">
      <c r="A20" s="592">
        <f t="shared" si="2"/>
        <v>9</v>
      </c>
      <c r="B20" s="593">
        <f>IF('(入力順➀)基本情報入力シート'!C41="","",'(入力順➀)基本情報入力シート'!C41)</f>
        <v>1</v>
      </c>
      <c r="C20" s="594">
        <f>IF('(入力順➀)基本情報入力シート'!D41="","",'(入力順➀)基本情報入力シート'!D41)</f>
        <v>2</v>
      </c>
      <c r="D20" s="595">
        <f>IF('(入力順➀)基本情報入力シート'!E41="","",'(入力順➀)基本情報入力シート'!E41)</f>
        <v>3</v>
      </c>
      <c r="E20" s="595">
        <f>IF('(入力順➀)基本情報入力シート'!F41="","",'(入力順➀)基本情報入力シート'!F41)</f>
        <v>4</v>
      </c>
      <c r="F20" s="595">
        <f>IF('(入力順➀)基本情報入力シート'!G41="","",'(入力順➀)基本情報入力シート'!G41)</f>
        <v>5</v>
      </c>
      <c r="G20" s="595">
        <f>IF('(入力順➀)基本情報入力シート'!H41="","",'(入力順➀)基本情報入力シート'!H41)</f>
        <v>6</v>
      </c>
      <c r="H20" s="595">
        <f>IF('(入力順➀)基本情報入力シート'!I41="","",'(入力順➀)基本情報入力シート'!I41)</f>
        <v>7</v>
      </c>
      <c r="I20" s="595">
        <f>IF('(入力順➀)基本情報入力シート'!J41="","",'(入力順➀)基本情報入力シート'!J41)</f>
        <v>8</v>
      </c>
      <c r="J20" s="595">
        <f>IF('(入力順➀)基本情報入力シート'!K41="","",'(入力順➀)基本情報入力シート'!K41)</f>
        <v>9</v>
      </c>
      <c r="K20" s="596">
        <f>IF('(入力順➀)基本情報入力シート'!L41="","",'(入力順➀)基本情報入力シート'!L41)</f>
        <v>6</v>
      </c>
      <c r="L20" s="597" t="str">
        <f>IF('(入力順➀)基本情報入力シート'!M41="","",'(入力順➀)基本情報入力シート'!M41)</f>
        <v>千葉県</v>
      </c>
      <c r="M20" s="597" t="str">
        <f>IF('(入力順➀)基本情報入力シート'!R41="","",'(入力順➀)基本情報入力シート'!R41)</f>
        <v>千葉県</v>
      </c>
      <c r="N20" s="597" t="str">
        <f>IF('(入力順➀)基本情報入力シート'!W41="","",'(入力順➀)基本情報入力シート'!W41)</f>
        <v>千葉市</v>
      </c>
      <c r="O20" s="592" t="str">
        <f>IF('(入力順➀)基本情報入力シート'!X41="","",'(入力順➀)基本情報入力シート'!X41)</f>
        <v>介護保険事業所名称０６</v>
      </c>
      <c r="P20" s="598" t="str">
        <f>IF('(入力順➀)基本情報入力シート'!Y41="","",'(入力順➀)基本情報入力シート'!Y41)</f>
        <v>介護予防短期入所療養介護（老健）</v>
      </c>
      <c r="Q20" s="599" t="str">
        <f>IF('(入力順➀)基本情報入力シート'!Z41="","",'(入力順➀)基本情報入力シート'!Z41)</f>
        <v>上記に含む</v>
      </c>
      <c r="R20" s="600" t="str">
        <f>IF('(入力順➀)基本情報入力シート'!AA41="","",'(入力順➀)基本情報入力シート'!AA41)</f>
        <v/>
      </c>
      <c r="S20" s="601" t="s">
        <v>553</v>
      </c>
      <c r="T20" s="602" t="s">
        <v>555</v>
      </c>
      <c r="U20" s="603">
        <f>IF(P20="","",VLOOKUP(P20,【参考】数式用!$A$5:$I$38,MATCH(T20,【参考】数式用!$C$4:$G$4,0)+2,0))</f>
        <v>3.9E-2</v>
      </c>
      <c r="V20" s="237" t="s">
        <v>201</v>
      </c>
      <c r="W20" s="604">
        <v>4</v>
      </c>
      <c r="X20" s="234" t="s">
        <v>202</v>
      </c>
      <c r="Y20" s="604">
        <v>4</v>
      </c>
      <c r="Z20" s="386" t="s">
        <v>203</v>
      </c>
      <c r="AA20" s="605">
        <v>5</v>
      </c>
      <c r="AB20" s="234" t="s">
        <v>202</v>
      </c>
      <c r="AC20" s="605">
        <v>3</v>
      </c>
      <c r="AD20" s="234" t="s">
        <v>204</v>
      </c>
      <c r="AE20" s="606" t="s">
        <v>205</v>
      </c>
      <c r="AF20" s="607">
        <f t="shared" si="3"/>
        <v>12</v>
      </c>
      <c r="AG20" s="608" t="s">
        <v>206</v>
      </c>
      <c r="AH20" s="609" t="str">
        <f t="shared" si="1"/>
        <v/>
      </c>
    </row>
    <row r="21" spans="1:34" ht="36.75" customHeight="1">
      <c r="A21" s="592">
        <f t="shared" si="2"/>
        <v>10</v>
      </c>
      <c r="B21" s="593" t="str">
        <f>IF('(入力順➀)基本情報入力シート'!C42="","",'(入力順➀)基本情報入力シート'!C42)</f>
        <v/>
      </c>
      <c r="C21" s="594" t="str">
        <f>IF('(入力順➀)基本情報入力シート'!D42="","",'(入力順➀)基本情報入力シート'!D42)</f>
        <v/>
      </c>
      <c r="D21" s="595" t="str">
        <f>IF('(入力順➀)基本情報入力シート'!E42="","",'(入力順➀)基本情報入力シート'!E42)</f>
        <v/>
      </c>
      <c r="E21" s="595" t="str">
        <f>IF('(入力順➀)基本情報入力シート'!F42="","",'(入力順➀)基本情報入力シート'!F42)</f>
        <v/>
      </c>
      <c r="F21" s="595" t="str">
        <f>IF('(入力順➀)基本情報入力シート'!G42="","",'(入力順➀)基本情報入力シート'!G42)</f>
        <v/>
      </c>
      <c r="G21" s="595" t="str">
        <f>IF('(入力順➀)基本情報入力シート'!H42="","",'(入力順➀)基本情報入力シート'!H42)</f>
        <v/>
      </c>
      <c r="H21" s="595" t="str">
        <f>IF('(入力順➀)基本情報入力シート'!I42="","",'(入力順➀)基本情報入力シート'!I42)</f>
        <v/>
      </c>
      <c r="I21" s="595" t="str">
        <f>IF('(入力順➀)基本情報入力シート'!J42="","",'(入力順➀)基本情報入力シート'!J42)</f>
        <v/>
      </c>
      <c r="J21" s="595" t="str">
        <f>IF('(入力順➀)基本情報入力シート'!K42="","",'(入力順➀)基本情報入力シート'!K42)</f>
        <v/>
      </c>
      <c r="K21" s="596" t="str">
        <f>IF('(入力順➀)基本情報入力シート'!L42="","",'(入力順➀)基本情報入力シート'!L42)</f>
        <v/>
      </c>
      <c r="L21" s="597" t="str">
        <f>IF('(入力順➀)基本情報入力シート'!M42="","",'(入力順➀)基本情報入力シート'!M42)</f>
        <v/>
      </c>
      <c r="M21" s="597" t="str">
        <f>IF('(入力順➀)基本情報入力シート'!R42="","",'(入力順➀)基本情報入力シート'!R42)</f>
        <v/>
      </c>
      <c r="N21" s="597" t="str">
        <f>IF('(入力順➀)基本情報入力シート'!W42="","",'(入力順➀)基本情報入力シート'!W42)</f>
        <v/>
      </c>
      <c r="O21" s="592" t="str">
        <f>IF('(入力順➀)基本情報入力シート'!X42="","",'(入力順➀)基本情報入力シート'!X42)</f>
        <v/>
      </c>
      <c r="P21" s="598" t="str">
        <f>IF('(入力順➀)基本情報入力シート'!Y42="","",'(入力順➀)基本情報入力シート'!Y42)</f>
        <v/>
      </c>
      <c r="Q21" s="599" t="str">
        <f>IF('(入力順➀)基本情報入力シート'!Z42="","",'(入力順➀)基本情報入力シート'!Z42)</f>
        <v/>
      </c>
      <c r="R21" s="600" t="str">
        <f>IF('(入力順➀)基本情報入力シート'!AA42="","",'(入力順➀)基本情報入力シート'!AA42)</f>
        <v/>
      </c>
      <c r="S21" s="601"/>
      <c r="T21" s="602"/>
      <c r="U21" s="603" t="str">
        <f>IF(P21="","",VLOOKUP(P21,【参考】数式用!$A$5:$I$38,MATCH(T21,【参考】数式用!$C$4:$G$4,0)+2,0))</f>
        <v/>
      </c>
      <c r="V21" s="237" t="s">
        <v>201</v>
      </c>
      <c r="W21" s="604"/>
      <c r="X21" s="234" t="s">
        <v>202</v>
      </c>
      <c r="Y21" s="604"/>
      <c r="Z21" s="386" t="s">
        <v>203</v>
      </c>
      <c r="AA21" s="605"/>
      <c r="AB21" s="234" t="s">
        <v>202</v>
      </c>
      <c r="AC21" s="605"/>
      <c r="AD21" s="234" t="s">
        <v>204</v>
      </c>
      <c r="AE21" s="606" t="s">
        <v>205</v>
      </c>
      <c r="AF21" s="607" t="str">
        <f t="shared" si="3"/>
        <v/>
      </c>
      <c r="AG21" s="608" t="s">
        <v>206</v>
      </c>
      <c r="AH21" s="609" t="str">
        <f t="shared" si="1"/>
        <v/>
      </c>
    </row>
    <row r="22" spans="1:34" ht="36.75" customHeight="1">
      <c r="A22" s="592">
        <f t="shared" si="2"/>
        <v>11</v>
      </c>
      <c r="B22" s="593" t="str">
        <f>IF('(入力順➀)基本情報入力シート'!C43="","",'(入力順➀)基本情報入力シート'!C43)</f>
        <v/>
      </c>
      <c r="C22" s="594" t="str">
        <f>IF('(入力順➀)基本情報入力シート'!D43="","",'(入力順➀)基本情報入力シート'!D43)</f>
        <v/>
      </c>
      <c r="D22" s="595" t="str">
        <f>IF('(入力順➀)基本情報入力シート'!E43="","",'(入力順➀)基本情報入力シート'!E43)</f>
        <v/>
      </c>
      <c r="E22" s="595" t="str">
        <f>IF('(入力順➀)基本情報入力シート'!F43="","",'(入力順➀)基本情報入力シート'!F43)</f>
        <v/>
      </c>
      <c r="F22" s="595" t="str">
        <f>IF('(入力順➀)基本情報入力シート'!G43="","",'(入力順➀)基本情報入力シート'!G43)</f>
        <v/>
      </c>
      <c r="G22" s="595" t="str">
        <f>IF('(入力順➀)基本情報入力シート'!H43="","",'(入力順➀)基本情報入力シート'!H43)</f>
        <v/>
      </c>
      <c r="H22" s="595" t="str">
        <f>IF('(入力順➀)基本情報入力シート'!I43="","",'(入力順➀)基本情報入力シート'!I43)</f>
        <v/>
      </c>
      <c r="I22" s="595" t="str">
        <f>IF('(入力順➀)基本情報入力シート'!J43="","",'(入力順➀)基本情報入力シート'!J43)</f>
        <v/>
      </c>
      <c r="J22" s="595" t="str">
        <f>IF('(入力順➀)基本情報入力シート'!K43="","",'(入力順➀)基本情報入力シート'!K43)</f>
        <v/>
      </c>
      <c r="K22" s="596" t="str">
        <f>IF('(入力順➀)基本情報入力シート'!L43="","",'(入力順➀)基本情報入力シート'!L43)</f>
        <v/>
      </c>
      <c r="L22" s="597" t="str">
        <f>IF('(入力順➀)基本情報入力シート'!M43="","",'(入力順➀)基本情報入力シート'!M43)</f>
        <v/>
      </c>
      <c r="M22" s="597" t="str">
        <f>IF('(入力順➀)基本情報入力シート'!R43="","",'(入力順➀)基本情報入力シート'!R43)</f>
        <v/>
      </c>
      <c r="N22" s="597" t="str">
        <f>IF('(入力順➀)基本情報入力シート'!W43="","",'(入力順➀)基本情報入力シート'!W43)</f>
        <v/>
      </c>
      <c r="O22" s="592" t="str">
        <f>IF('(入力順➀)基本情報入力シート'!X43="","",'(入力順➀)基本情報入力シート'!X43)</f>
        <v/>
      </c>
      <c r="P22" s="598" t="str">
        <f>IF('(入力順➀)基本情報入力シート'!Y43="","",'(入力順➀)基本情報入力シート'!Y43)</f>
        <v/>
      </c>
      <c r="Q22" s="599" t="str">
        <f>IF('(入力順➀)基本情報入力シート'!Z43="","",'(入力順➀)基本情報入力シート'!Z43)</f>
        <v/>
      </c>
      <c r="R22" s="600" t="str">
        <f>IF('(入力順➀)基本情報入力シート'!AA43="","",'(入力順➀)基本情報入力シート'!AA43)</f>
        <v/>
      </c>
      <c r="S22" s="601"/>
      <c r="T22" s="602"/>
      <c r="U22" s="603" t="str">
        <f>IF(P22="","",VLOOKUP(P22,【参考】数式用!$A$5:$I$38,MATCH(T22,【参考】数式用!$C$4:$G$4,0)+2,0))</f>
        <v/>
      </c>
      <c r="V22" s="237" t="s">
        <v>201</v>
      </c>
      <c r="W22" s="604"/>
      <c r="X22" s="234" t="s">
        <v>202</v>
      </c>
      <c r="Y22" s="604"/>
      <c r="Z22" s="386" t="s">
        <v>203</v>
      </c>
      <c r="AA22" s="605"/>
      <c r="AB22" s="234" t="s">
        <v>202</v>
      </c>
      <c r="AC22" s="605"/>
      <c r="AD22" s="234" t="s">
        <v>204</v>
      </c>
      <c r="AE22" s="606" t="s">
        <v>205</v>
      </c>
      <c r="AF22" s="607" t="str">
        <f t="shared" si="3"/>
        <v/>
      </c>
      <c r="AG22" s="608" t="s">
        <v>206</v>
      </c>
      <c r="AH22" s="609" t="str">
        <f t="shared" si="1"/>
        <v/>
      </c>
    </row>
    <row r="23" spans="1:34" ht="36.75" customHeight="1">
      <c r="A23" s="592">
        <f t="shared" si="2"/>
        <v>12</v>
      </c>
      <c r="B23" s="593" t="str">
        <f>IF('(入力順➀)基本情報入力シート'!C44="","",'(入力順➀)基本情報入力シート'!C44)</f>
        <v/>
      </c>
      <c r="C23" s="594" t="str">
        <f>IF('(入力順➀)基本情報入力シート'!D44="","",'(入力順➀)基本情報入力シート'!D44)</f>
        <v/>
      </c>
      <c r="D23" s="595" t="str">
        <f>IF('(入力順➀)基本情報入力シート'!E44="","",'(入力順➀)基本情報入力シート'!E44)</f>
        <v/>
      </c>
      <c r="E23" s="595" t="str">
        <f>IF('(入力順➀)基本情報入力シート'!F44="","",'(入力順➀)基本情報入力シート'!F44)</f>
        <v/>
      </c>
      <c r="F23" s="595" t="str">
        <f>IF('(入力順➀)基本情報入力シート'!G44="","",'(入力順➀)基本情報入力シート'!G44)</f>
        <v/>
      </c>
      <c r="G23" s="595" t="str">
        <f>IF('(入力順➀)基本情報入力シート'!H44="","",'(入力順➀)基本情報入力シート'!H44)</f>
        <v/>
      </c>
      <c r="H23" s="595" t="str">
        <f>IF('(入力順➀)基本情報入力シート'!I44="","",'(入力順➀)基本情報入力シート'!I44)</f>
        <v/>
      </c>
      <c r="I23" s="595" t="str">
        <f>IF('(入力順➀)基本情報入力シート'!J44="","",'(入力順➀)基本情報入力シート'!J44)</f>
        <v/>
      </c>
      <c r="J23" s="595" t="str">
        <f>IF('(入力順➀)基本情報入力シート'!K44="","",'(入力順➀)基本情報入力シート'!K44)</f>
        <v/>
      </c>
      <c r="K23" s="596" t="str">
        <f>IF('(入力順➀)基本情報入力シート'!L44="","",'(入力順➀)基本情報入力シート'!L44)</f>
        <v/>
      </c>
      <c r="L23" s="597" t="str">
        <f>IF('(入力順➀)基本情報入力シート'!M44="","",'(入力順➀)基本情報入力シート'!M44)</f>
        <v/>
      </c>
      <c r="M23" s="597" t="str">
        <f>IF('(入力順➀)基本情報入力シート'!R44="","",'(入力順➀)基本情報入力シート'!R44)</f>
        <v/>
      </c>
      <c r="N23" s="597" t="str">
        <f>IF('(入力順➀)基本情報入力シート'!W44="","",'(入力順➀)基本情報入力シート'!W44)</f>
        <v/>
      </c>
      <c r="O23" s="592" t="str">
        <f>IF('(入力順➀)基本情報入力シート'!X44="","",'(入力順➀)基本情報入力シート'!X44)</f>
        <v/>
      </c>
      <c r="P23" s="598" t="str">
        <f>IF('(入力順➀)基本情報入力シート'!Y44="","",'(入力順➀)基本情報入力シート'!Y44)</f>
        <v/>
      </c>
      <c r="Q23" s="599" t="str">
        <f>IF('(入力順➀)基本情報入力シート'!Z44="","",'(入力順➀)基本情報入力シート'!Z44)</f>
        <v/>
      </c>
      <c r="R23" s="600" t="str">
        <f>IF('(入力順➀)基本情報入力シート'!AA44="","",'(入力順➀)基本情報入力シート'!AA44)</f>
        <v/>
      </c>
      <c r="S23" s="601"/>
      <c r="T23" s="602"/>
      <c r="U23" s="603" t="str">
        <f>IF(P23="","",VLOOKUP(P23,【参考】数式用!$A$5:$I$38,MATCH(T23,【参考】数式用!$C$4:$G$4,0)+2,0))</f>
        <v/>
      </c>
      <c r="V23" s="237" t="s">
        <v>201</v>
      </c>
      <c r="W23" s="604"/>
      <c r="X23" s="234" t="s">
        <v>202</v>
      </c>
      <c r="Y23" s="604"/>
      <c r="Z23" s="386" t="s">
        <v>203</v>
      </c>
      <c r="AA23" s="605"/>
      <c r="AB23" s="234" t="s">
        <v>202</v>
      </c>
      <c r="AC23" s="605"/>
      <c r="AD23" s="234" t="s">
        <v>204</v>
      </c>
      <c r="AE23" s="606" t="s">
        <v>205</v>
      </c>
      <c r="AF23" s="607" t="str">
        <f t="shared" si="3"/>
        <v/>
      </c>
      <c r="AG23" s="608" t="s">
        <v>206</v>
      </c>
      <c r="AH23" s="609" t="str">
        <f t="shared" si="1"/>
        <v/>
      </c>
    </row>
    <row r="24" spans="1:34" ht="36.75" customHeight="1">
      <c r="A24" s="592">
        <f t="shared" si="2"/>
        <v>13</v>
      </c>
      <c r="B24" s="593" t="str">
        <f>IF('(入力順➀)基本情報入力シート'!C45="","",'(入力順➀)基本情報入力シート'!C45)</f>
        <v/>
      </c>
      <c r="C24" s="594" t="str">
        <f>IF('(入力順➀)基本情報入力シート'!D45="","",'(入力順➀)基本情報入力シート'!D45)</f>
        <v/>
      </c>
      <c r="D24" s="595" t="str">
        <f>IF('(入力順➀)基本情報入力シート'!E45="","",'(入力順➀)基本情報入力シート'!E45)</f>
        <v/>
      </c>
      <c r="E24" s="595" t="str">
        <f>IF('(入力順➀)基本情報入力シート'!F45="","",'(入力順➀)基本情報入力シート'!F45)</f>
        <v/>
      </c>
      <c r="F24" s="595" t="str">
        <f>IF('(入力順➀)基本情報入力シート'!G45="","",'(入力順➀)基本情報入力シート'!G45)</f>
        <v/>
      </c>
      <c r="G24" s="595" t="str">
        <f>IF('(入力順➀)基本情報入力シート'!H45="","",'(入力順➀)基本情報入力シート'!H45)</f>
        <v/>
      </c>
      <c r="H24" s="595" t="str">
        <f>IF('(入力順➀)基本情報入力シート'!I45="","",'(入力順➀)基本情報入力シート'!I45)</f>
        <v/>
      </c>
      <c r="I24" s="595" t="str">
        <f>IF('(入力順➀)基本情報入力シート'!J45="","",'(入力順➀)基本情報入力シート'!J45)</f>
        <v/>
      </c>
      <c r="J24" s="595" t="str">
        <f>IF('(入力順➀)基本情報入力シート'!K45="","",'(入力順➀)基本情報入力シート'!K45)</f>
        <v/>
      </c>
      <c r="K24" s="596" t="str">
        <f>IF('(入力順➀)基本情報入力シート'!L45="","",'(入力順➀)基本情報入力シート'!L45)</f>
        <v/>
      </c>
      <c r="L24" s="597" t="str">
        <f>IF('(入力順➀)基本情報入力シート'!M45="","",'(入力順➀)基本情報入力シート'!M45)</f>
        <v/>
      </c>
      <c r="M24" s="597" t="str">
        <f>IF('(入力順➀)基本情報入力シート'!R45="","",'(入力順➀)基本情報入力シート'!R45)</f>
        <v/>
      </c>
      <c r="N24" s="597" t="str">
        <f>IF('(入力順➀)基本情報入力シート'!W45="","",'(入力順➀)基本情報入力シート'!W45)</f>
        <v/>
      </c>
      <c r="O24" s="592" t="str">
        <f>IF('(入力順➀)基本情報入力シート'!X45="","",'(入力順➀)基本情報入力シート'!X45)</f>
        <v/>
      </c>
      <c r="P24" s="598" t="str">
        <f>IF('(入力順➀)基本情報入力シート'!Y45="","",'(入力順➀)基本情報入力シート'!Y45)</f>
        <v/>
      </c>
      <c r="Q24" s="599" t="str">
        <f>IF('(入力順➀)基本情報入力シート'!Z45="","",'(入力順➀)基本情報入力シート'!Z45)</f>
        <v/>
      </c>
      <c r="R24" s="600" t="str">
        <f>IF('(入力順➀)基本情報入力シート'!AA45="","",'(入力順➀)基本情報入力シート'!AA45)</f>
        <v/>
      </c>
      <c r="S24" s="601"/>
      <c r="T24" s="602"/>
      <c r="U24" s="603" t="str">
        <f>IF(P24="","",VLOOKUP(P24,【参考】数式用!$A$5:$I$38,MATCH(T24,【参考】数式用!$C$4:$G$4,0)+2,0))</f>
        <v/>
      </c>
      <c r="V24" s="237" t="s">
        <v>201</v>
      </c>
      <c r="W24" s="604"/>
      <c r="X24" s="234" t="s">
        <v>202</v>
      </c>
      <c r="Y24" s="604"/>
      <c r="Z24" s="386" t="s">
        <v>203</v>
      </c>
      <c r="AA24" s="605"/>
      <c r="AB24" s="234" t="s">
        <v>202</v>
      </c>
      <c r="AC24" s="605"/>
      <c r="AD24" s="234" t="s">
        <v>204</v>
      </c>
      <c r="AE24" s="606" t="s">
        <v>205</v>
      </c>
      <c r="AF24" s="607" t="str">
        <f t="shared" si="3"/>
        <v/>
      </c>
      <c r="AG24" s="608" t="s">
        <v>206</v>
      </c>
      <c r="AH24" s="609" t="str">
        <f t="shared" si="1"/>
        <v/>
      </c>
    </row>
    <row r="25" spans="1:34" ht="36.75" customHeight="1">
      <c r="A25" s="592">
        <f t="shared" si="2"/>
        <v>14</v>
      </c>
      <c r="B25" s="593" t="str">
        <f>IF('(入力順➀)基本情報入力シート'!C46="","",'(入力順➀)基本情報入力シート'!C46)</f>
        <v/>
      </c>
      <c r="C25" s="594" t="str">
        <f>IF('(入力順➀)基本情報入力シート'!D46="","",'(入力順➀)基本情報入力シート'!D46)</f>
        <v/>
      </c>
      <c r="D25" s="595" t="str">
        <f>IF('(入力順➀)基本情報入力シート'!E46="","",'(入力順➀)基本情報入力シート'!E46)</f>
        <v/>
      </c>
      <c r="E25" s="595" t="str">
        <f>IF('(入力順➀)基本情報入力シート'!F46="","",'(入力順➀)基本情報入力シート'!F46)</f>
        <v/>
      </c>
      <c r="F25" s="595" t="str">
        <f>IF('(入力順➀)基本情報入力シート'!G46="","",'(入力順➀)基本情報入力シート'!G46)</f>
        <v/>
      </c>
      <c r="G25" s="595" t="str">
        <f>IF('(入力順➀)基本情報入力シート'!H46="","",'(入力順➀)基本情報入力シート'!H46)</f>
        <v/>
      </c>
      <c r="H25" s="595" t="str">
        <f>IF('(入力順➀)基本情報入力シート'!I46="","",'(入力順➀)基本情報入力シート'!I46)</f>
        <v/>
      </c>
      <c r="I25" s="595" t="str">
        <f>IF('(入力順➀)基本情報入力シート'!J46="","",'(入力順➀)基本情報入力シート'!J46)</f>
        <v/>
      </c>
      <c r="J25" s="595" t="str">
        <f>IF('(入力順➀)基本情報入力シート'!K46="","",'(入力順➀)基本情報入力シート'!K46)</f>
        <v/>
      </c>
      <c r="K25" s="596" t="str">
        <f>IF('(入力順➀)基本情報入力シート'!L46="","",'(入力順➀)基本情報入力シート'!L46)</f>
        <v/>
      </c>
      <c r="L25" s="597" t="str">
        <f>IF('(入力順➀)基本情報入力シート'!M46="","",'(入力順➀)基本情報入力シート'!M46)</f>
        <v/>
      </c>
      <c r="M25" s="597" t="str">
        <f>IF('(入力順➀)基本情報入力シート'!R46="","",'(入力順➀)基本情報入力シート'!R46)</f>
        <v/>
      </c>
      <c r="N25" s="597" t="str">
        <f>IF('(入力順➀)基本情報入力シート'!W46="","",'(入力順➀)基本情報入力シート'!W46)</f>
        <v/>
      </c>
      <c r="O25" s="592" t="str">
        <f>IF('(入力順➀)基本情報入力シート'!X46="","",'(入力順➀)基本情報入力シート'!X46)</f>
        <v/>
      </c>
      <c r="P25" s="598" t="str">
        <f>IF('(入力順➀)基本情報入力シート'!Y46="","",'(入力順➀)基本情報入力シート'!Y46)</f>
        <v/>
      </c>
      <c r="Q25" s="599" t="str">
        <f>IF('(入力順➀)基本情報入力シート'!Z46="","",'(入力順➀)基本情報入力シート'!Z46)</f>
        <v/>
      </c>
      <c r="R25" s="600" t="str">
        <f>IF('(入力順➀)基本情報入力シート'!AA46="","",'(入力順➀)基本情報入力シート'!AA46)</f>
        <v/>
      </c>
      <c r="S25" s="601"/>
      <c r="T25" s="602"/>
      <c r="U25" s="603" t="str">
        <f>IF(P25="","",VLOOKUP(P25,【参考】数式用!$A$5:$I$38,MATCH(T25,【参考】数式用!$C$4:$G$4,0)+2,0))</f>
        <v/>
      </c>
      <c r="V25" s="237" t="s">
        <v>201</v>
      </c>
      <c r="W25" s="604"/>
      <c r="X25" s="234" t="s">
        <v>202</v>
      </c>
      <c r="Y25" s="604"/>
      <c r="Z25" s="386" t="s">
        <v>203</v>
      </c>
      <c r="AA25" s="605"/>
      <c r="AB25" s="234" t="s">
        <v>202</v>
      </c>
      <c r="AC25" s="605"/>
      <c r="AD25" s="234" t="s">
        <v>204</v>
      </c>
      <c r="AE25" s="606" t="s">
        <v>205</v>
      </c>
      <c r="AF25" s="607" t="str">
        <f t="shared" si="3"/>
        <v/>
      </c>
      <c r="AG25" s="608" t="s">
        <v>206</v>
      </c>
      <c r="AH25" s="609" t="str">
        <f t="shared" si="1"/>
        <v/>
      </c>
    </row>
    <row r="26" spans="1:34" ht="36.75" customHeight="1">
      <c r="A26" s="592">
        <f t="shared" si="2"/>
        <v>15</v>
      </c>
      <c r="B26" s="593" t="str">
        <f>IF('(入力順➀)基本情報入力シート'!C47="","",'(入力順➀)基本情報入力シート'!C47)</f>
        <v/>
      </c>
      <c r="C26" s="594" t="str">
        <f>IF('(入力順➀)基本情報入力シート'!D47="","",'(入力順➀)基本情報入力シート'!D47)</f>
        <v/>
      </c>
      <c r="D26" s="595" t="str">
        <f>IF('(入力順➀)基本情報入力シート'!E47="","",'(入力順➀)基本情報入力シート'!E47)</f>
        <v/>
      </c>
      <c r="E26" s="595" t="str">
        <f>IF('(入力順➀)基本情報入力シート'!F47="","",'(入力順➀)基本情報入力シート'!F47)</f>
        <v/>
      </c>
      <c r="F26" s="595" t="str">
        <f>IF('(入力順➀)基本情報入力シート'!G47="","",'(入力順➀)基本情報入力シート'!G47)</f>
        <v/>
      </c>
      <c r="G26" s="595" t="str">
        <f>IF('(入力順➀)基本情報入力シート'!H47="","",'(入力順➀)基本情報入力シート'!H47)</f>
        <v/>
      </c>
      <c r="H26" s="595" t="str">
        <f>IF('(入力順➀)基本情報入力シート'!I47="","",'(入力順➀)基本情報入力シート'!I47)</f>
        <v/>
      </c>
      <c r="I26" s="595" t="str">
        <f>IF('(入力順➀)基本情報入力シート'!J47="","",'(入力順➀)基本情報入力シート'!J47)</f>
        <v/>
      </c>
      <c r="J26" s="595" t="str">
        <f>IF('(入力順➀)基本情報入力シート'!K47="","",'(入力順➀)基本情報入力シート'!K47)</f>
        <v/>
      </c>
      <c r="K26" s="596" t="str">
        <f>IF('(入力順➀)基本情報入力シート'!L47="","",'(入力順➀)基本情報入力シート'!L47)</f>
        <v/>
      </c>
      <c r="L26" s="597" t="str">
        <f>IF('(入力順➀)基本情報入力シート'!M47="","",'(入力順➀)基本情報入力シート'!M47)</f>
        <v/>
      </c>
      <c r="M26" s="597" t="str">
        <f>IF('(入力順➀)基本情報入力シート'!R47="","",'(入力順➀)基本情報入力シート'!R47)</f>
        <v/>
      </c>
      <c r="N26" s="597" t="str">
        <f>IF('(入力順➀)基本情報入力シート'!W47="","",'(入力順➀)基本情報入力シート'!W47)</f>
        <v/>
      </c>
      <c r="O26" s="592" t="str">
        <f>IF('(入力順➀)基本情報入力シート'!X47="","",'(入力順➀)基本情報入力シート'!X47)</f>
        <v/>
      </c>
      <c r="P26" s="598" t="str">
        <f>IF('(入力順➀)基本情報入力シート'!Y47="","",'(入力順➀)基本情報入力シート'!Y47)</f>
        <v/>
      </c>
      <c r="Q26" s="599" t="str">
        <f>IF('(入力順➀)基本情報入力シート'!Z47="","",'(入力順➀)基本情報入力シート'!Z47)</f>
        <v/>
      </c>
      <c r="R26" s="600" t="str">
        <f>IF('(入力順➀)基本情報入力シート'!AA47="","",'(入力順➀)基本情報入力シート'!AA47)</f>
        <v/>
      </c>
      <c r="S26" s="601"/>
      <c r="T26" s="602"/>
      <c r="U26" s="603" t="str">
        <f>IF(P26="","",VLOOKUP(P26,【参考】数式用!$A$5:$I$38,MATCH(T26,【参考】数式用!$C$4:$G$4,0)+2,0))</f>
        <v/>
      </c>
      <c r="V26" s="237" t="s">
        <v>201</v>
      </c>
      <c r="W26" s="604"/>
      <c r="X26" s="234" t="s">
        <v>202</v>
      </c>
      <c r="Y26" s="604"/>
      <c r="Z26" s="386" t="s">
        <v>203</v>
      </c>
      <c r="AA26" s="605"/>
      <c r="AB26" s="234" t="s">
        <v>202</v>
      </c>
      <c r="AC26" s="605"/>
      <c r="AD26" s="234" t="s">
        <v>204</v>
      </c>
      <c r="AE26" s="606" t="s">
        <v>205</v>
      </c>
      <c r="AF26" s="607" t="str">
        <f t="shared" si="3"/>
        <v/>
      </c>
      <c r="AG26" s="608" t="s">
        <v>206</v>
      </c>
      <c r="AH26" s="609" t="str">
        <f t="shared" si="1"/>
        <v/>
      </c>
    </row>
    <row r="27" spans="1:34" ht="36.75" customHeight="1">
      <c r="A27" s="592">
        <f t="shared" ref="A27:A90" si="4">A26+1</f>
        <v>16</v>
      </c>
      <c r="B27" s="593" t="str">
        <f>IF('(入力順➀)基本情報入力シート'!C48="","",'(入力順➀)基本情報入力シート'!C48)</f>
        <v/>
      </c>
      <c r="C27" s="594" t="str">
        <f>IF('(入力順➀)基本情報入力シート'!D48="","",'(入力順➀)基本情報入力シート'!D48)</f>
        <v/>
      </c>
      <c r="D27" s="595" t="str">
        <f>IF('(入力順➀)基本情報入力シート'!E48="","",'(入力順➀)基本情報入力シート'!E48)</f>
        <v/>
      </c>
      <c r="E27" s="595" t="str">
        <f>IF('(入力順➀)基本情報入力シート'!F48="","",'(入力順➀)基本情報入力シート'!F48)</f>
        <v/>
      </c>
      <c r="F27" s="595" t="str">
        <f>IF('(入力順➀)基本情報入力シート'!G48="","",'(入力順➀)基本情報入力シート'!G48)</f>
        <v/>
      </c>
      <c r="G27" s="595" t="str">
        <f>IF('(入力順➀)基本情報入力シート'!H48="","",'(入力順➀)基本情報入力シート'!H48)</f>
        <v/>
      </c>
      <c r="H27" s="595" t="str">
        <f>IF('(入力順➀)基本情報入力シート'!I48="","",'(入力順➀)基本情報入力シート'!I48)</f>
        <v/>
      </c>
      <c r="I27" s="595" t="str">
        <f>IF('(入力順➀)基本情報入力シート'!J48="","",'(入力順➀)基本情報入力シート'!J48)</f>
        <v/>
      </c>
      <c r="J27" s="595" t="str">
        <f>IF('(入力順➀)基本情報入力シート'!K48="","",'(入力順➀)基本情報入力シート'!K48)</f>
        <v/>
      </c>
      <c r="K27" s="596" t="str">
        <f>IF('(入力順➀)基本情報入力シート'!L48="","",'(入力順➀)基本情報入力シート'!L48)</f>
        <v/>
      </c>
      <c r="L27" s="597" t="str">
        <f>IF('(入力順➀)基本情報入力シート'!M48="","",'(入力順➀)基本情報入力シート'!M48)</f>
        <v/>
      </c>
      <c r="M27" s="597" t="str">
        <f>IF('(入力順➀)基本情報入力シート'!R48="","",'(入力順➀)基本情報入力シート'!R48)</f>
        <v/>
      </c>
      <c r="N27" s="597" t="str">
        <f>IF('(入力順➀)基本情報入力シート'!W48="","",'(入力順➀)基本情報入力シート'!W48)</f>
        <v/>
      </c>
      <c r="O27" s="592" t="str">
        <f>IF('(入力順➀)基本情報入力シート'!X48="","",'(入力順➀)基本情報入力シート'!X48)</f>
        <v/>
      </c>
      <c r="P27" s="598" t="str">
        <f>IF('(入力順➀)基本情報入力シート'!Y48="","",'(入力順➀)基本情報入力シート'!Y48)</f>
        <v/>
      </c>
      <c r="Q27" s="599" t="str">
        <f>IF('(入力順➀)基本情報入力シート'!Z48="","",'(入力順➀)基本情報入力シート'!Z48)</f>
        <v/>
      </c>
      <c r="R27" s="600" t="str">
        <f>IF('(入力順➀)基本情報入力シート'!AA48="","",'(入力順➀)基本情報入力シート'!AA48)</f>
        <v/>
      </c>
      <c r="S27" s="601"/>
      <c r="T27" s="602"/>
      <c r="U27" s="603" t="str">
        <f>IF(P27="","",VLOOKUP(P27,【参考】数式用!$A$5:$I$38,MATCH(T27,【参考】数式用!$C$4:$G$4,0)+2,0))</f>
        <v/>
      </c>
      <c r="V27" s="237" t="s">
        <v>201</v>
      </c>
      <c r="W27" s="604"/>
      <c r="X27" s="234" t="s">
        <v>202</v>
      </c>
      <c r="Y27" s="604"/>
      <c r="Z27" s="386" t="s">
        <v>203</v>
      </c>
      <c r="AA27" s="605"/>
      <c r="AB27" s="234" t="s">
        <v>202</v>
      </c>
      <c r="AC27" s="605"/>
      <c r="AD27" s="234" t="s">
        <v>204</v>
      </c>
      <c r="AE27" s="606" t="s">
        <v>205</v>
      </c>
      <c r="AF27" s="607" t="str">
        <f t="shared" si="3"/>
        <v/>
      </c>
      <c r="AG27" s="608" t="s">
        <v>206</v>
      </c>
      <c r="AH27" s="609" t="str">
        <f t="shared" si="1"/>
        <v/>
      </c>
    </row>
    <row r="28" spans="1:34" ht="36.75" customHeight="1">
      <c r="A28" s="592">
        <f t="shared" si="4"/>
        <v>17</v>
      </c>
      <c r="B28" s="593" t="str">
        <f>IF('(入力順➀)基本情報入力シート'!C49="","",'(入力順➀)基本情報入力シート'!C49)</f>
        <v/>
      </c>
      <c r="C28" s="594" t="str">
        <f>IF('(入力順➀)基本情報入力シート'!D49="","",'(入力順➀)基本情報入力シート'!D49)</f>
        <v/>
      </c>
      <c r="D28" s="595" t="str">
        <f>IF('(入力順➀)基本情報入力シート'!E49="","",'(入力順➀)基本情報入力シート'!E49)</f>
        <v/>
      </c>
      <c r="E28" s="595" t="str">
        <f>IF('(入力順➀)基本情報入力シート'!F49="","",'(入力順➀)基本情報入力シート'!F49)</f>
        <v/>
      </c>
      <c r="F28" s="595" t="str">
        <f>IF('(入力順➀)基本情報入力シート'!G49="","",'(入力順➀)基本情報入力シート'!G49)</f>
        <v/>
      </c>
      <c r="G28" s="595" t="str">
        <f>IF('(入力順➀)基本情報入力シート'!H49="","",'(入力順➀)基本情報入力シート'!H49)</f>
        <v/>
      </c>
      <c r="H28" s="595" t="str">
        <f>IF('(入力順➀)基本情報入力シート'!I49="","",'(入力順➀)基本情報入力シート'!I49)</f>
        <v/>
      </c>
      <c r="I28" s="595" t="str">
        <f>IF('(入力順➀)基本情報入力シート'!J49="","",'(入力順➀)基本情報入力シート'!J49)</f>
        <v/>
      </c>
      <c r="J28" s="595" t="str">
        <f>IF('(入力順➀)基本情報入力シート'!K49="","",'(入力順➀)基本情報入力シート'!K49)</f>
        <v/>
      </c>
      <c r="K28" s="596" t="str">
        <f>IF('(入力順➀)基本情報入力シート'!L49="","",'(入力順➀)基本情報入力シート'!L49)</f>
        <v/>
      </c>
      <c r="L28" s="597" t="str">
        <f>IF('(入力順➀)基本情報入力シート'!M49="","",'(入力順➀)基本情報入力シート'!M49)</f>
        <v/>
      </c>
      <c r="M28" s="597" t="str">
        <f>IF('(入力順➀)基本情報入力シート'!R49="","",'(入力順➀)基本情報入力シート'!R49)</f>
        <v/>
      </c>
      <c r="N28" s="597" t="str">
        <f>IF('(入力順➀)基本情報入力シート'!W49="","",'(入力順➀)基本情報入力シート'!W49)</f>
        <v/>
      </c>
      <c r="O28" s="592" t="str">
        <f>IF('(入力順➀)基本情報入力シート'!X49="","",'(入力順➀)基本情報入力シート'!X49)</f>
        <v/>
      </c>
      <c r="P28" s="598" t="str">
        <f>IF('(入力順➀)基本情報入力シート'!Y49="","",'(入力順➀)基本情報入力シート'!Y49)</f>
        <v/>
      </c>
      <c r="Q28" s="599" t="str">
        <f>IF('(入力順➀)基本情報入力シート'!Z49="","",'(入力順➀)基本情報入力シート'!Z49)</f>
        <v/>
      </c>
      <c r="R28" s="600" t="str">
        <f>IF('(入力順➀)基本情報入力シート'!AA49="","",'(入力順➀)基本情報入力シート'!AA49)</f>
        <v/>
      </c>
      <c r="S28" s="601"/>
      <c r="T28" s="602"/>
      <c r="U28" s="603" t="str">
        <f>IF(P28="","",VLOOKUP(P28,【参考】数式用!$A$5:$I$38,MATCH(T28,【参考】数式用!$C$4:$G$4,0)+2,0))</f>
        <v/>
      </c>
      <c r="V28" s="237" t="s">
        <v>201</v>
      </c>
      <c r="W28" s="604"/>
      <c r="X28" s="234" t="s">
        <v>202</v>
      </c>
      <c r="Y28" s="604"/>
      <c r="Z28" s="386" t="s">
        <v>203</v>
      </c>
      <c r="AA28" s="605"/>
      <c r="AB28" s="234" t="s">
        <v>202</v>
      </c>
      <c r="AC28" s="605"/>
      <c r="AD28" s="234" t="s">
        <v>204</v>
      </c>
      <c r="AE28" s="606" t="s">
        <v>205</v>
      </c>
      <c r="AF28" s="607" t="str">
        <f t="shared" si="3"/>
        <v/>
      </c>
      <c r="AG28" s="608" t="s">
        <v>206</v>
      </c>
      <c r="AH28" s="609" t="str">
        <f t="shared" si="1"/>
        <v/>
      </c>
    </row>
    <row r="29" spans="1:34" ht="36.75" customHeight="1">
      <c r="A29" s="592">
        <f t="shared" si="4"/>
        <v>18</v>
      </c>
      <c r="B29" s="593" t="str">
        <f>IF('(入力順➀)基本情報入力シート'!C50="","",'(入力順➀)基本情報入力シート'!C50)</f>
        <v/>
      </c>
      <c r="C29" s="594" t="str">
        <f>IF('(入力順➀)基本情報入力シート'!D50="","",'(入力順➀)基本情報入力シート'!D50)</f>
        <v/>
      </c>
      <c r="D29" s="595" t="str">
        <f>IF('(入力順➀)基本情報入力シート'!E50="","",'(入力順➀)基本情報入力シート'!E50)</f>
        <v/>
      </c>
      <c r="E29" s="595" t="str">
        <f>IF('(入力順➀)基本情報入力シート'!F50="","",'(入力順➀)基本情報入力シート'!F50)</f>
        <v/>
      </c>
      <c r="F29" s="595" t="str">
        <f>IF('(入力順➀)基本情報入力シート'!G50="","",'(入力順➀)基本情報入力シート'!G50)</f>
        <v/>
      </c>
      <c r="G29" s="595" t="str">
        <f>IF('(入力順➀)基本情報入力シート'!H50="","",'(入力順➀)基本情報入力シート'!H50)</f>
        <v/>
      </c>
      <c r="H29" s="595" t="str">
        <f>IF('(入力順➀)基本情報入力シート'!I50="","",'(入力順➀)基本情報入力シート'!I50)</f>
        <v/>
      </c>
      <c r="I29" s="595" t="str">
        <f>IF('(入力順➀)基本情報入力シート'!J50="","",'(入力順➀)基本情報入力シート'!J50)</f>
        <v/>
      </c>
      <c r="J29" s="595" t="str">
        <f>IF('(入力順➀)基本情報入力シート'!K50="","",'(入力順➀)基本情報入力シート'!K50)</f>
        <v/>
      </c>
      <c r="K29" s="596" t="str">
        <f>IF('(入力順➀)基本情報入力シート'!L50="","",'(入力順➀)基本情報入力シート'!L50)</f>
        <v/>
      </c>
      <c r="L29" s="597" t="str">
        <f>IF('(入力順➀)基本情報入力シート'!M50="","",'(入力順➀)基本情報入力シート'!M50)</f>
        <v/>
      </c>
      <c r="M29" s="597" t="str">
        <f>IF('(入力順➀)基本情報入力シート'!R50="","",'(入力順➀)基本情報入力シート'!R50)</f>
        <v/>
      </c>
      <c r="N29" s="597" t="str">
        <f>IF('(入力順➀)基本情報入力シート'!W50="","",'(入力順➀)基本情報入力シート'!W50)</f>
        <v/>
      </c>
      <c r="O29" s="592" t="str">
        <f>IF('(入力順➀)基本情報入力シート'!X50="","",'(入力順➀)基本情報入力シート'!X50)</f>
        <v/>
      </c>
      <c r="P29" s="598" t="str">
        <f>IF('(入力順➀)基本情報入力シート'!Y50="","",'(入力順➀)基本情報入力シート'!Y50)</f>
        <v/>
      </c>
      <c r="Q29" s="599" t="str">
        <f>IF('(入力順➀)基本情報入力シート'!Z50="","",'(入力順➀)基本情報入力シート'!Z50)</f>
        <v/>
      </c>
      <c r="R29" s="600" t="str">
        <f>IF('(入力順➀)基本情報入力シート'!AA50="","",'(入力順➀)基本情報入力シート'!AA50)</f>
        <v/>
      </c>
      <c r="S29" s="601"/>
      <c r="T29" s="602"/>
      <c r="U29" s="603" t="str">
        <f>IF(P29="","",VLOOKUP(P29,【参考】数式用!$A$5:$I$38,MATCH(T29,【参考】数式用!$C$4:$G$4,0)+2,0))</f>
        <v/>
      </c>
      <c r="V29" s="237" t="s">
        <v>201</v>
      </c>
      <c r="W29" s="604"/>
      <c r="X29" s="234" t="s">
        <v>202</v>
      </c>
      <c r="Y29" s="604"/>
      <c r="Z29" s="386" t="s">
        <v>203</v>
      </c>
      <c r="AA29" s="605"/>
      <c r="AB29" s="234" t="s">
        <v>202</v>
      </c>
      <c r="AC29" s="605"/>
      <c r="AD29" s="234" t="s">
        <v>204</v>
      </c>
      <c r="AE29" s="606" t="s">
        <v>205</v>
      </c>
      <c r="AF29" s="607" t="str">
        <f t="shared" si="3"/>
        <v/>
      </c>
      <c r="AG29" s="608" t="s">
        <v>206</v>
      </c>
      <c r="AH29" s="609" t="str">
        <f t="shared" si="1"/>
        <v/>
      </c>
    </row>
    <row r="30" spans="1:34" ht="36.75" customHeight="1">
      <c r="A30" s="592">
        <f t="shared" si="4"/>
        <v>19</v>
      </c>
      <c r="B30" s="593" t="str">
        <f>IF('(入力順➀)基本情報入力シート'!C51="","",'(入力順➀)基本情報入力シート'!C51)</f>
        <v/>
      </c>
      <c r="C30" s="594" t="str">
        <f>IF('(入力順➀)基本情報入力シート'!D51="","",'(入力順➀)基本情報入力シート'!D51)</f>
        <v/>
      </c>
      <c r="D30" s="595" t="str">
        <f>IF('(入力順➀)基本情報入力シート'!E51="","",'(入力順➀)基本情報入力シート'!E51)</f>
        <v/>
      </c>
      <c r="E30" s="595" t="str">
        <f>IF('(入力順➀)基本情報入力シート'!F51="","",'(入力順➀)基本情報入力シート'!F51)</f>
        <v/>
      </c>
      <c r="F30" s="595" t="str">
        <f>IF('(入力順➀)基本情報入力シート'!G51="","",'(入力順➀)基本情報入力シート'!G51)</f>
        <v/>
      </c>
      <c r="G30" s="595" t="str">
        <f>IF('(入力順➀)基本情報入力シート'!H51="","",'(入力順➀)基本情報入力シート'!H51)</f>
        <v/>
      </c>
      <c r="H30" s="595" t="str">
        <f>IF('(入力順➀)基本情報入力シート'!I51="","",'(入力順➀)基本情報入力シート'!I51)</f>
        <v/>
      </c>
      <c r="I30" s="595" t="str">
        <f>IF('(入力順➀)基本情報入力シート'!J51="","",'(入力順➀)基本情報入力シート'!J51)</f>
        <v/>
      </c>
      <c r="J30" s="595" t="str">
        <f>IF('(入力順➀)基本情報入力シート'!K51="","",'(入力順➀)基本情報入力シート'!K51)</f>
        <v/>
      </c>
      <c r="K30" s="596" t="str">
        <f>IF('(入力順➀)基本情報入力シート'!L51="","",'(入力順➀)基本情報入力シート'!L51)</f>
        <v/>
      </c>
      <c r="L30" s="597" t="str">
        <f>IF('(入力順➀)基本情報入力シート'!M51="","",'(入力順➀)基本情報入力シート'!M51)</f>
        <v/>
      </c>
      <c r="M30" s="597" t="str">
        <f>IF('(入力順➀)基本情報入力シート'!R51="","",'(入力順➀)基本情報入力シート'!R51)</f>
        <v/>
      </c>
      <c r="N30" s="597" t="str">
        <f>IF('(入力順➀)基本情報入力シート'!W51="","",'(入力順➀)基本情報入力シート'!W51)</f>
        <v/>
      </c>
      <c r="O30" s="592" t="str">
        <f>IF('(入力順➀)基本情報入力シート'!X51="","",'(入力順➀)基本情報入力シート'!X51)</f>
        <v/>
      </c>
      <c r="P30" s="598" t="str">
        <f>IF('(入力順➀)基本情報入力シート'!Y51="","",'(入力順➀)基本情報入力シート'!Y51)</f>
        <v/>
      </c>
      <c r="Q30" s="599" t="str">
        <f>IF('(入力順➀)基本情報入力シート'!Z51="","",'(入力順➀)基本情報入力シート'!Z51)</f>
        <v/>
      </c>
      <c r="R30" s="600" t="str">
        <f>IF('(入力順➀)基本情報入力シート'!AA51="","",'(入力順➀)基本情報入力シート'!AA51)</f>
        <v/>
      </c>
      <c r="S30" s="601"/>
      <c r="T30" s="602"/>
      <c r="U30" s="603" t="str">
        <f>IF(P30="","",VLOOKUP(P30,【参考】数式用!$A$5:$I$38,MATCH(T30,【参考】数式用!$C$4:$G$4,0)+2,0))</f>
        <v/>
      </c>
      <c r="V30" s="237" t="s">
        <v>201</v>
      </c>
      <c r="W30" s="604"/>
      <c r="X30" s="234" t="s">
        <v>202</v>
      </c>
      <c r="Y30" s="604"/>
      <c r="Z30" s="386" t="s">
        <v>203</v>
      </c>
      <c r="AA30" s="605"/>
      <c r="AB30" s="234" t="s">
        <v>202</v>
      </c>
      <c r="AC30" s="605"/>
      <c r="AD30" s="234" t="s">
        <v>204</v>
      </c>
      <c r="AE30" s="606" t="s">
        <v>205</v>
      </c>
      <c r="AF30" s="607" t="str">
        <f t="shared" si="3"/>
        <v/>
      </c>
      <c r="AG30" s="608" t="s">
        <v>206</v>
      </c>
      <c r="AH30" s="609" t="str">
        <f t="shared" si="1"/>
        <v/>
      </c>
    </row>
    <row r="31" spans="1:34" ht="36.75" customHeight="1">
      <c r="A31" s="592">
        <f t="shared" si="4"/>
        <v>20</v>
      </c>
      <c r="B31" s="593" t="str">
        <f>IF('(入力順➀)基本情報入力シート'!C52="","",'(入力順➀)基本情報入力シート'!C52)</f>
        <v/>
      </c>
      <c r="C31" s="594" t="str">
        <f>IF('(入力順➀)基本情報入力シート'!D52="","",'(入力順➀)基本情報入力シート'!D52)</f>
        <v/>
      </c>
      <c r="D31" s="595" t="str">
        <f>IF('(入力順➀)基本情報入力シート'!E52="","",'(入力順➀)基本情報入力シート'!E52)</f>
        <v/>
      </c>
      <c r="E31" s="595" t="str">
        <f>IF('(入力順➀)基本情報入力シート'!F52="","",'(入力順➀)基本情報入力シート'!F52)</f>
        <v/>
      </c>
      <c r="F31" s="595" t="str">
        <f>IF('(入力順➀)基本情報入力シート'!G52="","",'(入力順➀)基本情報入力シート'!G52)</f>
        <v/>
      </c>
      <c r="G31" s="595" t="str">
        <f>IF('(入力順➀)基本情報入力シート'!H52="","",'(入力順➀)基本情報入力シート'!H52)</f>
        <v/>
      </c>
      <c r="H31" s="595" t="str">
        <f>IF('(入力順➀)基本情報入力シート'!I52="","",'(入力順➀)基本情報入力シート'!I52)</f>
        <v/>
      </c>
      <c r="I31" s="595" t="str">
        <f>IF('(入力順➀)基本情報入力シート'!J52="","",'(入力順➀)基本情報入力シート'!J52)</f>
        <v/>
      </c>
      <c r="J31" s="595" t="str">
        <f>IF('(入力順➀)基本情報入力シート'!K52="","",'(入力順➀)基本情報入力シート'!K52)</f>
        <v/>
      </c>
      <c r="K31" s="596" t="str">
        <f>IF('(入力順➀)基本情報入力シート'!L52="","",'(入力順➀)基本情報入力シート'!L52)</f>
        <v/>
      </c>
      <c r="L31" s="597" t="str">
        <f>IF('(入力順➀)基本情報入力シート'!M52="","",'(入力順➀)基本情報入力シート'!M52)</f>
        <v/>
      </c>
      <c r="M31" s="597" t="str">
        <f>IF('(入力順➀)基本情報入力シート'!R52="","",'(入力順➀)基本情報入力シート'!R52)</f>
        <v/>
      </c>
      <c r="N31" s="597" t="str">
        <f>IF('(入力順➀)基本情報入力シート'!W52="","",'(入力順➀)基本情報入力シート'!W52)</f>
        <v/>
      </c>
      <c r="O31" s="592" t="str">
        <f>IF('(入力順➀)基本情報入力シート'!X52="","",'(入力順➀)基本情報入力シート'!X52)</f>
        <v/>
      </c>
      <c r="P31" s="598" t="str">
        <f>IF('(入力順➀)基本情報入力シート'!Y52="","",'(入力順➀)基本情報入力シート'!Y52)</f>
        <v/>
      </c>
      <c r="Q31" s="599" t="str">
        <f>IF('(入力順➀)基本情報入力シート'!Z52="","",'(入力順➀)基本情報入力シート'!Z52)</f>
        <v/>
      </c>
      <c r="R31" s="600" t="str">
        <f>IF('(入力順➀)基本情報入力シート'!AA52="","",'(入力順➀)基本情報入力シート'!AA52)</f>
        <v/>
      </c>
      <c r="S31" s="601"/>
      <c r="T31" s="602"/>
      <c r="U31" s="603" t="str">
        <f>IF(P31="","",VLOOKUP(P31,【参考】数式用!$A$5:$I$38,MATCH(T31,【参考】数式用!$C$4:$G$4,0)+2,0))</f>
        <v/>
      </c>
      <c r="V31" s="237" t="s">
        <v>201</v>
      </c>
      <c r="W31" s="604"/>
      <c r="X31" s="234" t="s">
        <v>202</v>
      </c>
      <c r="Y31" s="604"/>
      <c r="Z31" s="386" t="s">
        <v>203</v>
      </c>
      <c r="AA31" s="605"/>
      <c r="AB31" s="234" t="s">
        <v>202</v>
      </c>
      <c r="AC31" s="605"/>
      <c r="AD31" s="234" t="s">
        <v>204</v>
      </c>
      <c r="AE31" s="606" t="s">
        <v>205</v>
      </c>
      <c r="AF31" s="607" t="str">
        <f t="shared" si="3"/>
        <v/>
      </c>
      <c r="AG31" s="608" t="s">
        <v>206</v>
      </c>
      <c r="AH31" s="609" t="str">
        <f t="shared" si="1"/>
        <v/>
      </c>
    </row>
    <row r="32" spans="1:34" ht="36.75" customHeight="1">
      <c r="A32" s="592">
        <f t="shared" si="4"/>
        <v>21</v>
      </c>
      <c r="B32" s="593" t="str">
        <f>IF('(入力順➀)基本情報入力シート'!C53="","",'(入力順➀)基本情報入力シート'!C53)</f>
        <v/>
      </c>
      <c r="C32" s="594" t="str">
        <f>IF('(入力順➀)基本情報入力シート'!D53="","",'(入力順➀)基本情報入力シート'!D53)</f>
        <v/>
      </c>
      <c r="D32" s="595" t="str">
        <f>IF('(入力順➀)基本情報入力シート'!E53="","",'(入力順➀)基本情報入力シート'!E53)</f>
        <v/>
      </c>
      <c r="E32" s="595" t="str">
        <f>IF('(入力順➀)基本情報入力シート'!F53="","",'(入力順➀)基本情報入力シート'!F53)</f>
        <v/>
      </c>
      <c r="F32" s="595" t="str">
        <f>IF('(入力順➀)基本情報入力シート'!G53="","",'(入力順➀)基本情報入力シート'!G53)</f>
        <v/>
      </c>
      <c r="G32" s="595" t="str">
        <f>IF('(入力順➀)基本情報入力シート'!H53="","",'(入力順➀)基本情報入力シート'!H53)</f>
        <v/>
      </c>
      <c r="H32" s="595" t="str">
        <f>IF('(入力順➀)基本情報入力シート'!I53="","",'(入力順➀)基本情報入力シート'!I53)</f>
        <v/>
      </c>
      <c r="I32" s="595" t="str">
        <f>IF('(入力順➀)基本情報入力シート'!J53="","",'(入力順➀)基本情報入力シート'!J53)</f>
        <v/>
      </c>
      <c r="J32" s="595" t="str">
        <f>IF('(入力順➀)基本情報入力シート'!K53="","",'(入力順➀)基本情報入力シート'!K53)</f>
        <v/>
      </c>
      <c r="K32" s="596" t="str">
        <f>IF('(入力順➀)基本情報入力シート'!L53="","",'(入力順➀)基本情報入力シート'!L53)</f>
        <v/>
      </c>
      <c r="L32" s="597" t="str">
        <f>IF('(入力順➀)基本情報入力シート'!M53="","",'(入力順➀)基本情報入力シート'!M53)</f>
        <v/>
      </c>
      <c r="M32" s="597" t="str">
        <f>IF('(入力順➀)基本情報入力シート'!R53="","",'(入力順➀)基本情報入力シート'!R53)</f>
        <v/>
      </c>
      <c r="N32" s="597" t="str">
        <f>IF('(入力順➀)基本情報入力シート'!W53="","",'(入力順➀)基本情報入力シート'!W53)</f>
        <v/>
      </c>
      <c r="O32" s="592" t="str">
        <f>IF('(入力順➀)基本情報入力シート'!X53="","",'(入力順➀)基本情報入力シート'!X53)</f>
        <v/>
      </c>
      <c r="P32" s="598" t="str">
        <f>IF('(入力順➀)基本情報入力シート'!Y53="","",'(入力順➀)基本情報入力シート'!Y53)</f>
        <v/>
      </c>
      <c r="Q32" s="599" t="str">
        <f>IF('(入力順➀)基本情報入力シート'!Z53="","",'(入力順➀)基本情報入力シート'!Z53)</f>
        <v/>
      </c>
      <c r="R32" s="600" t="str">
        <f>IF('(入力順➀)基本情報入力シート'!AA53="","",'(入力順➀)基本情報入力シート'!AA53)</f>
        <v/>
      </c>
      <c r="S32" s="601"/>
      <c r="T32" s="602"/>
      <c r="U32" s="603" t="str">
        <f>IF(P32="","",VLOOKUP(P32,【参考】数式用!$A$5:$I$38,MATCH(T32,【参考】数式用!$C$4:$G$4,0)+2,0))</f>
        <v/>
      </c>
      <c r="V32" s="237" t="s">
        <v>201</v>
      </c>
      <c r="W32" s="604"/>
      <c r="X32" s="234" t="s">
        <v>202</v>
      </c>
      <c r="Y32" s="604"/>
      <c r="Z32" s="386" t="s">
        <v>203</v>
      </c>
      <c r="AA32" s="605"/>
      <c r="AB32" s="234" t="s">
        <v>202</v>
      </c>
      <c r="AC32" s="605"/>
      <c r="AD32" s="234" t="s">
        <v>204</v>
      </c>
      <c r="AE32" s="606" t="s">
        <v>205</v>
      </c>
      <c r="AF32" s="607" t="str">
        <f t="shared" si="3"/>
        <v/>
      </c>
      <c r="AG32" s="608" t="s">
        <v>206</v>
      </c>
      <c r="AH32" s="609" t="str">
        <f t="shared" si="1"/>
        <v/>
      </c>
    </row>
    <row r="33" spans="1:34" ht="36.75" customHeight="1">
      <c r="A33" s="592">
        <f t="shared" si="4"/>
        <v>22</v>
      </c>
      <c r="B33" s="593" t="str">
        <f>IF('(入力順➀)基本情報入力シート'!C54="","",'(入力順➀)基本情報入力シート'!C54)</f>
        <v/>
      </c>
      <c r="C33" s="594" t="str">
        <f>IF('(入力順➀)基本情報入力シート'!D54="","",'(入力順➀)基本情報入力シート'!D54)</f>
        <v/>
      </c>
      <c r="D33" s="595" t="str">
        <f>IF('(入力順➀)基本情報入力シート'!E54="","",'(入力順➀)基本情報入力シート'!E54)</f>
        <v/>
      </c>
      <c r="E33" s="595" t="str">
        <f>IF('(入力順➀)基本情報入力シート'!F54="","",'(入力順➀)基本情報入力シート'!F54)</f>
        <v/>
      </c>
      <c r="F33" s="595" t="str">
        <f>IF('(入力順➀)基本情報入力シート'!G54="","",'(入力順➀)基本情報入力シート'!G54)</f>
        <v/>
      </c>
      <c r="G33" s="595" t="str">
        <f>IF('(入力順➀)基本情報入力シート'!H54="","",'(入力順➀)基本情報入力シート'!H54)</f>
        <v/>
      </c>
      <c r="H33" s="595" t="str">
        <f>IF('(入力順➀)基本情報入力シート'!I54="","",'(入力順➀)基本情報入力シート'!I54)</f>
        <v/>
      </c>
      <c r="I33" s="595" t="str">
        <f>IF('(入力順➀)基本情報入力シート'!J54="","",'(入力順➀)基本情報入力シート'!J54)</f>
        <v/>
      </c>
      <c r="J33" s="595" t="str">
        <f>IF('(入力順➀)基本情報入力シート'!K54="","",'(入力順➀)基本情報入力シート'!K54)</f>
        <v/>
      </c>
      <c r="K33" s="596" t="str">
        <f>IF('(入力順➀)基本情報入力シート'!L54="","",'(入力順➀)基本情報入力シート'!L54)</f>
        <v/>
      </c>
      <c r="L33" s="597" t="str">
        <f>IF('(入力順➀)基本情報入力シート'!M54="","",'(入力順➀)基本情報入力シート'!M54)</f>
        <v/>
      </c>
      <c r="M33" s="597" t="str">
        <f>IF('(入力順➀)基本情報入力シート'!R54="","",'(入力順➀)基本情報入力シート'!R54)</f>
        <v/>
      </c>
      <c r="N33" s="597" t="str">
        <f>IF('(入力順➀)基本情報入力シート'!W54="","",'(入力順➀)基本情報入力シート'!W54)</f>
        <v/>
      </c>
      <c r="O33" s="592" t="str">
        <f>IF('(入力順➀)基本情報入力シート'!X54="","",'(入力順➀)基本情報入力シート'!X54)</f>
        <v/>
      </c>
      <c r="P33" s="598" t="str">
        <f>IF('(入力順➀)基本情報入力シート'!Y54="","",'(入力順➀)基本情報入力シート'!Y54)</f>
        <v/>
      </c>
      <c r="Q33" s="599" t="str">
        <f>IF('(入力順➀)基本情報入力シート'!Z54="","",'(入力順➀)基本情報入力シート'!Z54)</f>
        <v/>
      </c>
      <c r="R33" s="600" t="str">
        <f>IF('(入力順➀)基本情報入力シート'!AA54="","",'(入力順➀)基本情報入力シート'!AA54)</f>
        <v/>
      </c>
      <c r="S33" s="601"/>
      <c r="T33" s="602"/>
      <c r="U33" s="603" t="str">
        <f>IF(P33="","",VLOOKUP(P33,【参考】数式用!$A$5:$I$38,MATCH(T33,【参考】数式用!$C$4:$G$4,0)+2,0))</f>
        <v/>
      </c>
      <c r="V33" s="237" t="s">
        <v>201</v>
      </c>
      <c r="W33" s="604"/>
      <c r="X33" s="234" t="s">
        <v>202</v>
      </c>
      <c r="Y33" s="604"/>
      <c r="Z33" s="386" t="s">
        <v>203</v>
      </c>
      <c r="AA33" s="605"/>
      <c r="AB33" s="234" t="s">
        <v>202</v>
      </c>
      <c r="AC33" s="605"/>
      <c r="AD33" s="234" t="s">
        <v>204</v>
      </c>
      <c r="AE33" s="606" t="s">
        <v>205</v>
      </c>
      <c r="AF33" s="607" t="str">
        <f t="shared" si="3"/>
        <v/>
      </c>
      <c r="AG33" s="608" t="s">
        <v>206</v>
      </c>
      <c r="AH33" s="609" t="str">
        <f t="shared" si="1"/>
        <v/>
      </c>
    </row>
    <row r="34" spans="1:34" ht="36.75" customHeight="1">
      <c r="A34" s="592">
        <f t="shared" si="4"/>
        <v>23</v>
      </c>
      <c r="B34" s="593" t="str">
        <f>IF('(入力順➀)基本情報入力シート'!C55="","",'(入力順➀)基本情報入力シート'!C55)</f>
        <v/>
      </c>
      <c r="C34" s="594" t="str">
        <f>IF('(入力順➀)基本情報入力シート'!D55="","",'(入力順➀)基本情報入力シート'!D55)</f>
        <v/>
      </c>
      <c r="D34" s="595" t="str">
        <f>IF('(入力順➀)基本情報入力シート'!E55="","",'(入力順➀)基本情報入力シート'!E55)</f>
        <v/>
      </c>
      <c r="E34" s="595" t="str">
        <f>IF('(入力順➀)基本情報入力シート'!F55="","",'(入力順➀)基本情報入力シート'!F55)</f>
        <v/>
      </c>
      <c r="F34" s="595" t="str">
        <f>IF('(入力順➀)基本情報入力シート'!G55="","",'(入力順➀)基本情報入力シート'!G55)</f>
        <v/>
      </c>
      <c r="G34" s="595" t="str">
        <f>IF('(入力順➀)基本情報入力シート'!H55="","",'(入力順➀)基本情報入力シート'!H55)</f>
        <v/>
      </c>
      <c r="H34" s="595" t="str">
        <f>IF('(入力順➀)基本情報入力シート'!I55="","",'(入力順➀)基本情報入力シート'!I55)</f>
        <v/>
      </c>
      <c r="I34" s="595" t="str">
        <f>IF('(入力順➀)基本情報入力シート'!J55="","",'(入力順➀)基本情報入力シート'!J55)</f>
        <v/>
      </c>
      <c r="J34" s="595" t="str">
        <f>IF('(入力順➀)基本情報入力シート'!K55="","",'(入力順➀)基本情報入力シート'!K55)</f>
        <v/>
      </c>
      <c r="K34" s="596" t="str">
        <f>IF('(入力順➀)基本情報入力シート'!L55="","",'(入力順➀)基本情報入力シート'!L55)</f>
        <v/>
      </c>
      <c r="L34" s="597" t="str">
        <f>IF('(入力順➀)基本情報入力シート'!M55="","",'(入力順➀)基本情報入力シート'!M55)</f>
        <v/>
      </c>
      <c r="M34" s="597" t="str">
        <f>IF('(入力順➀)基本情報入力シート'!R55="","",'(入力順➀)基本情報入力シート'!R55)</f>
        <v/>
      </c>
      <c r="N34" s="597" t="str">
        <f>IF('(入力順➀)基本情報入力シート'!W55="","",'(入力順➀)基本情報入力シート'!W55)</f>
        <v/>
      </c>
      <c r="O34" s="592" t="str">
        <f>IF('(入力順➀)基本情報入力シート'!X55="","",'(入力順➀)基本情報入力シート'!X55)</f>
        <v/>
      </c>
      <c r="P34" s="598" t="str">
        <f>IF('(入力順➀)基本情報入力シート'!Y55="","",'(入力順➀)基本情報入力シート'!Y55)</f>
        <v/>
      </c>
      <c r="Q34" s="599" t="str">
        <f>IF('(入力順➀)基本情報入力シート'!Z55="","",'(入力順➀)基本情報入力シート'!Z55)</f>
        <v/>
      </c>
      <c r="R34" s="600" t="str">
        <f>IF('(入力順➀)基本情報入力シート'!AA55="","",'(入力順➀)基本情報入力シート'!AA55)</f>
        <v/>
      </c>
      <c r="S34" s="601"/>
      <c r="T34" s="602"/>
      <c r="U34" s="603" t="str">
        <f>IF(P34="","",VLOOKUP(P34,【参考】数式用!$A$5:$I$38,MATCH(T34,【参考】数式用!$C$4:$G$4,0)+2,0))</f>
        <v/>
      </c>
      <c r="V34" s="237" t="s">
        <v>201</v>
      </c>
      <c r="W34" s="604"/>
      <c r="X34" s="234" t="s">
        <v>202</v>
      </c>
      <c r="Y34" s="604"/>
      <c r="Z34" s="386" t="s">
        <v>203</v>
      </c>
      <c r="AA34" s="605"/>
      <c r="AB34" s="234" t="s">
        <v>202</v>
      </c>
      <c r="AC34" s="605"/>
      <c r="AD34" s="234" t="s">
        <v>204</v>
      </c>
      <c r="AE34" s="606" t="s">
        <v>205</v>
      </c>
      <c r="AF34" s="607" t="str">
        <f t="shared" si="3"/>
        <v/>
      </c>
      <c r="AG34" s="608" t="s">
        <v>206</v>
      </c>
      <c r="AH34" s="609" t="str">
        <f t="shared" si="1"/>
        <v/>
      </c>
    </row>
    <row r="35" spans="1:34" ht="36.75" customHeight="1">
      <c r="A35" s="592">
        <f t="shared" si="4"/>
        <v>24</v>
      </c>
      <c r="B35" s="593" t="str">
        <f>IF('(入力順➀)基本情報入力シート'!C56="","",'(入力順➀)基本情報入力シート'!C56)</f>
        <v/>
      </c>
      <c r="C35" s="594" t="str">
        <f>IF('(入力順➀)基本情報入力シート'!D56="","",'(入力順➀)基本情報入力シート'!D56)</f>
        <v/>
      </c>
      <c r="D35" s="595" t="str">
        <f>IF('(入力順➀)基本情報入力シート'!E56="","",'(入力順➀)基本情報入力シート'!E56)</f>
        <v/>
      </c>
      <c r="E35" s="595" t="str">
        <f>IF('(入力順➀)基本情報入力シート'!F56="","",'(入力順➀)基本情報入力シート'!F56)</f>
        <v/>
      </c>
      <c r="F35" s="595" t="str">
        <f>IF('(入力順➀)基本情報入力シート'!G56="","",'(入力順➀)基本情報入力シート'!G56)</f>
        <v/>
      </c>
      <c r="G35" s="595" t="str">
        <f>IF('(入力順➀)基本情報入力シート'!H56="","",'(入力順➀)基本情報入力シート'!H56)</f>
        <v/>
      </c>
      <c r="H35" s="595" t="str">
        <f>IF('(入力順➀)基本情報入力シート'!I56="","",'(入力順➀)基本情報入力シート'!I56)</f>
        <v/>
      </c>
      <c r="I35" s="595" t="str">
        <f>IF('(入力順➀)基本情報入力シート'!J56="","",'(入力順➀)基本情報入力シート'!J56)</f>
        <v/>
      </c>
      <c r="J35" s="595" t="str">
        <f>IF('(入力順➀)基本情報入力シート'!K56="","",'(入力順➀)基本情報入力シート'!K56)</f>
        <v/>
      </c>
      <c r="K35" s="596" t="str">
        <f>IF('(入力順➀)基本情報入力シート'!L56="","",'(入力順➀)基本情報入力シート'!L56)</f>
        <v/>
      </c>
      <c r="L35" s="597" t="str">
        <f>IF('(入力順➀)基本情報入力シート'!M56="","",'(入力順➀)基本情報入力シート'!M56)</f>
        <v/>
      </c>
      <c r="M35" s="597" t="str">
        <f>IF('(入力順➀)基本情報入力シート'!R56="","",'(入力順➀)基本情報入力シート'!R56)</f>
        <v/>
      </c>
      <c r="N35" s="597" t="str">
        <f>IF('(入力順➀)基本情報入力シート'!W56="","",'(入力順➀)基本情報入力シート'!W56)</f>
        <v/>
      </c>
      <c r="O35" s="592" t="str">
        <f>IF('(入力順➀)基本情報入力シート'!X56="","",'(入力順➀)基本情報入力シート'!X56)</f>
        <v/>
      </c>
      <c r="P35" s="598" t="str">
        <f>IF('(入力順➀)基本情報入力シート'!Y56="","",'(入力順➀)基本情報入力シート'!Y56)</f>
        <v/>
      </c>
      <c r="Q35" s="599" t="str">
        <f>IF('(入力順➀)基本情報入力シート'!Z56="","",'(入力順➀)基本情報入力シート'!Z56)</f>
        <v/>
      </c>
      <c r="R35" s="600" t="str">
        <f>IF('(入力順➀)基本情報入力シート'!AA56="","",'(入力順➀)基本情報入力シート'!AA56)</f>
        <v/>
      </c>
      <c r="S35" s="601"/>
      <c r="T35" s="602"/>
      <c r="U35" s="603" t="str">
        <f>IF(P35="","",VLOOKUP(P35,【参考】数式用!$A$5:$I$38,MATCH(T35,【参考】数式用!$C$4:$G$4,0)+2,0))</f>
        <v/>
      </c>
      <c r="V35" s="237" t="s">
        <v>201</v>
      </c>
      <c r="W35" s="604"/>
      <c r="X35" s="234" t="s">
        <v>202</v>
      </c>
      <c r="Y35" s="604"/>
      <c r="Z35" s="386" t="s">
        <v>203</v>
      </c>
      <c r="AA35" s="605"/>
      <c r="AB35" s="234" t="s">
        <v>202</v>
      </c>
      <c r="AC35" s="605"/>
      <c r="AD35" s="234" t="s">
        <v>204</v>
      </c>
      <c r="AE35" s="606" t="s">
        <v>205</v>
      </c>
      <c r="AF35" s="607" t="str">
        <f t="shared" si="3"/>
        <v/>
      </c>
      <c r="AG35" s="608" t="s">
        <v>206</v>
      </c>
      <c r="AH35" s="609" t="str">
        <f t="shared" si="1"/>
        <v/>
      </c>
    </row>
    <row r="36" spans="1:34" ht="36.75" customHeight="1">
      <c r="A36" s="592">
        <f t="shared" si="4"/>
        <v>25</v>
      </c>
      <c r="B36" s="593" t="str">
        <f>IF('(入力順➀)基本情報入力シート'!C57="","",'(入力順➀)基本情報入力シート'!C57)</f>
        <v/>
      </c>
      <c r="C36" s="594" t="str">
        <f>IF('(入力順➀)基本情報入力シート'!D57="","",'(入力順➀)基本情報入力シート'!D57)</f>
        <v/>
      </c>
      <c r="D36" s="595" t="str">
        <f>IF('(入力順➀)基本情報入力シート'!E57="","",'(入力順➀)基本情報入力シート'!E57)</f>
        <v/>
      </c>
      <c r="E36" s="595" t="str">
        <f>IF('(入力順➀)基本情報入力シート'!F57="","",'(入力順➀)基本情報入力シート'!F57)</f>
        <v/>
      </c>
      <c r="F36" s="595" t="str">
        <f>IF('(入力順➀)基本情報入力シート'!G57="","",'(入力順➀)基本情報入力シート'!G57)</f>
        <v/>
      </c>
      <c r="G36" s="595" t="str">
        <f>IF('(入力順➀)基本情報入力シート'!H57="","",'(入力順➀)基本情報入力シート'!H57)</f>
        <v/>
      </c>
      <c r="H36" s="595" t="str">
        <f>IF('(入力順➀)基本情報入力シート'!I57="","",'(入力順➀)基本情報入力シート'!I57)</f>
        <v/>
      </c>
      <c r="I36" s="595" t="str">
        <f>IF('(入力順➀)基本情報入力シート'!J57="","",'(入力順➀)基本情報入力シート'!J57)</f>
        <v/>
      </c>
      <c r="J36" s="595" t="str">
        <f>IF('(入力順➀)基本情報入力シート'!K57="","",'(入力順➀)基本情報入力シート'!K57)</f>
        <v/>
      </c>
      <c r="K36" s="596" t="str">
        <f>IF('(入力順➀)基本情報入力シート'!L57="","",'(入力順➀)基本情報入力シート'!L57)</f>
        <v/>
      </c>
      <c r="L36" s="597" t="str">
        <f>IF('(入力順➀)基本情報入力シート'!M57="","",'(入力順➀)基本情報入力シート'!M57)</f>
        <v/>
      </c>
      <c r="M36" s="597" t="str">
        <f>IF('(入力順➀)基本情報入力シート'!R57="","",'(入力順➀)基本情報入力シート'!R57)</f>
        <v/>
      </c>
      <c r="N36" s="597" t="str">
        <f>IF('(入力順➀)基本情報入力シート'!W57="","",'(入力順➀)基本情報入力シート'!W57)</f>
        <v/>
      </c>
      <c r="O36" s="592" t="str">
        <f>IF('(入力順➀)基本情報入力シート'!X57="","",'(入力順➀)基本情報入力シート'!X57)</f>
        <v/>
      </c>
      <c r="P36" s="598" t="str">
        <f>IF('(入力順➀)基本情報入力シート'!Y57="","",'(入力順➀)基本情報入力シート'!Y57)</f>
        <v/>
      </c>
      <c r="Q36" s="599" t="str">
        <f>IF('(入力順➀)基本情報入力シート'!Z57="","",'(入力順➀)基本情報入力シート'!Z57)</f>
        <v/>
      </c>
      <c r="R36" s="600" t="str">
        <f>IF('(入力順➀)基本情報入力シート'!AA57="","",'(入力順➀)基本情報入力シート'!AA57)</f>
        <v/>
      </c>
      <c r="S36" s="601"/>
      <c r="T36" s="602"/>
      <c r="U36" s="603" t="str">
        <f>IF(P36="","",VLOOKUP(P36,【参考】数式用!$A$5:$I$38,MATCH(T36,【参考】数式用!$C$4:$G$4,0)+2,0))</f>
        <v/>
      </c>
      <c r="V36" s="237" t="s">
        <v>201</v>
      </c>
      <c r="W36" s="604"/>
      <c r="X36" s="234" t="s">
        <v>202</v>
      </c>
      <c r="Y36" s="604"/>
      <c r="Z36" s="386" t="s">
        <v>203</v>
      </c>
      <c r="AA36" s="605"/>
      <c r="AB36" s="234" t="s">
        <v>202</v>
      </c>
      <c r="AC36" s="605"/>
      <c r="AD36" s="234" t="s">
        <v>204</v>
      </c>
      <c r="AE36" s="606" t="s">
        <v>205</v>
      </c>
      <c r="AF36" s="607" t="str">
        <f t="shared" si="3"/>
        <v/>
      </c>
      <c r="AG36" s="608" t="s">
        <v>206</v>
      </c>
      <c r="AH36" s="609" t="str">
        <f t="shared" si="1"/>
        <v/>
      </c>
    </row>
    <row r="37" spans="1:34" ht="36.75" customHeight="1">
      <c r="A37" s="592">
        <f t="shared" si="4"/>
        <v>26</v>
      </c>
      <c r="B37" s="593" t="str">
        <f>IF('(入力順➀)基本情報入力シート'!C58="","",'(入力順➀)基本情報入力シート'!C58)</f>
        <v/>
      </c>
      <c r="C37" s="594" t="str">
        <f>IF('(入力順➀)基本情報入力シート'!D58="","",'(入力順➀)基本情報入力シート'!D58)</f>
        <v/>
      </c>
      <c r="D37" s="595" t="str">
        <f>IF('(入力順➀)基本情報入力シート'!E58="","",'(入力順➀)基本情報入力シート'!E58)</f>
        <v/>
      </c>
      <c r="E37" s="595" t="str">
        <f>IF('(入力順➀)基本情報入力シート'!F58="","",'(入力順➀)基本情報入力シート'!F58)</f>
        <v/>
      </c>
      <c r="F37" s="595" t="str">
        <f>IF('(入力順➀)基本情報入力シート'!G58="","",'(入力順➀)基本情報入力シート'!G58)</f>
        <v/>
      </c>
      <c r="G37" s="595" t="str">
        <f>IF('(入力順➀)基本情報入力シート'!H58="","",'(入力順➀)基本情報入力シート'!H58)</f>
        <v/>
      </c>
      <c r="H37" s="595" t="str">
        <f>IF('(入力順➀)基本情報入力シート'!I58="","",'(入力順➀)基本情報入力シート'!I58)</f>
        <v/>
      </c>
      <c r="I37" s="595" t="str">
        <f>IF('(入力順➀)基本情報入力シート'!J58="","",'(入力順➀)基本情報入力シート'!J58)</f>
        <v/>
      </c>
      <c r="J37" s="595" t="str">
        <f>IF('(入力順➀)基本情報入力シート'!K58="","",'(入力順➀)基本情報入力シート'!K58)</f>
        <v/>
      </c>
      <c r="K37" s="596" t="str">
        <f>IF('(入力順➀)基本情報入力シート'!L58="","",'(入力順➀)基本情報入力シート'!L58)</f>
        <v/>
      </c>
      <c r="L37" s="597" t="str">
        <f>IF('(入力順➀)基本情報入力シート'!M58="","",'(入力順➀)基本情報入力シート'!M58)</f>
        <v/>
      </c>
      <c r="M37" s="597" t="str">
        <f>IF('(入力順➀)基本情報入力シート'!R58="","",'(入力順➀)基本情報入力シート'!R58)</f>
        <v/>
      </c>
      <c r="N37" s="597" t="str">
        <f>IF('(入力順➀)基本情報入力シート'!W58="","",'(入力順➀)基本情報入力シート'!W58)</f>
        <v/>
      </c>
      <c r="O37" s="592" t="str">
        <f>IF('(入力順➀)基本情報入力シート'!X58="","",'(入力順➀)基本情報入力シート'!X58)</f>
        <v/>
      </c>
      <c r="P37" s="598" t="str">
        <f>IF('(入力順➀)基本情報入力シート'!Y58="","",'(入力順➀)基本情報入力シート'!Y58)</f>
        <v/>
      </c>
      <c r="Q37" s="599" t="str">
        <f>IF('(入力順➀)基本情報入力シート'!Z58="","",'(入力順➀)基本情報入力シート'!Z58)</f>
        <v/>
      </c>
      <c r="R37" s="600" t="str">
        <f>IF('(入力順➀)基本情報入力シート'!AA58="","",'(入力順➀)基本情報入力シート'!AA58)</f>
        <v/>
      </c>
      <c r="S37" s="601"/>
      <c r="T37" s="602"/>
      <c r="U37" s="603" t="str">
        <f>IF(P37="","",VLOOKUP(P37,【参考】数式用!$A$5:$I$38,MATCH(T37,【参考】数式用!$C$4:$G$4,0)+2,0))</f>
        <v/>
      </c>
      <c r="V37" s="237" t="s">
        <v>201</v>
      </c>
      <c r="W37" s="604"/>
      <c r="X37" s="234" t="s">
        <v>202</v>
      </c>
      <c r="Y37" s="604"/>
      <c r="Z37" s="386" t="s">
        <v>203</v>
      </c>
      <c r="AA37" s="605"/>
      <c r="AB37" s="234" t="s">
        <v>202</v>
      </c>
      <c r="AC37" s="605"/>
      <c r="AD37" s="234" t="s">
        <v>204</v>
      </c>
      <c r="AE37" s="606" t="s">
        <v>205</v>
      </c>
      <c r="AF37" s="607" t="str">
        <f t="shared" si="3"/>
        <v/>
      </c>
      <c r="AG37" s="608" t="s">
        <v>206</v>
      </c>
      <c r="AH37" s="609" t="str">
        <f t="shared" si="1"/>
        <v/>
      </c>
    </row>
    <row r="38" spans="1:34" ht="36.75" customHeight="1">
      <c r="A38" s="592">
        <f t="shared" si="4"/>
        <v>27</v>
      </c>
      <c r="B38" s="593" t="str">
        <f>IF('(入力順➀)基本情報入力シート'!C59="","",'(入力順➀)基本情報入力シート'!C59)</f>
        <v/>
      </c>
      <c r="C38" s="594" t="str">
        <f>IF('(入力順➀)基本情報入力シート'!D59="","",'(入力順➀)基本情報入力シート'!D59)</f>
        <v/>
      </c>
      <c r="D38" s="595" t="str">
        <f>IF('(入力順➀)基本情報入力シート'!E59="","",'(入力順➀)基本情報入力シート'!E59)</f>
        <v/>
      </c>
      <c r="E38" s="595" t="str">
        <f>IF('(入力順➀)基本情報入力シート'!F59="","",'(入力順➀)基本情報入力シート'!F59)</f>
        <v/>
      </c>
      <c r="F38" s="595" t="str">
        <f>IF('(入力順➀)基本情報入力シート'!G59="","",'(入力順➀)基本情報入力シート'!G59)</f>
        <v/>
      </c>
      <c r="G38" s="595" t="str">
        <f>IF('(入力順➀)基本情報入力シート'!H59="","",'(入力順➀)基本情報入力シート'!H59)</f>
        <v/>
      </c>
      <c r="H38" s="595" t="str">
        <f>IF('(入力順➀)基本情報入力シート'!I59="","",'(入力順➀)基本情報入力シート'!I59)</f>
        <v/>
      </c>
      <c r="I38" s="595" t="str">
        <f>IF('(入力順➀)基本情報入力シート'!J59="","",'(入力順➀)基本情報入力シート'!J59)</f>
        <v/>
      </c>
      <c r="J38" s="595" t="str">
        <f>IF('(入力順➀)基本情報入力シート'!K59="","",'(入力順➀)基本情報入力シート'!K59)</f>
        <v/>
      </c>
      <c r="K38" s="596" t="str">
        <f>IF('(入力順➀)基本情報入力シート'!L59="","",'(入力順➀)基本情報入力シート'!L59)</f>
        <v/>
      </c>
      <c r="L38" s="597" t="str">
        <f>IF('(入力順➀)基本情報入力シート'!M59="","",'(入力順➀)基本情報入力シート'!M59)</f>
        <v/>
      </c>
      <c r="M38" s="597" t="str">
        <f>IF('(入力順➀)基本情報入力シート'!R59="","",'(入力順➀)基本情報入力シート'!R59)</f>
        <v/>
      </c>
      <c r="N38" s="597" t="str">
        <f>IF('(入力順➀)基本情報入力シート'!W59="","",'(入力順➀)基本情報入力シート'!W59)</f>
        <v/>
      </c>
      <c r="O38" s="592" t="str">
        <f>IF('(入力順➀)基本情報入力シート'!X59="","",'(入力順➀)基本情報入力シート'!X59)</f>
        <v/>
      </c>
      <c r="P38" s="598" t="str">
        <f>IF('(入力順➀)基本情報入力シート'!Y59="","",'(入力順➀)基本情報入力シート'!Y59)</f>
        <v/>
      </c>
      <c r="Q38" s="599" t="str">
        <f>IF('(入力順➀)基本情報入力シート'!Z59="","",'(入力順➀)基本情報入力シート'!Z59)</f>
        <v/>
      </c>
      <c r="R38" s="600" t="str">
        <f>IF('(入力順➀)基本情報入力シート'!AA59="","",'(入力順➀)基本情報入力シート'!AA59)</f>
        <v/>
      </c>
      <c r="S38" s="601"/>
      <c r="T38" s="602"/>
      <c r="U38" s="603" t="str">
        <f>IF(P38="","",VLOOKUP(P38,【参考】数式用!$A$5:$I$38,MATCH(T38,【参考】数式用!$C$4:$G$4,0)+2,0))</f>
        <v/>
      </c>
      <c r="V38" s="237" t="s">
        <v>201</v>
      </c>
      <c r="W38" s="604"/>
      <c r="X38" s="234" t="s">
        <v>202</v>
      </c>
      <c r="Y38" s="604"/>
      <c r="Z38" s="386" t="s">
        <v>203</v>
      </c>
      <c r="AA38" s="605"/>
      <c r="AB38" s="234" t="s">
        <v>202</v>
      </c>
      <c r="AC38" s="605"/>
      <c r="AD38" s="234" t="s">
        <v>204</v>
      </c>
      <c r="AE38" s="606" t="s">
        <v>205</v>
      </c>
      <c r="AF38" s="607" t="str">
        <f t="shared" si="3"/>
        <v/>
      </c>
      <c r="AG38" s="608" t="s">
        <v>206</v>
      </c>
      <c r="AH38" s="609" t="str">
        <f t="shared" si="1"/>
        <v/>
      </c>
    </row>
    <row r="39" spans="1:34" ht="36.75" customHeight="1">
      <c r="A39" s="592">
        <f t="shared" si="4"/>
        <v>28</v>
      </c>
      <c r="B39" s="593" t="str">
        <f>IF('(入力順➀)基本情報入力シート'!C60="","",'(入力順➀)基本情報入力シート'!C60)</f>
        <v/>
      </c>
      <c r="C39" s="594" t="str">
        <f>IF('(入力順➀)基本情報入力シート'!D60="","",'(入力順➀)基本情報入力シート'!D60)</f>
        <v/>
      </c>
      <c r="D39" s="595" t="str">
        <f>IF('(入力順➀)基本情報入力シート'!E60="","",'(入力順➀)基本情報入力シート'!E60)</f>
        <v/>
      </c>
      <c r="E39" s="595" t="str">
        <f>IF('(入力順➀)基本情報入力シート'!F60="","",'(入力順➀)基本情報入力シート'!F60)</f>
        <v/>
      </c>
      <c r="F39" s="595" t="str">
        <f>IF('(入力順➀)基本情報入力シート'!G60="","",'(入力順➀)基本情報入力シート'!G60)</f>
        <v/>
      </c>
      <c r="G39" s="595" t="str">
        <f>IF('(入力順➀)基本情報入力シート'!H60="","",'(入力順➀)基本情報入力シート'!H60)</f>
        <v/>
      </c>
      <c r="H39" s="595" t="str">
        <f>IF('(入力順➀)基本情報入力シート'!I60="","",'(入力順➀)基本情報入力シート'!I60)</f>
        <v/>
      </c>
      <c r="I39" s="595" t="str">
        <f>IF('(入力順➀)基本情報入力シート'!J60="","",'(入力順➀)基本情報入力シート'!J60)</f>
        <v/>
      </c>
      <c r="J39" s="595" t="str">
        <f>IF('(入力順➀)基本情報入力シート'!K60="","",'(入力順➀)基本情報入力シート'!K60)</f>
        <v/>
      </c>
      <c r="K39" s="596" t="str">
        <f>IF('(入力順➀)基本情報入力シート'!L60="","",'(入力順➀)基本情報入力シート'!L60)</f>
        <v/>
      </c>
      <c r="L39" s="597" t="str">
        <f>IF('(入力順➀)基本情報入力シート'!M60="","",'(入力順➀)基本情報入力シート'!M60)</f>
        <v/>
      </c>
      <c r="M39" s="597" t="str">
        <f>IF('(入力順➀)基本情報入力シート'!R60="","",'(入力順➀)基本情報入力シート'!R60)</f>
        <v/>
      </c>
      <c r="N39" s="597" t="str">
        <f>IF('(入力順➀)基本情報入力シート'!W60="","",'(入力順➀)基本情報入力シート'!W60)</f>
        <v/>
      </c>
      <c r="O39" s="592" t="str">
        <f>IF('(入力順➀)基本情報入力シート'!X60="","",'(入力順➀)基本情報入力シート'!X60)</f>
        <v/>
      </c>
      <c r="P39" s="598" t="str">
        <f>IF('(入力順➀)基本情報入力シート'!Y60="","",'(入力順➀)基本情報入力シート'!Y60)</f>
        <v/>
      </c>
      <c r="Q39" s="599" t="str">
        <f>IF('(入力順➀)基本情報入力シート'!Z60="","",'(入力順➀)基本情報入力シート'!Z60)</f>
        <v/>
      </c>
      <c r="R39" s="600" t="str">
        <f>IF('(入力順➀)基本情報入力シート'!AA60="","",'(入力順➀)基本情報入力シート'!AA60)</f>
        <v/>
      </c>
      <c r="S39" s="601"/>
      <c r="T39" s="602"/>
      <c r="U39" s="603" t="str">
        <f>IF(P39="","",VLOOKUP(P39,【参考】数式用!$A$5:$I$38,MATCH(T39,【参考】数式用!$C$4:$G$4,0)+2,0))</f>
        <v/>
      </c>
      <c r="V39" s="237" t="s">
        <v>201</v>
      </c>
      <c r="W39" s="604"/>
      <c r="X39" s="234" t="s">
        <v>202</v>
      </c>
      <c r="Y39" s="604"/>
      <c r="Z39" s="386" t="s">
        <v>203</v>
      </c>
      <c r="AA39" s="605"/>
      <c r="AB39" s="234" t="s">
        <v>202</v>
      </c>
      <c r="AC39" s="605"/>
      <c r="AD39" s="234" t="s">
        <v>204</v>
      </c>
      <c r="AE39" s="606" t="s">
        <v>205</v>
      </c>
      <c r="AF39" s="607" t="str">
        <f t="shared" si="3"/>
        <v/>
      </c>
      <c r="AG39" s="608" t="s">
        <v>206</v>
      </c>
      <c r="AH39" s="609" t="str">
        <f t="shared" si="1"/>
        <v/>
      </c>
    </row>
    <row r="40" spans="1:34" ht="36.75" customHeight="1">
      <c r="A40" s="592">
        <f t="shared" si="4"/>
        <v>29</v>
      </c>
      <c r="B40" s="593" t="str">
        <f>IF('(入力順➀)基本情報入力シート'!C61="","",'(入力順➀)基本情報入力シート'!C61)</f>
        <v/>
      </c>
      <c r="C40" s="594" t="str">
        <f>IF('(入力順➀)基本情報入力シート'!D61="","",'(入力順➀)基本情報入力シート'!D61)</f>
        <v/>
      </c>
      <c r="D40" s="595" t="str">
        <f>IF('(入力順➀)基本情報入力シート'!E61="","",'(入力順➀)基本情報入力シート'!E61)</f>
        <v/>
      </c>
      <c r="E40" s="595" t="str">
        <f>IF('(入力順➀)基本情報入力シート'!F61="","",'(入力順➀)基本情報入力シート'!F61)</f>
        <v/>
      </c>
      <c r="F40" s="595" t="str">
        <f>IF('(入力順➀)基本情報入力シート'!G61="","",'(入力順➀)基本情報入力シート'!G61)</f>
        <v/>
      </c>
      <c r="G40" s="595" t="str">
        <f>IF('(入力順➀)基本情報入力シート'!H61="","",'(入力順➀)基本情報入力シート'!H61)</f>
        <v/>
      </c>
      <c r="H40" s="595" t="str">
        <f>IF('(入力順➀)基本情報入力シート'!I61="","",'(入力順➀)基本情報入力シート'!I61)</f>
        <v/>
      </c>
      <c r="I40" s="595" t="str">
        <f>IF('(入力順➀)基本情報入力シート'!J61="","",'(入力順➀)基本情報入力シート'!J61)</f>
        <v/>
      </c>
      <c r="J40" s="595" t="str">
        <f>IF('(入力順➀)基本情報入力シート'!K61="","",'(入力順➀)基本情報入力シート'!K61)</f>
        <v/>
      </c>
      <c r="K40" s="596" t="str">
        <f>IF('(入力順➀)基本情報入力シート'!L61="","",'(入力順➀)基本情報入力シート'!L61)</f>
        <v/>
      </c>
      <c r="L40" s="597" t="str">
        <f>IF('(入力順➀)基本情報入力シート'!M61="","",'(入力順➀)基本情報入力シート'!M61)</f>
        <v/>
      </c>
      <c r="M40" s="597" t="str">
        <f>IF('(入力順➀)基本情報入力シート'!R61="","",'(入力順➀)基本情報入力シート'!R61)</f>
        <v/>
      </c>
      <c r="N40" s="597" t="str">
        <f>IF('(入力順➀)基本情報入力シート'!W61="","",'(入力順➀)基本情報入力シート'!W61)</f>
        <v/>
      </c>
      <c r="O40" s="592" t="str">
        <f>IF('(入力順➀)基本情報入力シート'!X61="","",'(入力順➀)基本情報入力シート'!X61)</f>
        <v/>
      </c>
      <c r="P40" s="598" t="str">
        <f>IF('(入力順➀)基本情報入力シート'!Y61="","",'(入力順➀)基本情報入力シート'!Y61)</f>
        <v/>
      </c>
      <c r="Q40" s="599" t="str">
        <f>IF('(入力順➀)基本情報入力シート'!Z61="","",'(入力順➀)基本情報入力シート'!Z61)</f>
        <v/>
      </c>
      <c r="R40" s="600" t="str">
        <f>IF('(入力順➀)基本情報入力シート'!AA61="","",'(入力順➀)基本情報入力シート'!AA61)</f>
        <v/>
      </c>
      <c r="S40" s="601"/>
      <c r="T40" s="602"/>
      <c r="U40" s="603" t="str">
        <f>IF(P40="","",VLOOKUP(P40,【参考】数式用!$A$5:$I$38,MATCH(T40,【参考】数式用!$C$4:$G$4,0)+2,0))</f>
        <v/>
      </c>
      <c r="V40" s="237" t="s">
        <v>201</v>
      </c>
      <c r="W40" s="604"/>
      <c r="X40" s="234" t="s">
        <v>202</v>
      </c>
      <c r="Y40" s="604"/>
      <c r="Z40" s="386" t="s">
        <v>203</v>
      </c>
      <c r="AA40" s="605"/>
      <c r="AB40" s="234" t="s">
        <v>202</v>
      </c>
      <c r="AC40" s="605"/>
      <c r="AD40" s="234" t="s">
        <v>204</v>
      </c>
      <c r="AE40" s="606" t="s">
        <v>205</v>
      </c>
      <c r="AF40" s="607" t="str">
        <f t="shared" si="3"/>
        <v/>
      </c>
      <c r="AG40" s="608" t="s">
        <v>206</v>
      </c>
      <c r="AH40" s="609" t="str">
        <f t="shared" si="1"/>
        <v/>
      </c>
    </row>
    <row r="41" spans="1:34" ht="36.75" customHeight="1">
      <c r="A41" s="592">
        <f t="shared" si="4"/>
        <v>30</v>
      </c>
      <c r="B41" s="593" t="str">
        <f>IF('(入力順➀)基本情報入力シート'!C62="","",'(入力順➀)基本情報入力シート'!C62)</f>
        <v/>
      </c>
      <c r="C41" s="594" t="str">
        <f>IF('(入力順➀)基本情報入力シート'!D62="","",'(入力順➀)基本情報入力シート'!D62)</f>
        <v/>
      </c>
      <c r="D41" s="595" t="str">
        <f>IF('(入力順➀)基本情報入力シート'!E62="","",'(入力順➀)基本情報入力シート'!E62)</f>
        <v/>
      </c>
      <c r="E41" s="595" t="str">
        <f>IF('(入力順➀)基本情報入力シート'!F62="","",'(入力順➀)基本情報入力シート'!F62)</f>
        <v/>
      </c>
      <c r="F41" s="595" t="str">
        <f>IF('(入力順➀)基本情報入力シート'!G62="","",'(入力順➀)基本情報入力シート'!G62)</f>
        <v/>
      </c>
      <c r="G41" s="595" t="str">
        <f>IF('(入力順➀)基本情報入力シート'!H62="","",'(入力順➀)基本情報入力シート'!H62)</f>
        <v/>
      </c>
      <c r="H41" s="595" t="str">
        <f>IF('(入力順➀)基本情報入力シート'!I62="","",'(入力順➀)基本情報入力シート'!I62)</f>
        <v/>
      </c>
      <c r="I41" s="595" t="str">
        <f>IF('(入力順➀)基本情報入力シート'!J62="","",'(入力順➀)基本情報入力シート'!J62)</f>
        <v/>
      </c>
      <c r="J41" s="595" t="str">
        <f>IF('(入力順➀)基本情報入力シート'!K62="","",'(入力順➀)基本情報入力シート'!K62)</f>
        <v/>
      </c>
      <c r="K41" s="596" t="str">
        <f>IF('(入力順➀)基本情報入力シート'!L62="","",'(入力順➀)基本情報入力シート'!L62)</f>
        <v/>
      </c>
      <c r="L41" s="597" t="str">
        <f>IF('(入力順➀)基本情報入力シート'!M62="","",'(入力順➀)基本情報入力シート'!M62)</f>
        <v/>
      </c>
      <c r="M41" s="597" t="str">
        <f>IF('(入力順➀)基本情報入力シート'!R62="","",'(入力順➀)基本情報入力シート'!R62)</f>
        <v/>
      </c>
      <c r="N41" s="597" t="str">
        <f>IF('(入力順➀)基本情報入力シート'!W62="","",'(入力順➀)基本情報入力シート'!W62)</f>
        <v/>
      </c>
      <c r="O41" s="592" t="str">
        <f>IF('(入力順➀)基本情報入力シート'!X62="","",'(入力順➀)基本情報入力シート'!X62)</f>
        <v/>
      </c>
      <c r="P41" s="598" t="str">
        <f>IF('(入力順➀)基本情報入力シート'!Y62="","",'(入力順➀)基本情報入力シート'!Y62)</f>
        <v/>
      </c>
      <c r="Q41" s="599" t="str">
        <f>IF('(入力順➀)基本情報入力シート'!Z62="","",'(入力順➀)基本情報入力シート'!Z62)</f>
        <v/>
      </c>
      <c r="R41" s="600" t="str">
        <f>IF('(入力順➀)基本情報入力シート'!AA62="","",'(入力順➀)基本情報入力シート'!AA62)</f>
        <v/>
      </c>
      <c r="S41" s="601"/>
      <c r="T41" s="602"/>
      <c r="U41" s="603" t="str">
        <f>IF(P41="","",VLOOKUP(P41,【参考】数式用!$A$5:$I$38,MATCH(T41,【参考】数式用!$C$4:$G$4,0)+2,0))</f>
        <v/>
      </c>
      <c r="V41" s="237" t="s">
        <v>201</v>
      </c>
      <c r="W41" s="604"/>
      <c r="X41" s="234" t="s">
        <v>202</v>
      </c>
      <c r="Y41" s="604"/>
      <c r="Z41" s="386" t="s">
        <v>203</v>
      </c>
      <c r="AA41" s="605"/>
      <c r="AB41" s="234" t="s">
        <v>202</v>
      </c>
      <c r="AC41" s="605"/>
      <c r="AD41" s="234" t="s">
        <v>204</v>
      </c>
      <c r="AE41" s="606" t="s">
        <v>205</v>
      </c>
      <c r="AF41" s="607" t="str">
        <f t="shared" si="3"/>
        <v/>
      </c>
      <c r="AG41" s="608" t="s">
        <v>206</v>
      </c>
      <c r="AH41" s="609" t="str">
        <f t="shared" si="1"/>
        <v/>
      </c>
    </row>
    <row r="42" spans="1:34" ht="36.75" customHeight="1">
      <c r="A42" s="592">
        <f t="shared" si="4"/>
        <v>31</v>
      </c>
      <c r="B42" s="593" t="str">
        <f>IF('(入力順➀)基本情報入力シート'!C63="","",'(入力順➀)基本情報入力シート'!C63)</f>
        <v/>
      </c>
      <c r="C42" s="594" t="str">
        <f>IF('(入力順➀)基本情報入力シート'!D63="","",'(入力順➀)基本情報入力シート'!D63)</f>
        <v/>
      </c>
      <c r="D42" s="595" t="str">
        <f>IF('(入力順➀)基本情報入力シート'!E63="","",'(入力順➀)基本情報入力シート'!E63)</f>
        <v/>
      </c>
      <c r="E42" s="595" t="str">
        <f>IF('(入力順➀)基本情報入力シート'!F63="","",'(入力順➀)基本情報入力シート'!F63)</f>
        <v/>
      </c>
      <c r="F42" s="595" t="str">
        <f>IF('(入力順➀)基本情報入力シート'!G63="","",'(入力順➀)基本情報入力シート'!G63)</f>
        <v/>
      </c>
      <c r="G42" s="595" t="str">
        <f>IF('(入力順➀)基本情報入力シート'!H63="","",'(入力順➀)基本情報入力シート'!H63)</f>
        <v/>
      </c>
      <c r="H42" s="595" t="str">
        <f>IF('(入力順➀)基本情報入力シート'!I63="","",'(入力順➀)基本情報入力シート'!I63)</f>
        <v/>
      </c>
      <c r="I42" s="595" t="str">
        <f>IF('(入力順➀)基本情報入力シート'!J63="","",'(入力順➀)基本情報入力シート'!J63)</f>
        <v/>
      </c>
      <c r="J42" s="595" t="str">
        <f>IF('(入力順➀)基本情報入力シート'!K63="","",'(入力順➀)基本情報入力シート'!K63)</f>
        <v/>
      </c>
      <c r="K42" s="596" t="str">
        <f>IF('(入力順➀)基本情報入力シート'!L63="","",'(入力順➀)基本情報入力シート'!L63)</f>
        <v/>
      </c>
      <c r="L42" s="597" t="str">
        <f>IF('(入力順➀)基本情報入力シート'!M63="","",'(入力順➀)基本情報入力シート'!M63)</f>
        <v/>
      </c>
      <c r="M42" s="597" t="str">
        <f>IF('(入力順➀)基本情報入力シート'!R63="","",'(入力順➀)基本情報入力シート'!R63)</f>
        <v/>
      </c>
      <c r="N42" s="597" t="str">
        <f>IF('(入力順➀)基本情報入力シート'!W63="","",'(入力順➀)基本情報入力シート'!W63)</f>
        <v/>
      </c>
      <c r="O42" s="592" t="str">
        <f>IF('(入力順➀)基本情報入力シート'!X63="","",'(入力順➀)基本情報入力シート'!X63)</f>
        <v/>
      </c>
      <c r="P42" s="598" t="str">
        <f>IF('(入力順➀)基本情報入力シート'!Y63="","",'(入力順➀)基本情報入力シート'!Y63)</f>
        <v/>
      </c>
      <c r="Q42" s="599" t="str">
        <f>IF('(入力順➀)基本情報入力シート'!Z63="","",'(入力順➀)基本情報入力シート'!Z63)</f>
        <v/>
      </c>
      <c r="R42" s="600" t="str">
        <f>IF('(入力順➀)基本情報入力シート'!AA63="","",'(入力順➀)基本情報入力シート'!AA63)</f>
        <v/>
      </c>
      <c r="S42" s="601"/>
      <c r="T42" s="602"/>
      <c r="U42" s="603" t="str">
        <f>IF(P42="","",VLOOKUP(P42,【参考】数式用!$A$5:$I$38,MATCH(T42,【参考】数式用!$C$4:$G$4,0)+2,0))</f>
        <v/>
      </c>
      <c r="V42" s="237" t="s">
        <v>201</v>
      </c>
      <c r="W42" s="604"/>
      <c r="X42" s="234" t="s">
        <v>202</v>
      </c>
      <c r="Y42" s="604"/>
      <c r="Z42" s="386" t="s">
        <v>203</v>
      </c>
      <c r="AA42" s="605"/>
      <c r="AB42" s="234" t="s">
        <v>202</v>
      </c>
      <c r="AC42" s="605"/>
      <c r="AD42" s="234" t="s">
        <v>204</v>
      </c>
      <c r="AE42" s="606" t="s">
        <v>205</v>
      </c>
      <c r="AF42" s="607" t="str">
        <f t="shared" si="3"/>
        <v/>
      </c>
      <c r="AG42" s="608" t="s">
        <v>206</v>
      </c>
      <c r="AH42" s="609" t="str">
        <f t="shared" si="1"/>
        <v/>
      </c>
    </row>
    <row r="43" spans="1:34" ht="36.75" customHeight="1">
      <c r="A43" s="592">
        <f t="shared" si="4"/>
        <v>32</v>
      </c>
      <c r="B43" s="593" t="str">
        <f>IF('(入力順➀)基本情報入力シート'!C64="","",'(入力順➀)基本情報入力シート'!C64)</f>
        <v/>
      </c>
      <c r="C43" s="594" t="str">
        <f>IF('(入力順➀)基本情報入力シート'!D64="","",'(入力順➀)基本情報入力シート'!D64)</f>
        <v/>
      </c>
      <c r="D43" s="595" t="str">
        <f>IF('(入力順➀)基本情報入力シート'!E64="","",'(入力順➀)基本情報入力シート'!E64)</f>
        <v/>
      </c>
      <c r="E43" s="595" t="str">
        <f>IF('(入力順➀)基本情報入力シート'!F64="","",'(入力順➀)基本情報入力シート'!F64)</f>
        <v/>
      </c>
      <c r="F43" s="595" t="str">
        <f>IF('(入力順➀)基本情報入力シート'!G64="","",'(入力順➀)基本情報入力シート'!G64)</f>
        <v/>
      </c>
      <c r="G43" s="595" t="str">
        <f>IF('(入力順➀)基本情報入力シート'!H64="","",'(入力順➀)基本情報入力シート'!H64)</f>
        <v/>
      </c>
      <c r="H43" s="595" t="str">
        <f>IF('(入力順➀)基本情報入力シート'!I64="","",'(入力順➀)基本情報入力シート'!I64)</f>
        <v/>
      </c>
      <c r="I43" s="595" t="str">
        <f>IF('(入力順➀)基本情報入力シート'!J64="","",'(入力順➀)基本情報入力シート'!J64)</f>
        <v/>
      </c>
      <c r="J43" s="595" t="str">
        <f>IF('(入力順➀)基本情報入力シート'!K64="","",'(入力順➀)基本情報入力シート'!K64)</f>
        <v/>
      </c>
      <c r="K43" s="596" t="str">
        <f>IF('(入力順➀)基本情報入力シート'!L64="","",'(入力順➀)基本情報入力シート'!L64)</f>
        <v/>
      </c>
      <c r="L43" s="597" t="str">
        <f>IF('(入力順➀)基本情報入力シート'!M64="","",'(入力順➀)基本情報入力シート'!M64)</f>
        <v/>
      </c>
      <c r="M43" s="597" t="str">
        <f>IF('(入力順➀)基本情報入力シート'!R64="","",'(入力順➀)基本情報入力シート'!R64)</f>
        <v/>
      </c>
      <c r="N43" s="597" t="str">
        <f>IF('(入力順➀)基本情報入力シート'!W64="","",'(入力順➀)基本情報入力シート'!W64)</f>
        <v/>
      </c>
      <c r="O43" s="592" t="str">
        <f>IF('(入力順➀)基本情報入力シート'!X64="","",'(入力順➀)基本情報入力シート'!X64)</f>
        <v/>
      </c>
      <c r="P43" s="598" t="str">
        <f>IF('(入力順➀)基本情報入力シート'!Y64="","",'(入力順➀)基本情報入力シート'!Y64)</f>
        <v/>
      </c>
      <c r="Q43" s="599" t="str">
        <f>IF('(入力順➀)基本情報入力シート'!Z64="","",'(入力順➀)基本情報入力シート'!Z64)</f>
        <v/>
      </c>
      <c r="R43" s="600" t="str">
        <f>IF('(入力順➀)基本情報入力シート'!AA64="","",'(入力順➀)基本情報入力シート'!AA64)</f>
        <v/>
      </c>
      <c r="S43" s="601"/>
      <c r="T43" s="602"/>
      <c r="U43" s="603" t="str">
        <f>IF(P43="","",VLOOKUP(P43,【参考】数式用!$A$5:$I$38,MATCH(T43,【参考】数式用!$C$4:$G$4,0)+2,0))</f>
        <v/>
      </c>
      <c r="V43" s="237" t="s">
        <v>201</v>
      </c>
      <c r="W43" s="604"/>
      <c r="X43" s="234" t="s">
        <v>202</v>
      </c>
      <c r="Y43" s="604"/>
      <c r="Z43" s="386" t="s">
        <v>203</v>
      </c>
      <c r="AA43" s="605"/>
      <c r="AB43" s="234" t="s">
        <v>202</v>
      </c>
      <c r="AC43" s="605"/>
      <c r="AD43" s="234" t="s">
        <v>204</v>
      </c>
      <c r="AE43" s="606" t="s">
        <v>205</v>
      </c>
      <c r="AF43" s="607" t="str">
        <f t="shared" si="3"/>
        <v/>
      </c>
      <c r="AG43" s="608" t="s">
        <v>206</v>
      </c>
      <c r="AH43" s="609" t="str">
        <f t="shared" si="1"/>
        <v/>
      </c>
    </row>
    <row r="44" spans="1:34" ht="36.75" customHeight="1">
      <c r="A44" s="592">
        <f t="shared" si="4"/>
        <v>33</v>
      </c>
      <c r="B44" s="593" t="str">
        <f>IF('(入力順➀)基本情報入力シート'!C65="","",'(入力順➀)基本情報入力シート'!C65)</f>
        <v/>
      </c>
      <c r="C44" s="594" t="str">
        <f>IF('(入力順➀)基本情報入力シート'!D65="","",'(入力順➀)基本情報入力シート'!D65)</f>
        <v/>
      </c>
      <c r="D44" s="595" t="str">
        <f>IF('(入力順➀)基本情報入力シート'!E65="","",'(入力順➀)基本情報入力シート'!E65)</f>
        <v/>
      </c>
      <c r="E44" s="595" t="str">
        <f>IF('(入力順➀)基本情報入力シート'!F65="","",'(入力順➀)基本情報入力シート'!F65)</f>
        <v/>
      </c>
      <c r="F44" s="595" t="str">
        <f>IF('(入力順➀)基本情報入力シート'!G65="","",'(入力順➀)基本情報入力シート'!G65)</f>
        <v/>
      </c>
      <c r="G44" s="595" t="str">
        <f>IF('(入力順➀)基本情報入力シート'!H65="","",'(入力順➀)基本情報入力シート'!H65)</f>
        <v/>
      </c>
      <c r="H44" s="595" t="str">
        <f>IF('(入力順➀)基本情報入力シート'!I65="","",'(入力順➀)基本情報入力シート'!I65)</f>
        <v/>
      </c>
      <c r="I44" s="595" t="str">
        <f>IF('(入力順➀)基本情報入力シート'!J65="","",'(入力順➀)基本情報入力シート'!J65)</f>
        <v/>
      </c>
      <c r="J44" s="595" t="str">
        <f>IF('(入力順➀)基本情報入力シート'!K65="","",'(入力順➀)基本情報入力シート'!K65)</f>
        <v/>
      </c>
      <c r="K44" s="596" t="str">
        <f>IF('(入力順➀)基本情報入力シート'!L65="","",'(入力順➀)基本情報入力シート'!L65)</f>
        <v/>
      </c>
      <c r="L44" s="597" t="str">
        <f>IF('(入力順➀)基本情報入力シート'!M65="","",'(入力順➀)基本情報入力シート'!M65)</f>
        <v/>
      </c>
      <c r="M44" s="597" t="str">
        <f>IF('(入力順➀)基本情報入力シート'!R65="","",'(入力順➀)基本情報入力シート'!R65)</f>
        <v/>
      </c>
      <c r="N44" s="597" t="str">
        <f>IF('(入力順➀)基本情報入力シート'!W65="","",'(入力順➀)基本情報入力シート'!W65)</f>
        <v/>
      </c>
      <c r="O44" s="592" t="str">
        <f>IF('(入力順➀)基本情報入力シート'!X65="","",'(入力順➀)基本情報入力シート'!X65)</f>
        <v/>
      </c>
      <c r="P44" s="598" t="str">
        <f>IF('(入力順➀)基本情報入力シート'!Y65="","",'(入力順➀)基本情報入力シート'!Y65)</f>
        <v/>
      </c>
      <c r="Q44" s="599" t="str">
        <f>IF('(入力順➀)基本情報入力シート'!Z65="","",'(入力順➀)基本情報入力シート'!Z65)</f>
        <v/>
      </c>
      <c r="R44" s="600" t="str">
        <f>IF('(入力順➀)基本情報入力シート'!AA65="","",'(入力順➀)基本情報入力シート'!AA65)</f>
        <v/>
      </c>
      <c r="S44" s="601"/>
      <c r="T44" s="602"/>
      <c r="U44" s="603" t="str">
        <f>IF(P44="","",VLOOKUP(P44,【参考】数式用!$A$5:$I$38,MATCH(T44,【参考】数式用!$C$4:$G$4,0)+2,0))</f>
        <v/>
      </c>
      <c r="V44" s="237" t="s">
        <v>201</v>
      </c>
      <c r="W44" s="604"/>
      <c r="X44" s="234" t="s">
        <v>202</v>
      </c>
      <c r="Y44" s="604"/>
      <c r="Z44" s="386" t="s">
        <v>203</v>
      </c>
      <c r="AA44" s="605"/>
      <c r="AB44" s="234" t="s">
        <v>202</v>
      </c>
      <c r="AC44" s="605"/>
      <c r="AD44" s="234" t="s">
        <v>204</v>
      </c>
      <c r="AE44" s="606" t="s">
        <v>205</v>
      </c>
      <c r="AF44" s="607" t="str">
        <f t="shared" si="3"/>
        <v/>
      </c>
      <c r="AG44" s="608" t="s">
        <v>206</v>
      </c>
      <c r="AH44" s="609" t="str">
        <f t="shared" si="1"/>
        <v/>
      </c>
    </row>
    <row r="45" spans="1:34" ht="36.75" customHeight="1">
      <c r="A45" s="592">
        <f t="shared" si="4"/>
        <v>34</v>
      </c>
      <c r="B45" s="593" t="str">
        <f>IF('(入力順➀)基本情報入力シート'!C66="","",'(入力順➀)基本情報入力シート'!C66)</f>
        <v/>
      </c>
      <c r="C45" s="594" t="str">
        <f>IF('(入力順➀)基本情報入力シート'!D66="","",'(入力順➀)基本情報入力シート'!D66)</f>
        <v/>
      </c>
      <c r="D45" s="595" t="str">
        <f>IF('(入力順➀)基本情報入力シート'!E66="","",'(入力順➀)基本情報入力シート'!E66)</f>
        <v/>
      </c>
      <c r="E45" s="595" t="str">
        <f>IF('(入力順➀)基本情報入力シート'!F66="","",'(入力順➀)基本情報入力シート'!F66)</f>
        <v/>
      </c>
      <c r="F45" s="595" t="str">
        <f>IF('(入力順➀)基本情報入力シート'!G66="","",'(入力順➀)基本情報入力シート'!G66)</f>
        <v/>
      </c>
      <c r="G45" s="595" t="str">
        <f>IF('(入力順➀)基本情報入力シート'!H66="","",'(入力順➀)基本情報入力シート'!H66)</f>
        <v/>
      </c>
      <c r="H45" s="595" t="str">
        <f>IF('(入力順➀)基本情報入力シート'!I66="","",'(入力順➀)基本情報入力シート'!I66)</f>
        <v/>
      </c>
      <c r="I45" s="595" t="str">
        <f>IF('(入力順➀)基本情報入力シート'!J66="","",'(入力順➀)基本情報入力シート'!J66)</f>
        <v/>
      </c>
      <c r="J45" s="595" t="str">
        <f>IF('(入力順➀)基本情報入力シート'!K66="","",'(入力順➀)基本情報入力シート'!K66)</f>
        <v/>
      </c>
      <c r="K45" s="596" t="str">
        <f>IF('(入力順➀)基本情報入力シート'!L66="","",'(入力順➀)基本情報入力シート'!L66)</f>
        <v/>
      </c>
      <c r="L45" s="597" t="str">
        <f>IF('(入力順➀)基本情報入力シート'!M66="","",'(入力順➀)基本情報入力シート'!M66)</f>
        <v/>
      </c>
      <c r="M45" s="597" t="str">
        <f>IF('(入力順➀)基本情報入力シート'!R66="","",'(入力順➀)基本情報入力シート'!R66)</f>
        <v/>
      </c>
      <c r="N45" s="597" t="str">
        <f>IF('(入力順➀)基本情報入力シート'!W66="","",'(入力順➀)基本情報入力シート'!W66)</f>
        <v/>
      </c>
      <c r="O45" s="592" t="str">
        <f>IF('(入力順➀)基本情報入力シート'!X66="","",'(入力順➀)基本情報入力シート'!X66)</f>
        <v/>
      </c>
      <c r="P45" s="598" t="str">
        <f>IF('(入力順➀)基本情報入力シート'!Y66="","",'(入力順➀)基本情報入力シート'!Y66)</f>
        <v/>
      </c>
      <c r="Q45" s="599" t="str">
        <f>IF('(入力順➀)基本情報入力シート'!Z66="","",'(入力順➀)基本情報入力シート'!Z66)</f>
        <v/>
      </c>
      <c r="R45" s="600" t="str">
        <f>IF('(入力順➀)基本情報入力シート'!AA66="","",'(入力順➀)基本情報入力シート'!AA66)</f>
        <v/>
      </c>
      <c r="S45" s="601"/>
      <c r="T45" s="602"/>
      <c r="U45" s="603" t="str">
        <f>IF(P45="","",VLOOKUP(P45,【参考】数式用!$A$5:$I$38,MATCH(T45,【参考】数式用!$C$4:$G$4,0)+2,0))</f>
        <v/>
      </c>
      <c r="V45" s="237" t="s">
        <v>201</v>
      </c>
      <c r="W45" s="604"/>
      <c r="X45" s="234" t="s">
        <v>202</v>
      </c>
      <c r="Y45" s="604"/>
      <c r="Z45" s="386" t="s">
        <v>203</v>
      </c>
      <c r="AA45" s="605"/>
      <c r="AB45" s="234" t="s">
        <v>202</v>
      </c>
      <c r="AC45" s="605"/>
      <c r="AD45" s="234" t="s">
        <v>204</v>
      </c>
      <c r="AE45" s="606" t="s">
        <v>205</v>
      </c>
      <c r="AF45" s="607" t="str">
        <f t="shared" si="3"/>
        <v/>
      </c>
      <c r="AG45" s="608" t="s">
        <v>206</v>
      </c>
      <c r="AH45" s="609" t="str">
        <f t="shared" si="1"/>
        <v/>
      </c>
    </row>
    <row r="46" spans="1:34" ht="36.75" customHeight="1">
      <c r="A46" s="592">
        <f t="shared" si="4"/>
        <v>35</v>
      </c>
      <c r="B46" s="593" t="str">
        <f>IF('(入力順➀)基本情報入力シート'!C67="","",'(入力順➀)基本情報入力シート'!C67)</f>
        <v/>
      </c>
      <c r="C46" s="594" t="str">
        <f>IF('(入力順➀)基本情報入力シート'!D67="","",'(入力順➀)基本情報入力シート'!D67)</f>
        <v/>
      </c>
      <c r="D46" s="595" t="str">
        <f>IF('(入力順➀)基本情報入力シート'!E67="","",'(入力順➀)基本情報入力シート'!E67)</f>
        <v/>
      </c>
      <c r="E46" s="595" t="str">
        <f>IF('(入力順➀)基本情報入力シート'!F67="","",'(入力順➀)基本情報入力シート'!F67)</f>
        <v/>
      </c>
      <c r="F46" s="595" t="str">
        <f>IF('(入力順➀)基本情報入力シート'!G67="","",'(入力順➀)基本情報入力シート'!G67)</f>
        <v/>
      </c>
      <c r="G46" s="595" t="str">
        <f>IF('(入力順➀)基本情報入力シート'!H67="","",'(入力順➀)基本情報入力シート'!H67)</f>
        <v/>
      </c>
      <c r="H46" s="595" t="str">
        <f>IF('(入力順➀)基本情報入力シート'!I67="","",'(入力順➀)基本情報入力シート'!I67)</f>
        <v/>
      </c>
      <c r="I46" s="595" t="str">
        <f>IF('(入力順➀)基本情報入力シート'!J67="","",'(入力順➀)基本情報入力シート'!J67)</f>
        <v/>
      </c>
      <c r="J46" s="595" t="str">
        <f>IF('(入力順➀)基本情報入力シート'!K67="","",'(入力順➀)基本情報入力シート'!K67)</f>
        <v/>
      </c>
      <c r="K46" s="596" t="str">
        <f>IF('(入力順➀)基本情報入力シート'!L67="","",'(入力順➀)基本情報入力シート'!L67)</f>
        <v/>
      </c>
      <c r="L46" s="597" t="str">
        <f>IF('(入力順➀)基本情報入力シート'!M67="","",'(入力順➀)基本情報入力シート'!M67)</f>
        <v/>
      </c>
      <c r="M46" s="597" t="str">
        <f>IF('(入力順➀)基本情報入力シート'!R67="","",'(入力順➀)基本情報入力シート'!R67)</f>
        <v/>
      </c>
      <c r="N46" s="597" t="str">
        <f>IF('(入力順➀)基本情報入力シート'!W67="","",'(入力順➀)基本情報入力シート'!W67)</f>
        <v/>
      </c>
      <c r="O46" s="592" t="str">
        <f>IF('(入力順➀)基本情報入力シート'!X67="","",'(入力順➀)基本情報入力シート'!X67)</f>
        <v/>
      </c>
      <c r="P46" s="598" t="str">
        <f>IF('(入力順➀)基本情報入力シート'!Y67="","",'(入力順➀)基本情報入力シート'!Y67)</f>
        <v/>
      </c>
      <c r="Q46" s="599" t="str">
        <f>IF('(入力順➀)基本情報入力シート'!Z67="","",'(入力順➀)基本情報入力シート'!Z67)</f>
        <v/>
      </c>
      <c r="R46" s="600" t="str">
        <f>IF('(入力順➀)基本情報入力シート'!AA67="","",'(入力順➀)基本情報入力シート'!AA67)</f>
        <v/>
      </c>
      <c r="S46" s="601"/>
      <c r="T46" s="602"/>
      <c r="U46" s="603" t="str">
        <f>IF(P46="","",VLOOKUP(P46,【参考】数式用!$A$5:$I$38,MATCH(T46,【参考】数式用!$C$4:$G$4,0)+2,0))</f>
        <v/>
      </c>
      <c r="V46" s="237" t="s">
        <v>201</v>
      </c>
      <c r="W46" s="604"/>
      <c r="X46" s="234" t="s">
        <v>202</v>
      </c>
      <c r="Y46" s="604"/>
      <c r="Z46" s="386" t="s">
        <v>203</v>
      </c>
      <c r="AA46" s="605"/>
      <c r="AB46" s="234" t="s">
        <v>202</v>
      </c>
      <c r="AC46" s="605"/>
      <c r="AD46" s="234" t="s">
        <v>204</v>
      </c>
      <c r="AE46" s="606" t="s">
        <v>205</v>
      </c>
      <c r="AF46" s="607" t="str">
        <f t="shared" si="3"/>
        <v/>
      </c>
      <c r="AG46" s="608" t="s">
        <v>206</v>
      </c>
      <c r="AH46" s="609" t="str">
        <f t="shared" si="1"/>
        <v/>
      </c>
    </row>
    <row r="47" spans="1:34" ht="36.75" customHeight="1">
      <c r="A47" s="592">
        <f t="shared" si="4"/>
        <v>36</v>
      </c>
      <c r="B47" s="593" t="str">
        <f>IF('(入力順➀)基本情報入力シート'!C68="","",'(入力順➀)基本情報入力シート'!C68)</f>
        <v/>
      </c>
      <c r="C47" s="594" t="str">
        <f>IF('(入力順➀)基本情報入力シート'!D68="","",'(入力順➀)基本情報入力シート'!D68)</f>
        <v/>
      </c>
      <c r="D47" s="595" t="str">
        <f>IF('(入力順➀)基本情報入力シート'!E68="","",'(入力順➀)基本情報入力シート'!E68)</f>
        <v/>
      </c>
      <c r="E47" s="595" t="str">
        <f>IF('(入力順➀)基本情報入力シート'!F68="","",'(入力順➀)基本情報入力シート'!F68)</f>
        <v/>
      </c>
      <c r="F47" s="595" t="str">
        <f>IF('(入力順➀)基本情報入力シート'!G68="","",'(入力順➀)基本情報入力シート'!G68)</f>
        <v/>
      </c>
      <c r="G47" s="595" t="str">
        <f>IF('(入力順➀)基本情報入力シート'!H68="","",'(入力順➀)基本情報入力シート'!H68)</f>
        <v/>
      </c>
      <c r="H47" s="595" t="str">
        <f>IF('(入力順➀)基本情報入力シート'!I68="","",'(入力順➀)基本情報入力シート'!I68)</f>
        <v/>
      </c>
      <c r="I47" s="595" t="str">
        <f>IF('(入力順➀)基本情報入力シート'!J68="","",'(入力順➀)基本情報入力シート'!J68)</f>
        <v/>
      </c>
      <c r="J47" s="595" t="str">
        <f>IF('(入力順➀)基本情報入力シート'!K68="","",'(入力順➀)基本情報入力シート'!K68)</f>
        <v/>
      </c>
      <c r="K47" s="596" t="str">
        <f>IF('(入力順➀)基本情報入力シート'!L68="","",'(入力順➀)基本情報入力シート'!L68)</f>
        <v/>
      </c>
      <c r="L47" s="597" t="str">
        <f>IF('(入力順➀)基本情報入力シート'!M68="","",'(入力順➀)基本情報入力シート'!M68)</f>
        <v/>
      </c>
      <c r="M47" s="597" t="str">
        <f>IF('(入力順➀)基本情報入力シート'!R68="","",'(入力順➀)基本情報入力シート'!R68)</f>
        <v/>
      </c>
      <c r="N47" s="597" t="str">
        <f>IF('(入力順➀)基本情報入力シート'!W68="","",'(入力順➀)基本情報入力シート'!W68)</f>
        <v/>
      </c>
      <c r="O47" s="592" t="str">
        <f>IF('(入力順➀)基本情報入力シート'!X68="","",'(入力順➀)基本情報入力シート'!X68)</f>
        <v/>
      </c>
      <c r="P47" s="598" t="str">
        <f>IF('(入力順➀)基本情報入力シート'!Y68="","",'(入力順➀)基本情報入力シート'!Y68)</f>
        <v/>
      </c>
      <c r="Q47" s="599" t="str">
        <f>IF('(入力順➀)基本情報入力シート'!Z68="","",'(入力順➀)基本情報入力シート'!Z68)</f>
        <v/>
      </c>
      <c r="R47" s="600" t="str">
        <f>IF('(入力順➀)基本情報入力シート'!AA68="","",'(入力順➀)基本情報入力シート'!AA68)</f>
        <v/>
      </c>
      <c r="S47" s="601"/>
      <c r="T47" s="602"/>
      <c r="U47" s="603" t="str">
        <f>IF(P47="","",VLOOKUP(P47,【参考】数式用!$A$5:$I$38,MATCH(T47,【参考】数式用!$C$4:$G$4,0)+2,0))</f>
        <v/>
      </c>
      <c r="V47" s="237" t="s">
        <v>201</v>
      </c>
      <c r="W47" s="604"/>
      <c r="X47" s="234" t="s">
        <v>202</v>
      </c>
      <c r="Y47" s="604"/>
      <c r="Z47" s="386" t="s">
        <v>203</v>
      </c>
      <c r="AA47" s="605"/>
      <c r="AB47" s="234" t="s">
        <v>202</v>
      </c>
      <c r="AC47" s="605"/>
      <c r="AD47" s="234" t="s">
        <v>204</v>
      </c>
      <c r="AE47" s="606" t="s">
        <v>205</v>
      </c>
      <c r="AF47" s="607" t="str">
        <f t="shared" si="3"/>
        <v/>
      </c>
      <c r="AG47" s="608" t="s">
        <v>206</v>
      </c>
      <c r="AH47" s="609" t="str">
        <f t="shared" si="1"/>
        <v/>
      </c>
    </row>
    <row r="48" spans="1:34" ht="36.75" customHeight="1">
      <c r="A48" s="592">
        <f t="shared" si="4"/>
        <v>37</v>
      </c>
      <c r="B48" s="593" t="str">
        <f>IF('(入力順➀)基本情報入力シート'!C69="","",'(入力順➀)基本情報入力シート'!C69)</f>
        <v/>
      </c>
      <c r="C48" s="594" t="str">
        <f>IF('(入力順➀)基本情報入力シート'!D69="","",'(入力順➀)基本情報入力シート'!D69)</f>
        <v/>
      </c>
      <c r="D48" s="595" t="str">
        <f>IF('(入力順➀)基本情報入力シート'!E69="","",'(入力順➀)基本情報入力シート'!E69)</f>
        <v/>
      </c>
      <c r="E48" s="595" t="str">
        <f>IF('(入力順➀)基本情報入力シート'!F69="","",'(入力順➀)基本情報入力シート'!F69)</f>
        <v/>
      </c>
      <c r="F48" s="595" t="str">
        <f>IF('(入力順➀)基本情報入力シート'!G69="","",'(入力順➀)基本情報入力シート'!G69)</f>
        <v/>
      </c>
      <c r="G48" s="595" t="str">
        <f>IF('(入力順➀)基本情報入力シート'!H69="","",'(入力順➀)基本情報入力シート'!H69)</f>
        <v/>
      </c>
      <c r="H48" s="595" t="str">
        <f>IF('(入力順➀)基本情報入力シート'!I69="","",'(入力順➀)基本情報入力シート'!I69)</f>
        <v/>
      </c>
      <c r="I48" s="595" t="str">
        <f>IF('(入力順➀)基本情報入力シート'!J69="","",'(入力順➀)基本情報入力シート'!J69)</f>
        <v/>
      </c>
      <c r="J48" s="595" t="str">
        <f>IF('(入力順➀)基本情報入力シート'!K69="","",'(入力順➀)基本情報入力シート'!K69)</f>
        <v/>
      </c>
      <c r="K48" s="596" t="str">
        <f>IF('(入力順➀)基本情報入力シート'!L69="","",'(入力順➀)基本情報入力シート'!L69)</f>
        <v/>
      </c>
      <c r="L48" s="597" t="str">
        <f>IF('(入力順➀)基本情報入力シート'!M69="","",'(入力順➀)基本情報入力シート'!M69)</f>
        <v/>
      </c>
      <c r="M48" s="597" t="str">
        <f>IF('(入力順➀)基本情報入力シート'!R69="","",'(入力順➀)基本情報入力シート'!R69)</f>
        <v/>
      </c>
      <c r="N48" s="597" t="str">
        <f>IF('(入力順➀)基本情報入力シート'!W69="","",'(入力順➀)基本情報入力シート'!W69)</f>
        <v/>
      </c>
      <c r="O48" s="592" t="str">
        <f>IF('(入力順➀)基本情報入力シート'!X69="","",'(入力順➀)基本情報入力シート'!X69)</f>
        <v/>
      </c>
      <c r="P48" s="598" t="str">
        <f>IF('(入力順➀)基本情報入力シート'!Y69="","",'(入力順➀)基本情報入力シート'!Y69)</f>
        <v/>
      </c>
      <c r="Q48" s="599" t="str">
        <f>IF('(入力順➀)基本情報入力シート'!Z69="","",'(入力順➀)基本情報入力シート'!Z69)</f>
        <v/>
      </c>
      <c r="R48" s="600" t="str">
        <f>IF('(入力順➀)基本情報入力シート'!AA69="","",'(入力順➀)基本情報入力シート'!AA69)</f>
        <v/>
      </c>
      <c r="S48" s="601"/>
      <c r="T48" s="602"/>
      <c r="U48" s="603" t="str">
        <f>IF(P48="","",VLOOKUP(P48,【参考】数式用!$A$5:$I$38,MATCH(T48,【参考】数式用!$C$4:$G$4,0)+2,0))</f>
        <v/>
      </c>
      <c r="V48" s="237" t="s">
        <v>201</v>
      </c>
      <c r="W48" s="604"/>
      <c r="X48" s="234" t="s">
        <v>202</v>
      </c>
      <c r="Y48" s="604"/>
      <c r="Z48" s="386" t="s">
        <v>203</v>
      </c>
      <c r="AA48" s="605"/>
      <c r="AB48" s="234" t="s">
        <v>202</v>
      </c>
      <c r="AC48" s="605"/>
      <c r="AD48" s="234" t="s">
        <v>204</v>
      </c>
      <c r="AE48" s="606" t="s">
        <v>205</v>
      </c>
      <c r="AF48" s="607" t="str">
        <f t="shared" si="3"/>
        <v/>
      </c>
      <c r="AG48" s="608" t="s">
        <v>206</v>
      </c>
      <c r="AH48" s="609" t="str">
        <f t="shared" si="1"/>
        <v/>
      </c>
    </row>
    <row r="49" spans="1:34" ht="36.75" customHeight="1">
      <c r="A49" s="592">
        <f t="shared" si="4"/>
        <v>38</v>
      </c>
      <c r="B49" s="593" t="str">
        <f>IF('(入力順➀)基本情報入力シート'!C70="","",'(入力順➀)基本情報入力シート'!C70)</f>
        <v/>
      </c>
      <c r="C49" s="594" t="str">
        <f>IF('(入力順➀)基本情報入力シート'!D70="","",'(入力順➀)基本情報入力シート'!D70)</f>
        <v/>
      </c>
      <c r="D49" s="595" t="str">
        <f>IF('(入力順➀)基本情報入力シート'!E70="","",'(入力順➀)基本情報入力シート'!E70)</f>
        <v/>
      </c>
      <c r="E49" s="595" t="str">
        <f>IF('(入力順➀)基本情報入力シート'!F70="","",'(入力順➀)基本情報入力シート'!F70)</f>
        <v/>
      </c>
      <c r="F49" s="595" t="str">
        <f>IF('(入力順➀)基本情報入力シート'!G70="","",'(入力順➀)基本情報入力シート'!G70)</f>
        <v/>
      </c>
      <c r="G49" s="595" t="str">
        <f>IF('(入力順➀)基本情報入力シート'!H70="","",'(入力順➀)基本情報入力シート'!H70)</f>
        <v/>
      </c>
      <c r="H49" s="595" t="str">
        <f>IF('(入力順➀)基本情報入力シート'!I70="","",'(入力順➀)基本情報入力シート'!I70)</f>
        <v/>
      </c>
      <c r="I49" s="595" t="str">
        <f>IF('(入力順➀)基本情報入力シート'!J70="","",'(入力順➀)基本情報入力シート'!J70)</f>
        <v/>
      </c>
      <c r="J49" s="595" t="str">
        <f>IF('(入力順➀)基本情報入力シート'!K70="","",'(入力順➀)基本情報入力シート'!K70)</f>
        <v/>
      </c>
      <c r="K49" s="596" t="str">
        <f>IF('(入力順➀)基本情報入力シート'!L70="","",'(入力順➀)基本情報入力シート'!L70)</f>
        <v/>
      </c>
      <c r="L49" s="597" t="str">
        <f>IF('(入力順➀)基本情報入力シート'!M70="","",'(入力順➀)基本情報入力シート'!M70)</f>
        <v/>
      </c>
      <c r="M49" s="597" t="str">
        <f>IF('(入力順➀)基本情報入力シート'!R70="","",'(入力順➀)基本情報入力シート'!R70)</f>
        <v/>
      </c>
      <c r="N49" s="597" t="str">
        <f>IF('(入力順➀)基本情報入力シート'!W70="","",'(入力順➀)基本情報入力シート'!W70)</f>
        <v/>
      </c>
      <c r="O49" s="592" t="str">
        <f>IF('(入力順➀)基本情報入力シート'!X70="","",'(入力順➀)基本情報入力シート'!X70)</f>
        <v/>
      </c>
      <c r="P49" s="598" t="str">
        <f>IF('(入力順➀)基本情報入力シート'!Y70="","",'(入力順➀)基本情報入力シート'!Y70)</f>
        <v/>
      </c>
      <c r="Q49" s="599" t="str">
        <f>IF('(入力順➀)基本情報入力シート'!Z70="","",'(入力順➀)基本情報入力シート'!Z70)</f>
        <v/>
      </c>
      <c r="R49" s="600" t="str">
        <f>IF('(入力順➀)基本情報入力シート'!AA70="","",'(入力順➀)基本情報入力シート'!AA70)</f>
        <v/>
      </c>
      <c r="S49" s="601"/>
      <c r="T49" s="602"/>
      <c r="U49" s="603" t="str">
        <f>IF(P49="","",VLOOKUP(P49,【参考】数式用!$A$5:$I$38,MATCH(T49,【参考】数式用!$C$4:$G$4,0)+2,0))</f>
        <v/>
      </c>
      <c r="V49" s="237" t="s">
        <v>201</v>
      </c>
      <c r="W49" s="604"/>
      <c r="X49" s="234" t="s">
        <v>202</v>
      </c>
      <c r="Y49" s="604"/>
      <c r="Z49" s="386" t="s">
        <v>203</v>
      </c>
      <c r="AA49" s="605"/>
      <c r="AB49" s="234" t="s">
        <v>202</v>
      </c>
      <c r="AC49" s="605"/>
      <c r="AD49" s="234" t="s">
        <v>204</v>
      </c>
      <c r="AE49" s="606" t="s">
        <v>205</v>
      </c>
      <c r="AF49" s="607" t="str">
        <f t="shared" si="3"/>
        <v/>
      </c>
      <c r="AG49" s="608" t="s">
        <v>206</v>
      </c>
      <c r="AH49" s="609" t="str">
        <f t="shared" si="1"/>
        <v/>
      </c>
    </row>
    <row r="50" spans="1:34" ht="36.75" customHeight="1">
      <c r="A50" s="592">
        <f t="shared" si="4"/>
        <v>39</v>
      </c>
      <c r="B50" s="593" t="str">
        <f>IF('(入力順➀)基本情報入力シート'!C71="","",'(入力順➀)基本情報入力シート'!C71)</f>
        <v/>
      </c>
      <c r="C50" s="594" t="str">
        <f>IF('(入力順➀)基本情報入力シート'!D71="","",'(入力順➀)基本情報入力シート'!D71)</f>
        <v/>
      </c>
      <c r="D50" s="595" t="str">
        <f>IF('(入力順➀)基本情報入力シート'!E71="","",'(入力順➀)基本情報入力シート'!E71)</f>
        <v/>
      </c>
      <c r="E50" s="595" t="str">
        <f>IF('(入力順➀)基本情報入力シート'!F71="","",'(入力順➀)基本情報入力シート'!F71)</f>
        <v/>
      </c>
      <c r="F50" s="595" t="str">
        <f>IF('(入力順➀)基本情報入力シート'!G71="","",'(入力順➀)基本情報入力シート'!G71)</f>
        <v/>
      </c>
      <c r="G50" s="595" t="str">
        <f>IF('(入力順➀)基本情報入力シート'!H71="","",'(入力順➀)基本情報入力シート'!H71)</f>
        <v/>
      </c>
      <c r="H50" s="595" t="str">
        <f>IF('(入力順➀)基本情報入力シート'!I71="","",'(入力順➀)基本情報入力シート'!I71)</f>
        <v/>
      </c>
      <c r="I50" s="595" t="str">
        <f>IF('(入力順➀)基本情報入力シート'!J71="","",'(入力順➀)基本情報入力シート'!J71)</f>
        <v/>
      </c>
      <c r="J50" s="595" t="str">
        <f>IF('(入力順➀)基本情報入力シート'!K71="","",'(入力順➀)基本情報入力シート'!K71)</f>
        <v/>
      </c>
      <c r="K50" s="596" t="str">
        <f>IF('(入力順➀)基本情報入力シート'!L71="","",'(入力順➀)基本情報入力シート'!L71)</f>
        <v/>
      </c>
      <c r="L50" s="597" t="str">
        <f>IF('(入力順➀)基本情報入力シート'!M71="","",'(入力順➀)基本情報入力シート'!M71)</f>
        <v/>
      </c>
      <c r="M50" s="597" t="str">
        <f>IF('(入力順➀)基本情報入力シート'!R71="","",'(入力順➀)基本情報入力シート'!R71)</f>
        <v/>
      </c>
      <c r="N50" s="597" t="str">
        <f>IF('(入力順➀)基本情報入力シート'!W71="","",'(入力順➀)基本情報入力シート'!W71)</f>
        <v/>
      </c>
      <c r="O50" s="592" t="str">
        <f>IF('(入力順➀)基本情報入力シート'!X71="","",'(入力順➀)基本情報入力シート'!X71)</f>
        <v/>
      </c>
      <c r="P50" s="598" t="str">
        <f>IF('(入力順➀)基本情報入力シート'!Y71="","",'(入力順➀)基本情報入力シート'!Y71)</f>
        <v/>
      </c>
      <c r="Q50" s="599" t="str">
        <f>IF('(入力順➀)基本情報入力シート'!Z71="","",'(入力順➀)基本情報入力シート'!Z71)</f>
        <v/>
      </c>
      <c r="R50" s="600" t="str">
        <f>IF('(入力順➀)基本情報入力シート'!AA71="","",'(入力順➀)基本情報入力シート'!AA71)</f>
        <v/>
      </c>
      <c r="S50" s="601"/>
      <c r="T50" s="602"/>
      <c r="U50" s="603" t="str">
        <f>IF(P50="","",VLOOKUP(P50,【参考】数式用!$A$5:$I$38,MATCH(T50,【参考】数式用!$C$4:$G$4,0)+2,0))</f>
        <v/>
      </c>
      <c r="V50" s="237" t="s">
        <v>201</v>
      </c>
      <c r="W50" s="604"/>
      <c r="X50" s="234" t="s">
        <v>202</v>
      </c>
      <c r="Y50" s="604"/>
      <c r="Z50" s="386" t="s">
        <v>203</v>
      </c>
      <c r="AA50" s="605"/>
      <c r="AB50" s="234" t="s">
        <v>202</v>
      </c>
      <c r="AC50" s="605"/>
      <c r="AD50" s="234" t="s">
        <v>204</v>
      </c>
      <c r="AE50" s="606" t="s">
        <v>205</v>
      </c>
      <c r="AF50" s="607" t="str">
        <f t="shared" si="3"/>
        <v/>
      </c>
      <c r="AG50" s="608" t="s">
        <v>206</v>
      </c>
      <c r="AH50" s="609" t="str">
        <f t="shared" si="1"/>
        <v/>
      </c>
    </row>
    <row r="51" spans="1:34" ht="36.75" customHeight="1">
      <c r="A51" s="592">
        <f t="shared" si="4"/>
        <v>40</v>
      </c>
      <c r="B51" s="593" t="str">
        <f>IF('(入力順➀)基本情報入力シート'!C72="","",'(入力順➀)基本情報入力シート'!C72)</f>
        <v/>
      </c>
      <c r="C51" s="594" t="str">
        <f>IF('(入力順➀)基本情報入力シート'!D72="","",'(入力順➀)基本情報入力シート'!D72)</f>
        <v/>
      </c>
      <c r="D51" s="595" t="str">
        <f>IF('(入力順➀)基本情報入力シート'!E72="","",'(入力順➀)基本情報入力シート'!E72)</f>
        <v/>
      </c>
      <c r="E51" s="595" t="str">
        <f>IF('(入力順➀)基本情報入力シート'!F72="","",'(入力順➀)基本情報入力シート'!F72)</f>
        <v/>
      </c>
      <c r="F51" s="595" t="str">
        <f>IF('(入力順➀)基本情報入力シート'!G72="","",'(入力順➀)基本情報入力シート'!G72)</f>
        <v/>
      </c>
      <c r="G51" s="595" t="str">
        <f>IF('(入力順➀)基本情報入力シート'!H72="","",'(入力順➀)基本情報入力シート'!H72)</f>
        <v/>
      </c>
      <c r="H51" s="595" t="str">
        <f>IF('(入力順➀)基本情報入力シート'!I72="","",'(入力順➀)基本情報入力シート'!I72)</f>
        <v/>
      </c>
      <c r="I51" s="595" t="str">
        <f>IF('(入力順➀)基本情報入力シート'!J72="","",'(入力順➀)基本情報入力シート'!J72)</f>
        <v/>
      </c>
      <c r="J51" s="595" t="str">
        <f>IF('(入力順➀)基本情報入力シート'!K72="","",'(入力順➀)基本情報入力シート'!K72)</f>
        <v/>
      </c>
      <c r="K51" s="596" t="str">
        <f>IF('(入力順➀)基本情報入力シート'!L72="","",'(入力順➀)基本情報入力シート'!L72)</f>
        <v/>
      </c>
      <c r="L51" s="597" t="str">
        <f>IF('(入力順➀)基本情報入力シート'!M72="","",'(入力順➀)基本情報入力シート'!M72)</f>
        <v/>
      </c>
      <c r="M51" s="597" t="str">
        <f>IF('(入力順➀)基本情報入力シート'!R72="","",'(入力順➀)基本情報入力シート'!R72)</f>
        <v/>
      </c>
      <c r="N51" s="597" t="str">
        <f>IF('(入力順➀)基本情報入力シート'!W72="","",'(入力順➀)基本情報入力シート'!W72)</f>
        <v/>
      </c>
      <c r="O51" s="592" t="str">
        <f>IF('(入力順➀)基本情報入力シート'!X72="","",'(入力順➀)基本情報入力シート'!X72)</f>
        <v/>
      </c>
      <c r="P51" s="598" t="str">
        <f>IF('(入力順➀)基本情報入力シート'!Y72="","",'(入力順➀)基本情報入力シート'!Y72)</f>
        <v/>
      </c>
      <c r="Q51" s="599" t="str">
        <f>IF('(入力順➀)基本情報入力シート'!Z72="","",'(入力順➀)基本情報入力シート'!Z72)</f>
        <v/>
      </c>
      <c r="R51" s="600" t="str">
        <f>IF('(入力順➀)基本情報入力シート'!AA72="","",'(入力順➀)基本情報入力シート'!AA72)</f>
        <v/>
      </c>
      <c r="S51" s="601"/>
      <c r="T51" s="602"/>
      <c r="U51" s="603" t="str">
        <f>IF(P51="","",VLOOKUP(P51,【参考】数式用!$A$5:$I$38,MATCH(T51,【参考】数式用!$C$4:$G$4,0)+2,0))</f>
        <v/>
      </c>
      <c r="V51" s="237" t="s">
        <v>201</v>
      </c>
      <c r="W51" s="604"/>
      <c r="X51" s="234" t="s">
        <v>202</v>
      </c>
      <c r="Y51" s="604"/>
      <c r="Z51" s="386" t="s">
        <v>203</v>
      </c>
      <c r="AA51" s="605"/>
      <c r="AB51" s="234" t="s">
        <v>202</v>
      </c>
      <c r="AC51" s="605"/>
      <c r="AD51" s="234" t="s">
        <v>204</v>
      </c>
      <c r="AE51" s="606" t="s">
        <v>205</v>
      </c>
      <c r="AF51" s="607" t="str">
        <f t="shared" si="3"/>
        <v/>
      </c>
      <c r="AG51" s="610" t="s">
        <v>206</v>
      </c>
      <c r="AH51" s="609" t="str">
        <f t="shared" si="1"/>
        <v/>
      </c>
    </row>
    <row r="52" spans="1:34" ht="36.75" customHeight="1">
      <c r="A52" s="592">
        <f t="shared" si="4"/>
        <v>41</v>
      </c>
      <c r="B52" s="593" t="str">
        <f>IF('(入力順➀)基本情報入力シート'!C73="","",'(入力順➀)基本情報入力シート'!C73)</f>
        <v/>
      </c>
      <c r="C52" s="594" t="str">
        <f>IF('(入力順➀)基本情報入力シート'!D73="","",'(入力順➀)基本情報入力シート'!D73)</f>
        <v/>
      </c>
      <c r="D52" s="595" t="str">
        <f>IF('(入力順➀)基本情報入力シート'!E73="","",'(入力順➀)基本情報入力シート'!E73)</f>
        <v/>
      </c>
      <c r="E52" s="595" t="str">
        <f>IF('(入力順➀)基本情報入力シート'!F73="","",'(入力順➀)基本情報入力シート'!F73)</f>
        <v/>
      </c>
      <c r="F52" s="595" t="str">
        <f>IF('(入力順➀)基本情報入力シート'!G73="","",'(入力順➀)基本情報入力シート'!G73)</f>
        <v/>
      </c>
      <c r="G52" s="595" t="str">
        <f>IF('(入力順➀)基本情報入力シート'!H73="","",'(入力順➀)基本情報入力シート'!H73)</f>
        <v/>
      </c>
      <c r="H52" s="595" t="str">
        <f>IF('(入力順➀)基本情報入力シート'!I73="","",'(入力順➀)基本情報入力シート'!I73)</f>
        <v/>
      </c>
      <c r="I52" s="595" t="str">
        <f>IF('(入力順➀)基本情報入力シート'!J73="","",'(入力順➀)基本情報入力シート'!J73)</f>
        <v/>
      </c>
      <c r="J52" s="595" t="str">
        <f>IF('(入力順➀)基本情報入力シート'!K73="","",'(入力順➀)基本情報入力シート'!K73)</f>
        <v/>
      </c>
      <c r="K52" s="596" t="str">
        <f>IF('(入力順➀)基本情報入力シート'!L73="","",'(入力順➀)基本情報入力シート'!L73)</f>
        <v/>
      </c>
      <c r="L52" s="597" t="str">
        <f>IF('(入力順➀)基本情報入力シート'!M73="","",'(入力順➀)基本情報入力シート'!M73)</f>
        <v/>
      </c>
      <c r="M52" s="597" t="str">
        <f>IF('(入力順➀)基本情報入力シート'!R73="","",'(入力順➀)基本情報入力シート'!R73)</f>
        <v/>
      </c>
      <c r="N52" s="597" t="str">
        <f>IF('(入力順➀)基本情報入力シート'!W73="","",'(入力順➀)基本情報入力シート'!W73)</f>
        <v/>
      </c>
      <c r="O52" s="592" t="str">
        <f>IF('(入力順➀)基本情報入力シート'!X73="","",'(入力順➀)基本情報入力シート'!X73)</f>
        <v/>
      </c>
      <c r="P52" s="598" t="str">
        <f>IF('(入力順➀)基本情報入力シート'!Y73="","",'(入力順➀)基本情報入力シート'!Y73)</f>
        <v/>
      </c>
      <c r="Q52" s="599" t="str">
        <f>IF('(入力順➀)基本情報入力シート'!Z73="","",'(入力順➀)基本情報入力シート'!Z73)</f>
        <v/>
      </c>
      <c r="R52" s="600" t="str">
        <f>IF('(入力順➀)基本情報入力シート'!AA73="","",'(入力順➀)基本情報入力シート'!AA73)</f>
        <v/>
      </c>
      <c r="S52" s="601"/>
      <c r="T52" s="602"/>
      <c r="U52" s="603" t="str">
        <f>IF(P52="","",VLOOKUP(P52,【参考】数式用!$A$5:$I$38,MATCH(T52,【参考】数式用!$C$4:$G$4,0)+2,0))</f>
        <v/>
      </c>
      <c r="V52" s="237" t="s">
        <v>201</v>
      </c>
      <c r="W52" s="604"/>
      <c r="X52" s="234" t="s">
        <v>202</v>
      </c>
      <c r="Y52" s="604"/>
      <c r="Z52" s="386" t="s">
        <v>203</v>
      </c>
      <c r="AA52" s="605"/>
      <c r="AB52" s="234" t="s">
        <v>202</v>
      </c>
      <c r="AC52" s="605"/>
      <c r="AD52" s="234" t="s">
        <v>204</v>
      </c>
      <c r="AE52" s="606" t="s">
        <v>205</v>
      </c>
      <c r="AF52" s="607" t="str">
        <f t="shared" si="3"/>
        <v/>
      </c>
      <c r="AG52" s="610" t="s">
        <v>206</v>
      </c>
      <c r="AH52" s="609" t="str">
        <f t="shared" si="1"/>
        <v/>
      </c>
    </row>
    <row r="53" spans="1:34" ht="36.75" customHeight="1">
      <c r="A53" s="592">
        <f t="shared" si="4"/>
        <v>42</v>
      </c>
      <c r="B53" s="593" t="str">
        <f>IF('(入力順➀)基本情報入力シート'!C74="","",'(入力順➀)基本情報入力シート'!C74)</f>
        <v/>
      </c>
      <c r="C53" s="594" t="str">
        <f>IF('(入力順➀)基本情報入力シート'!D74="","",'(入力順➀)基本情報入力シート'!D74)</f>
        <v/>
      </c>
      <c r="D53" s="595" t="str">
        <f>IF('(入力順➀)基本情報入力シート'!E74="","",'(入力順➀)基本情報入力シート'!E74)</f>
        <v/>
      </c>
      <c r="E53" s="595" t="str">
        <f>IF('(入力順➀)基本情報入力シート'!F74="","",'(入力順➀)基本情報入力シート'!F74)</f>
        <v/>
      </c>
      <c r="F53" s="595" t="str">
        <f>IF('(入力順➀)基本情報入力シート'!G74="","",'(入力順➀)基本情報入力シート'!G74)</f>
        <v/>
      </c>
      <c r="G53" s="595" t="str">
        <f>IF('(入力順➀)基本情報入力シート'!H74="","",'(入力順➀)基本情報入力シート'!H74)</f>
        <v/>
      </c>
      <c r="H53" s="595" t="str">
        <f>IF('(入力順➀)基本情報入力シート'!I74="","",'(入力順➀)基本情報入力シート'!I74)</f>
        <v/>
      </c>
      <c r="I53" s="595" t="str">
        <f>IF('(入力順➀)基本情報入力シート'!J74="","",'(入力順➀)基本情報入力シート'!J74)</f>
        <v/>
      </c>
      <c r="J53" s="595" t="str">
        <f>IF('(入力順➀)基本情報入力シート'!K74="","",'(入力順➀)基本情報入力シート'!K74)</f>
        <v/>
      </c>
      <c r="K53" s="596" t="str">
        <f>IF('(入力順➀)基本情報入力シート'!L74="","",'(入力順➀)基本情報入力シート'!L74)</f>
        <v/>
      </c>
      <c r="L53" s="597" t="str">
        <f>IF('(入力順➀)基本情報入力シート'!M74="","",'(入力順➀)基本情報入力シート'!M74)</f>
        <v/>
      </c>
      <c r="M53" s="597" t="str">
        <f>IF('(入力順➀)基本情報入力シート'!R74="","",'(入力順➀)基本情報入力シート'!R74)</f>
        <v/>
      </c>
      <c r="N53" s="597" t="str">
        <f>IF('(入力順➀)基本情報入力シート'!W74="","",'(入力順➀)基本情報入力シート'!W74)</f>
        <v/>
      </c>
      <c r="O53" s="592" t="str">
        <f>IF('(入力順➀)基本情報入力シート'!X74="","",'(入力順➀)基本情報入力シート'!X74)</f>
        <v/>
      </c>
      <c r="P53" s="598" t="str">
        <f>IF('(入力順➀)基本情報入力シート'!Y74="","",'(入力順➀)基本情報入力シート'!Y74)</f>
        <v/>
      </c>
      <c r="Q53" s="599" t="str">
        <f>IF('(入力順➀)基本情報入力シート'!Z74="","",'(入力順➀)基本情報入力シート'!Z74)</f>
        <v/>
      </c>
      <c r="R53" s="600" t="str">
        <f>IF('(入力順➀)基本情報入力シート'!AA74="","",'(入力順➀)基本情報入力シート'!AA74)</f>
        <v/>
      </c>
      <c r="S53" s="601"/>
      <c r="T53" s="602"/>
      <c r="U53" s="603" t="str">
        <f>IF(P53="","",VLOOKUP(P53,【参考】数式用!$A$5:$I$38,MATCH(T53,【参考】数式用!$C$4:$G$4,0)+2,0))</f>
        <v/>
      </c>
      <c r="V53" s="237" t="s">
        <v>201</v>
      </c>
      <c r="W53" s="604"/>
      <c r="X53" s="234" t="s">
        <v>202</v>
      </c>
      <c r="Y53" s="604"/>
      <c r="Z53" s="386" t="s">
        <v>203</v>
      </c>
      <c r="AA53" s="605"/>
      <c r="AB53" s="234" t="s">
        <v>202</v>
      </c>
      <c r="AC53" s="605"/>
      <c r="AD53" s="234" t="s">
        <v>204</v>
      </c>
      <c r="AE53" s="606" t="s">
        <v>205</v>
      </c>
      <c r="AF53" s="607" t="str">
        <f t="shared" si="3"/>
        <v/>
      </c>
      <c r="AG53" s="610" t="s">
        <v>206</v>
      </c>
      <c r="AH53" s="609" t="str">
        <f t="shared" si="1"/>
        <v/>
      </c>
    </row>
    <row r="54" spans="1:34" ht="36.75" customHeight="1">
      <c r="A54" s="592">
        <f t="shared" si="4"/>
        <v>43</v>
      </c>
      <c r="B54" s="593" t="str">
        <f>IF('(入力順➀)基本情報入力シート'!C75="","",'(入力順➀)基本情報入力シート'!C75)</f>
        <v/>
      </c>
      <c r="C54" s="594" t="str">
        <f>IF('(入力順➀)基本情報入力シート'!D75="","",'(入力順➀)基本情報入力シート'!D75)</f>
        <v/>
      </c>
      <c r="D54" s="595" t="str">
        <f>IF('(入力順➀)基本情報入力シート'!E75="","",'(入力順➀)基本情報入力シート'!E75)</f>
        <v/>
      </c>
      <c r="E54" s="595" t="str">
        <f>IF('(入力順➀)基本情報入力シート'!F75="","",'(入力順➀)基本情報入力シート'!F75)</f>
        <v/>
      </c>
      <c r="F54" s="595" t="str">
        <f>IF('(入力順➀)基本情報入力シート'!G75="","",'(入力順➀)基本情報入力シート'!G75)</f>
        <v/>
      </c>
      <c r="G54" s="595" t="str">
        <f>IF('(入力順➀)基本情報入力シート'!H75="","",'(入力順➀)基本情報入力シート'!H75)</f>
        <v/>
      </c>
      <c r="H54" s="595" t="str">
        <f>IF('(入力順➀)基本情報入力シート'!I75="","",'(入力順➀)基本情報入力シート'!I75)</f>
        <v/>
      </c>
      <c r="I54" s="595" t="str">
        <f>IF('(入力順➀)基本情報入力シート'!J75="","",'(入力順➀)基本情報入力シート'!J75)</f>
        <v/>
      </c>
      <c r="J54" s="595" t="str">
        <f>IF('(入力順➀)基本情報入力シート'!K75="","",'(入力順➀)基本情報入力シート'!K75)</f>
        <v/>
      </c>
      <c r="K54" s="596" t="str">
        <f>IF('(入力順➀)基本情報入力シート'!L75="","",'(入力順➀)基本情報入力シート'!L75)</f>
        <v/>
      </c>
      <c r="L54" s="597" t="str">
        <f>IF('(入力順➀)基本情報入力シート'!M75="","",'(入力順➀)基本情報入力シート'!M75)</f>
        <v/>
      </c>
      <c r="M54" s="597" t="str">
        <f>IF('(入力順➀)基本情報入力シート'!R75="","",'(入力順➀)基本情報入力シート'!R75)</f>
        <v/>
      </c>
      <c r="N54" s="597" t="str">
        <f>IF('(入力順➀)基本情報入力シート'!W75="","",'(入力順➀)基本情報入力シート'!W75)</f>
        <v/>
      </c>
      <c r="O54" s="592" t="str">
        <f>IF('(入力順➀)基本情報入力シート'!X75="","",'(入力順➀)基本情報入力シート'!X75)</f>
        <v/>
      </c>
      <c r="P54" s="598" t="str">
        <f>IF('(入力順➀)基本情報入力シート'!Y75="","",'(入力順➀)基本情報入力シート'!Y75)</f>
        <v/>
      </c>
      <c r="Q54" s="599" t="str">
        <f>IF('(入力順➀)基本情報入力シート'!Z75="","",'(入力順➀)基本情報入力シート'!Z75)</f>
        <v/>
      </c>
      <c r="R54" s="600" t="str">
        <f>IF('(入力順➀)基本情報入力シート'!AA75="","",'(入力順➀)基本情報入力シート'!AA75)</f>
        <v/>
      </c>
      <c r="S54" s="601"/>
      <c r="T54" s="602"/>
      <c r="U54" s="603" t="str">
        <f>IF(P54="","",VLOOKUP(P54,【参考】数式用!$A$5:$I$38,MATCH(T54,【参考】数式用!$C$4:$G$4,0)+2,0))</f>
        <v/>
      </c>
      <c r="V54" s="237" t="s">
        <v>201</v>
      </c>
      <c r="W54" s="604"/>
      <c r="X54" s="234" t="s">
        <v>202</v>
      </c>
      <c r="Y54" s="604"/>
      <c r="Z54" s="386" t="s">
        <v>203</v>
      </c>
      <c r="AA54" s="605"/>
      <c r="AB54" s="234" t="s">
        <v>202</v>
      </c>
      <c r="AC54" s="605"/>
      <c r="AD54" s="234" t="s">
        <v>204</v>
      </c>
      <c r="AE54" s="606" t="s">
        <v>205</v>
      </c>
      <c r="AF54" s="607" t="str">
        <f t="shared" si="3"/>
        <v/>
      </c>
      <c r="AG54" s="610" t="s">
        <v>206</v>
      </c>
      <c r="AH54" s="609" t="str">
        <f t="shared" si="1"/>
        <v/>
      </c>
    </row>
    <row r="55" spans="1:34" ht="36.75" customHeight="1">
      <c r="A55" s="592">
        <f t="shared" si="4"/>
        <v>44</v>
      </c>
      <c r="B55" s="593" t="str">
        <f>IF('(入力順➀)基本情報入力シート'!C76="","",'(入力順➀)基本情報入力シート'!C76)</f>
        <v/>
      </c>
      <c r="C55" s="594" t="str">
        <f>IF('(入力順➀)基本情報入力シート'!D76="","",'(入力順➀)基本情報入力シート'!D76)</f>
        <v/>
      </c>
      <c r="D55" s="595" t="str">
        <f>IF('(入力順➀)基本情報入力シート'!E76="","",'(入力順➀)基本情報入力シート'!E76)</f>
        <v/>
      </c>
      <c r="E55" s="595" t="str">
        <f>IF('(入力順➀)基本情報入力シート'!F76="","",'(入力順➀)基本情報入力シート'!F76)</f>
        <v/>
      </c>
      <c r="F55" s="595" t="str">
        <f>IF('(入力順➀)基本情報入力シート'!G76="","",'(入力順➀)基本情報入力シート'!G76)</f>
        <v/>
      </c>
      <c r="G55" s="595" t="str">
        <f>IF('(入力順➀)基本情報入力シート'!H76="","",'(入力順➀)基本情報入力シート'!H76)</f>
        <v/>
      </c>
      <c r="H55" s="595" t="str">
        <f>IF('(入力順➀)基本情報入力シート'!I76="","",'(入力順➀)基本情報入力シート'!I76)</f>
        <v/>
      </c>
      <c r="I55" s="595" t="str">
        <f>IF('(入力順➀)基本情報入力シート'!J76="","",'(入力順➀)基本情報入力シート'!J76)</f>
        <v/>
      </c>
      <c r="J55" s="595" t="str">
        <f>IF('(入力順➀)基本情報入力シート'!K76="","",'(入力順➀)基本情報入力シート'!K76)</f>
        <v/>
      </c>
      <c r="K55" s="596" t="str">
        <f>IF('(入力順➀)基本情報入力シート'!L76="","",'(入力順➀)基本情報入力シート'!L76)</f>
        <v/>
      </c>
      <c r="L55" s="597" t="str">
        <f>IF('(入力順➀)基本情報入力シート'!M76="","",'(入力順➀)基本情報入力シート'!M76)</f>
        <v/>
      </c>
      <c r="M55" s="597" t="str">
        <f>IF('(入力順➀)基本情報入力シート'!R76="","",'(入力順➀)基本情報入力シート'!R76)</f>
        <v/>
      </c>
      <c r="N55" s="597" t="str">
        <f>IF('(入力順➀)基本情報入力シート'!W76="","",'(入力順➀)基本情報入力シート'!W76)</f>
        <v/>
      </c>
      <c r="O55" s="592" t="str">
        <f>IF('(入力順➀)基本情報入力シート'!X76="","",'(入力順➀)基本情報入力シート'!X76)</f>
        <v/>
      </c>
      <c r="P55" s="598" t="str">
        <f>IF('(入力順➀)基本情報入力シート'!Y76="","",'(入力順➀)基本情報入力シート'!Y76)</f>
        <v/>
      </c>
      <c r="Q55" s="599" t="str">
        <f>IF('(入力順➀)基本情報入力シート'!Z76="","",'(入力順➀)基本情報入力シート'!Z76)</f>
        <v/>
      </c>
      <c r="R55" s="600" t="str">
        <f>IF('(入力順➀)基本情報入力シート'!AA76="","",'(入力順➀)基本情報入力シート'!AA76)</f>
        <v/>
      </c>
      <c r="S55" s="601"/>
      <c r="T55" s="602"/>
      <c r="U55" s="603" t="str">
        <f>IF(P55="","",VLOOKUP(P55,【参考】数式用!$A$5:$I$38,MATCH(T55,【参考】数式用!$C$4:$G$4,0)+2,0))</f>
        <v/>
      </c>
      <c r="V55" s="237" t="s">
        <v>201</v>
      </c>
      <c r="W55" s="604"/>
      <c r="X55" s="234" t="s">
        <v>202</v>
      </c>
      <c r="Y55" s="604"/>
      <c r="Z55" s="386" t="s">
        <v>203</v>
      </c>
      <c r="AA55" s="605"/>
      <c r="AB55" s="234" t="s">
        <v>202</v>
      </c>
      <c r="AC55" s="605"/>
      <c r="AD55" s="234" t="s">
        <v>204</v>
      </c>
      <c r="AE55" s="606" t="s">
        <v>205</v>
      </c>
      <c r="AF55" s="607" t="str">
        <f t="shared" si="3"/>
        <v/>
      </c>
      <c r="AG55" s="610" t="s">
        <v>206</v>
      </c>
      <c r="AH55" s="609" t="str">
        <f t="shared" si="1"/>
        <v/>
      </c>
    </row>
    <row r="56" spans="1:34" ht="36.75" customHeight="1">
      <c r="A56" s="592">
        <f t="shared" si="4"/>
        <v>45</v>
      </c>
      <c r="B56" s="593" t="str">
        <f>IF('(入力順➀)基本情報入力シート'!C77="","",'(入力順➀)基本情報入力シート'!C77)</f>
        <v/>
      </c>
      <c r="C56" s="594" t="str">
        <f>IF('(入力順➀)基本情報入力シート'!D77="","",'(入力順➀)基本情報入力シート'!D77)</f>
        <v/>
      </c>
      <c r="D56" s="595" t="str">
        <f>IF('(入力順➀)基本情報入力シート'!E77="","",'(入力順➀)基本情報入力シート'!E77)</f>
        <v/>
      </c>
      <c r="E56" s="595" t="str">
        <f>IF('(入力順➀)基本情報入力シート'!F77="","",'(入力順➀)基本情報入力シート'!F77)</f>
        <v/>
      </c>
      <c r="F56" s="595" t="str">
        <f>IF('(入力順➀)基本情報入力シート'!G77="","",'(入力順➀)基本情報入力シート'!G77)</f>
        <v/>
      </c>
      <c r="G56" s="595" t="str">
        <f>IF('(入力順➀)基本情報入力シート'!H77="","",'(入力順➀)基本情報入力シート'!H77)</f>
        <v/>
      </c>
      <c r="H56" s="595" t="str">
        <f>IF('(入力順➀)基本情報入力シート'!I77="","",'(入力順➀)基本情報入力シート'!I77)</f>
        <v/>
      </c>
      <c r="I56" s="595" t="str">
        <f>IF('(入力順➀)基本情報入力シート'!J77="","",'(入力順➀)基本情報入力シート'!J77)</f>
        <v/>
      </c>
      <c r="J56" s="595" t="str">
        <f>IF('(入力順➀)基本情報入力シート'!K77="","",'(入力順➀)基本情報入力シート'!K77)</f>
        <v/>
      </c>
      <c r="K56" s="596" t="str">
        <f>IF('(入力順➀)基本情報入力シート'!L77="","",'(入力順➀)基本情報入力シート'!L77)</f>
        <v/>
      </c>
      <c r="L56" s="597" t="str">
        <f>IF('(入力順➀)基本情報入力シート'!M77="","",'(入力順➀)基本情報入力シート'!M77)</f>
        <v/>
      </c>
      <c r="M56" s="597" t="str">
        <f>IF('(入力順➀)基本情報入力シート'!R77="","",'(入力順➀)基本情報入力シート'!R77)</f>
        <v/>
      </c>
      <c r="N56" s="597" t="str">
        <f>IF('(入力順➀)基本情報入力シート'!W77="","",'(入力順➀)基本情報入力シート'!W77)</f>
        <v/>
      </c>
      <c r="O56" s="592" t="str">
        <f>IF('(入力順➀)基本情報入力シート'!X77="","",'(入力順➀)基本情報入力シート'!X77)</f>
        <v/>
      </c>
      <c r="P56" s="598" t="str">
        <f>IF('(入力順➀)基本情報入力シート'!Y77="","",'(入力順➀)基本情報入力シート'!Y77)</f>
        <v/>
      </c>
      <c r="Q56" s="599" t="str">
        <f>IF('(入力順➀)基本情報入力シート'!Z77="","",'(入力順➀)基本情報入力シート'!Z77)</f>
        <v/>
      </c>
      <c r="R56" s="600" t="str">
        <f>IF('(入力順➀)基本情報入力シート'!AA77="","",'(入力順➀)基本情報入力シート'!AA77)</f>
        <v/>
      </c>
      <c r="S56" s="601"/>
      <c r="T56" s="602"/>
      <c r="U56" s="603" t="str">
        <f>IF(P56="","",VLOOKUP(P56,【参考】数式用!$A$5:$I$38,MATCH(T56,【参考】数式用!$C$4:$G$4,0)+2,0))</f>
        <v/>
      </c>
      <c r="V56" s="237" t="s">
        <v>201</v>
      </c>
      <c r="W56" s="604"/>
      <c r="X56" s="234" t="s">
        <v>202</v>
      </c>
      <c r="Y56" s="604"/>
      <c r="Z56" s="386" t="s">
        <v>203</v>
      </c>
      <c r="AA56" s="605"/>
      <c r="AB56" s="234" t="s">
        <v>202</v>
      </c>
      <c r="AC56" s="605"/>
      <c r="AD56" s="234" t="s">
        <v>204</v>
      </c>
      <c r="AE56" s="606" t="s">
        <v>205</v>
      </c>
      <c r="AF56" s="607" t="str">
        <f t="shared" si="3"/>
        <v/>
      </c>
      <c r="AG56" s="610" t="s">
        <v>206</v>
      </c>
      <c r="AH56" s="609" t="str">
        <f t="shared" si="1"/>
        <v/>
      </c>
    </row>
    <row r="57" spans="1:34" ht="36.75" customHeight="1">
      <c r="A57" s="592">
        <f t="shared" si="4"/>
        <v>46</v>
      </c>
      <c r="B57" s="593" t="str">
        <f>IF('(入力順➀)基本情報入力シート'!C78="","",'(入力順➀)基本情報入力シート'!C78)</f>
        <v/>
      </c>
      <c r="C57" s="594" t="str">
        <f>IF('(入力順➀)基本情報入力シート'!D78="","",'(入力順➀)基本情報入力シート'!D78)</f>
        <v/>
      </c>
      <c r="D57" s="595" t="str">
        <f>IF('(入力順➀)基本情報入力シート'!E78="","",'(入力順➀)基本情報入力シート'!E78)</f>
        <v/>
      </c>
      <c r="E57" s="595" t="str">
        <f>IF('(入力順➀)基本情報入力シート'!F78="","",'(入力順➀)基本情報入力シート'!F78)</f>
        <v/>
      </c>
      <c r="F57" s="595" t="str">
        <f>IF('(入力順➀)基本情報入力シート'!G78="","",'(入力順➀)基本情報入力シート'!G78)</f>
        <v/>
      </c>
      <c r="G57" s="595" t="str">
        <f>IF('(入力順➀)基本情報入力シート'!H78="","",'(入力順➀)基本情報入力シート'!H78)</f>
        <v/>
      </c>
      <c r="H57" s="595" t="str">
        <f>IF('(入力順➀)基本情報入力シート'!I78="","",'(入力順➀)基本情報入力シート'!I78)</f>
        <v/>
      </c>
      <c r="I57" s="595" t="str">
        <f>IF('(入力順➀)基本情報入力シート'!J78="","",'(入力順➀)基本情報入力シート'!J78)</f>
        <v/>
      </c>
      <c r="J57" s="595" t="str">
        <f>IF('(入力順➀)基本情報入力シート'!K78="","",'(入力順➀)基本情報入力シート'!K78)</f>
        <v/>
      </c>
      <c r="K57" s="596" t="str">
        <f>IF('(入力順➀)基本情報入力シート'!L78="","",'(入力順➀)基本情報入力シート'!L78)</f>
        <v/>
      </c>
      <c r="L57" s="597" t="str">
        <f>IF('(入力順➀)基本情報入力シート'!M78="","",'(入力順➀)基本情報入力シート'!M78)</f>
        <v/>
      </c>
      <c r="M57" s="597" t="str">
        <f>IF('(入力順➀)基本情報入力シート'!R78="","",'(入力順➀)基本情報入力シート'!R78)</f>
        <v/>
      </c>
      <c r="N57" s="597" t="str">
        <f>IF('(入力順➀)基本情報入力シート'!W78="","",'(入力順➀)基本情報入力シート'!W78)</f>
        <v/>
      </c>
      <c r="O57" s="592" t="str">
        <f>IF('(入力順➀)基本情報入力シート'!X78="","",'(入力順➀)基本情報入力シート'!X78)</f>
        <v/>
      </c>
      <c r="P57" s="598" t="str">
        <f>IF('(入力順➀)基本情報入力シート'!Y78="","",'(入力順➀)基本情報入力シート'!Y78)</f>
        <v/>
      </c>
      <c r="Q57" s="599" t="str">
        <f>IF('(入力順➀)基本情報入力シート'!Z78="","",'(入力順➀)基本情報入力シート'!Z78)</f>
        <v/>
      </c>
      <c r="R57" s="600" t="str">
        <f>IF('(入力順➀)基本情報入力シート'!AA78="","",'(入力順➀)基本情報入力シート'!AA78)</f>
        <v/>
      </c>
      <c r="S57" s="601"/>
      <c r="T57" s="602"/>
      <c r="U57" s="603" t="str">
        <f>IF(P57="","",VLOOKUP(P57,【参考】数式用!$A$5:$I$38,MATCH(T57,【参考】数式用!$C$4:$G$4,0)+2,0))</f>
        <v/>
      </c>
      <c r="V57" s="237" t="s">
        <v>201</v>
      </c>
      <c r="W57" s="604"/>
      <c r="X57" s="234" t="s">
        <v>202</v>
      </c>
      <c r="Y57" s="604"/>
      <c r="Z57" s="386" t="s">
        <v>203</v>
      </c>
      <c r="AA57" s="605"/>
      <c r="AB57" s="234" t="s">
        <v>202</v>
      </c>
      <c r="AC57" s="605"/>
      <c r="AD57" s="234" t="s">
        <v>204</v>
      </c>
      <c r="AE57" s="606" t="s">
        <v>205</v>
      </c>
      <c r="AF57" s="607" t="str">
        <f t="shared" si="3"/>
        <v/>
      </c>
      <c r="AG57" s="610" t="s">
        <v>206</v>
      </c>
      <c r="AH57" s="609" t="str">
        <f t="shared" si="1"/>
        <v/>
      </c>
    </row>
    <row r="58" spans="1:34" ht="36.75" customHeight="1">
      <c r="A58" s="592">
        <f t="shared" si="4"/>
        <v>47</v>
      </c>
      <c r="B58" s="593" t="str">
        <f>IF('(入力順➀)基本情報入力シート'!C79="","",'(入力順➀)基本情報入力シート'!C79)</f>
        <v/>
      </c>
      <c r="C58" s="594" t="str">
        <f>IF('(入力順➀)基本情報入力シート'!D79="","",'(入力順➀)基本情報入力シート'!D79)</f>
        <v/>
      </c>
      <c r="D58" s="595" t="str">
        <f>IF('(入力順➀)基本情報入力シート'!E79="","",'(入力順➀)基本情報入力シート'!E79)</f>
        <v/>
      </c>
      <c r="E58" s="595" t="str">
        <f>IF('(入力順➀)基本情報入力シート'!F79="","",'(入力順➀)基本情報入力シート'!F79)</f>
        <v/>
      </c>
      <c r="F58" s="595" t="str">
        <f>IF('(入力順➀)基本情報入力シート'!G79="","",'(入力順➀)基本情報入力シート'!G79)</f>
        <v/>
      </c>
      <c r="G58" s="595" t="str">
        <f>IF('(入力順➀)基本情報入力シート'!H79="","",'(入力順➀)基本情報入力シート'!H79)</f>
        <v/>
      </c>
      <c r="H58" s="595" t="str">
        <f>IF('(入力順➀)基本情報入力シート'!I79="","",'(入力順➀)基本情報入力シート'!I79)</f>
        <v/>
      </c>
      <c r="I58" s="595" t="str">
        <f>IF('(入力順➀)基本情報入力シート'!J79="","",'(入力順➀)基本情報入力シート'!J79)</f>
        <v/>
      </c>
      <c r="J58" s="595" t="str">
        <f>IF('(入力順➀)基本情報入力シート'!K79="","",'(入力順➀)基本情報入力シート'!K79)</f>
        <v/>
      </c>
      <c r="K58" s="596" t="str">
        <f>IF('(入力順➀)基本情報入力シート'!L79="","",'(入力順➀)基本情報入力シート'!L79)</f>
        <v/>
      </c>
      <c r="L58" s="597" t="str">
        <f>IF('(入力順➀)基本情報入力シート'!M79="","",'(入力順➀)基本情報入力シート'!M79)</f>
        <v/>
      </c>
      <c r="M58" s="597" t="str">
        <f>IF('(入力順➀)基本情報入力シート'!R79="","",'(入力順➀)基本情報入力シート'!R79)</f>
        <v/>
      </c>
      <c r="N58" s="597" t="str">
        <f>IF('(入力順➀)基本情報入力シート'!W79="","",'(入力順➀)基本情報入力シート'!W79)</f>
        <v/>
      </c>
      <c r="O58" s="592" t="str">
        <f>IF('(入力順➀)基本情報入力シート'!X79="","",'(入力順➀)基本情報入力シート'!X79)</f>
        <v/>
      </c>
      <c r="P58" s="598" t="str">
        <f>IF('(入力順➀)基本情報入力シート'!Y79="","",'(入力順➀)基本情報入力シート'!Y79)</f>
        <v/>
      </c>
      <c r="Q58" s="599" t="str">
        <f>IF('(入力順➀)基本情報入力シート'!Z79="","",'(入力順➀)基本情報入力シート'!Z79)</f>
        <v/>
      </c>
      <c r="R58" s="600" t="str">
        <f>IF('(入力順➀)基本情報入力シート'!AA79="","",'(入力順➀)基本情報入力シート'!AA79)</f>
        <v/>
      </c>
      <c r="S58" s="601"/>
      <c r="T58" s="602"/>
      <c r="U58" s="603" t="str">
        <f>IF(P58="","",VLOOKUP(P58,【参考】数式用!$A$5:$I$38,MATCH(T58,【参考】数式用!$C$4:$G$4,0)+2,0))</f>
        <v/>
      </c>
      <c r="V58" s="237" t="s">
        <v>201</v>
      </c>
      <c r="W58" s="604"/>
      <c r="X58" s="234" t="s">
        <v>202</v>
      </c>
      <c r="Y58" s="604"/>
      <c r="Z58" s="386" t="s">
        <v>203</v>
      </c>
      <c r="AA58" s="605"/>
      <c r="AB58" s="234" t="s">
        <v>202</v>
      </c>
      <c r="AC58" s="605"/>
      <c r="AD58" s="234" t="s">
        <v>204</v>
      </c>
      <c r="AE58" s="606" t="s">
        <v>205</v>
      </c>
      <c r="AF58" s="607" t="str">
        <f t="shared" si="3"/>
        <v/>
      </c>
      <c r="AG58" s="610" t="s">
        <v>206</v>
      </c>
      <c r="AH58" s="609" t="str">
        <f t="shared" si="1"/>
        <v/>
      </c>
    </row>
    <row r="59" spans="1:34" ht="36.75" customHeight="1">
      <c r="A59" s="592">
        <f t="shared" si="4"/>
        <v>48</v>
      </c>
      <c r="B59" s="593" t="str">
        <f>IF('(入力順➀)基本情報入力シート'!C80="","",'(入力順➀)基本情報入力シート'!C80)</f>
        <v/>
      </c>
      <c r="C59" s="594" t="str">
        <f>IF('(入力順➀)基本情報入力シート'!D80="","",'(入力順➀)基本情報入力シート'!D80)</f>
        <v/>
      </c>
      <c r="D59" s="595" t="str">
        <f>IF('(入力順➀)基本情報入力シート'!E80="","",'(入力順➀)基本情報入力シート'!E80)</f>
        <v/>
      </c>
      <c r="E59" s="595" t="str">
        <f>IF('(入力順➀)基本情報入力シート'!F80="","",'(入力順➀)基本情報入力シート'!F80)</f>
        <v/>
      </c>
      <c r="F59" s="595" t="str">
        <f>IF('(入力順➀)基本情報入力シート'!G80="","",'(入力順➀)基本情報入力シート'!G80)</f>
        <v/>
      </c>
      <c r="G59" s="595" t="str">
        <f>IF('(入力順➀)基本情報入力シート'!H80="","",'(入力順➀)基本情報入力シート'!H80)</f>
        <v/>
      </c>
      <c r="H59" s="595" t="str">
        <f>IF('(入力順➀)基本情報入力シート'!I80="","",'(入力順➀)基本情報入力シート'!I80)</f>
        <v/>
      </c>
      <c r="I59" s="595" t="str">
        <f>IF('(入力順➀)基本情報入力シート'!J80="","",'(入力順➀)基本情報入力シート'!J80)</f>
        <v/>
      </c>
      <c r="J59" s="595" t="str">
        <f>IF('(入力順➀)基本情報入力シート'!K80="","",'(入力順➀)基本情報入力シート'!K80)</f>
        <v/>
      </c>
      <c r="K59" s="596" t="str">
        <f>IF('(入力順➀)基本情報入力シート'!L80="","",'(入力順➀)基本情報入力シート'!L80)</f>
        <v/>
      </c>
      <c r="L59" s="597" t="str">
        <f>IF('(入力順➀)基本情報入力シート'!M80="","",'(入力順➀)基本情報入力シート'!M80)</f>
        <v/>
      </c>
      <c r="M59" s="597" t="str">
        <f>IF('(入力順➀)基本情報入力シート'!R80="","",'(入力順➀)基本情報入力シート'!R80)</f>
        <v/>
      </c>
      <c r="N59" s="597" t="str">
        <f>IF('(入力順➀)基本情報入力シート'!W80="","",'(入力順➀)基本情報入力シート'!W80)</f>
        <v/>
      </c>
      <c r="O59" s="592" t="str">
        <f>IF('(入力順➀)基本情報入力シート'!X80="","",'(入力順➀)基本情報入力シート'!X80)</f>
        <v/>
      </c>
      <c r="P59" s="598" t="str">
        <f>IF('(入力順➀)基本情報入力シート'!Y80="","",'(入力順➀)基本情報入力シート'!Y80)</f>
        <v/>
      </c>
      <c r="Q59" s="599" t="str">
        <f>IF('(入力順➀)基本情報入力シート'!Z80="","",'(入力順➀)基本情報入力シート'!Z80)</f>
        <v/>
      </c>
      <c r="R59" s="600" t="str">
        <f>IF('(入力順➀)基本情報入力シート'!AA80="","",'(入力順➀)基本情報入力シート'!AA80)</f>
        <v/>
      </c>
      <c r="S59" s="601"/>
      <c r="T59" s="602"/>
      <c r="U59" s="603" t="str">
        <f>IF(P59="","",VLOOKUP(P59,【参考】数式用!$A$5:$I$38,MATCH(T59,【参考】数式用!$C$4:$G$4,0)+2,0))</f>
        <v/>
      </c>
      <c r="V59" s="237" t="s">
        <v>201</v>
      </c>
      <c r="W59" s="604"/>
      <c r="X59" s="234" t="s">
        <v>202</v>
      </c>
      <c r="Y59" s="604"/>
      <c r="Z59" s="386" t="s">
        <v>203</v>
      </c>
      <c r="AA59" s="605"/>
      <c r="AB59" s="234" t="s">
        <v>202</v>
      </c>
      <c r="AC59" s="605"/>
      <c r="AD59" s="234" t="s">
        <v>204</v>
      </c>
      <c r="AE59" s="606" t="s">
        <v>205</v>
      </c>
      <c r="AF59" s="607" t="str">
        <f t="shared" si="3"/>
        <v/>
      </c>
      <c r="AG59" s="610" t="s">
        <v>206</v>
      </c>
      <c r="AH59" s="609" t="str">
        <f t="shared" si="1"/>
        <v/>
      </c>
    </row>
    <row r="60" spans="1:34" ht="36.75" customHeight="1">
      <c r="A60" s="592">
        <f t="shared" si="4"/>
        <v>49</v>
      </c>
      <c r="B60" s="593" t="str">
        <f>IF('(入力順➀)基本情報入力シート'!C81="","",'(入力順➀)基本情報入力シート'!C81)</f>
        <v/>
      </c>
      <c r="C60" s="594" t="str">
        <f>IF('(入力順➀)基本情報入力シート'!D81="","",'(入力順➀)基本情報入力シート'!D81)</f>
        <v/>
      </c>
      <c r="D60" s="595" t="str">
        <f>IF('(入力順➀)基本情報入力シート'!E81="","",'(入力順➀)基本情報入力シート'!E81)</f>
        <v/>
      </c>
      <c r="E60" s="595" t="str">
        <f>IF('(入力順➀)基本情報入力シート'!F81="","",'(入力順➀)基本情報入力シート'!F81)</f>
        <v/>
      </c>
      <c r="F60" s="595" t="str">
        <f>IF('(入力順➀)基本情報入力シート'!G81="","",'(入力順➀)基本情報入力シート'!G81)</f>
        <v/>
      </c>
      <c r="G60" s="595" t="str">
        <f>IF('(入力順➀)基本情報入力シート'!H81="","",'(入力順➀)基本情報入力シート'!H81)</f>
        <v/>
      </c>
      <c r="H60" s="595" t="str">
        <f>IF('(入力順➀)基本情報入力シート'!I81="","",'(入力順➀)基本情報入力シート'!I81)</f>
        <v/>
      </c>
      <c r="I60" s="595" t="str">
        <f>IF('(入力順➀)基本情報入力シート'!J81="","",'(入力順➀)基本情報入力シート'!J81)</f>
        <v/>
      </c>
      <c r="J60" s="595" t="str">
        <f>IF('(入力順➀)基本情報入力シート'!K81="","",'(入力順➀)基本情報入力シート'!K81)</f>
        <v/>
      </c>
      <c r="K60" s="596" t="str">
        <f>IF('(入力順➀)基本情報入力シート'!L81="","",'(入力順➀)基本情報入力シート'!L81)</f>
        <v/>
      </c>
      <c r="L60" s="597" t="str">
        <f>IF('(入力順➀)基本情報入力シート'!M81="","",'(入力順➀)基本情報入力シート'!M81)</f>
        <v/>
      </c>
      <c r="M60" s="597" t="str">
        <f>IF('(入力順➀)基本情報入力シート'!R81="","",'(入力順➀)基本情報入力シート'!R81)</f>
        <v/>
      </c>
      <c r="N60" s="597" t="str">
        <f>IF('(入力順➀)基本情報入力シート'!W81="","",'(入力順➀)基本情報入力シート'!W81)</f>
        <v/>
      </c>
      <c r="O60" s="592" t="str">
        <f>IF('(入力順➀)基本情報入力シート'!X81="","",'(入力順➀)基本情報入力シート'!X81)</f>
        <v/>
      </c>
      <c r="P60" s="598" t="str">
        <f>IF('(入力順➀)基本情報入力シート'!Y81="","",'(入力順➀)基本情報入力シート'!Y81)</f>
        <v/>
      </c>
      <c r="Q60" s="599" t="str">
        <f>IF('(入力順➀)基本情報入力シート'!Z81="","",'(入力順➀)基本情報入力シート'!Z81)</f>
        <v/>
      </c>
      <c r="R60" s="600" t="str">
        <f>IF('(入力順➀)基本情報入力シート'!AA81="","",'(入力順➀)基本情報入力シート'!AA81)</f>
        <v/>
      </c>
      <c r="S60" s="601"/>
      <c r="T60" s="602"/>
      <c r="U60" s="603" t="str">
        <f>IF(P60="","",VLOOKUP(P60,【参考】数式用!$A$5:$I$38,MATCH(T60,【参考】数式用!$C$4:$G$4,0)+2,0))</f>
        <v/>
      </c>
      <c r="V60" s="237" t="s">
        <v>201</v>
      </c>
      <c r="W60" s="604"/>
      <c r="X60" s="234" t="s">
        <v>202</v>
      </c>
      <c r="Y60" s="604"/>
      <c r="Z60" s="386" t="s">
        <v>203</v>
      </c>
      <c r="AA60" s="605"/>
      <c r="AB60" s="234" t="s">
        <v>202</v>
      </c>
      <c r="AC60" s="605"/>
      <c r="AD60" s="234" t="s">
        <v>204</v>
      </c>
      <c r="AE60" s="606" t="s">
        <v>205</v>
      </c>
      <c r="AF60" s="607" t="str">
        <f t="shared" si="3"/>
        <v/>
      </c>
      <c r="AG60" s="610" t="s">
        <v>206</v>
      </c>
      <c r="AH60" s="609" t="str">
        <f t="shared" si="1"/>
        <v/>
      </c>
    </row>
    <row r="61" spans="1:34" ht="36.75" customHeight="1">
      <c r="A61" s="592">
        <f t="shared" si="4"/>
        <v>50</v>
      </c>
      <c r="B61" s="593" t="str">
        <f>IF('(入力順➀)基本情報入力シート'!C82="","",'(入力順➀)基本情報入力シート'!C82)</f>
        <v/>
      </c>
      <c r="C61" s="594" t="str">
        <f>IF('(入力順➀)基本情報入力シート'!D82="","",'(入力順➀)基本情報入力シート'!D82)</f>
        <v/>
      </c>
      <c r="D61" s="595" t="str">
        <f>IF('(入力順➀)基本情報入力シート'!E82="","",'(入力順➀)基本情報入力シート'!E82)</f>
        <v/>
      </c>
      <c r="E61" s="595" t="str">
        <f>IF('(入力順➀)基本情報入力シート'!F82="","",'(入力順➀)基本情報入力シート'!F82)</f>
        <v/>
      </c>
      <c r="F61" s="595" t="str">
        <f>IF('(入力順➀)基本情報入力シート'!G82="","",'(入力順➀)基本情報入力シート'!G82)</f>
        <v/>
      </c>
      <c r="G61" s="595" t="str">
        <f>IF('(入力順➀)基本情報入力シート'!H82="","",'(入力順➀)基本情報入力シート'!H82)</f>
        <v/>
      </c>
      <c r="H61" s="595" t="str">
        <f>IF('(入力順➀)基本情報入力シート'!I82="","",'(入力順➀)基本情報入力シート'!I82)</f>
        <v/>
      </c>
      <c r="I61" s="595" t="str">
        <f>IF('(入力順➀)基本情報入力シート'!J82="","",'(入力順➀)基本情報入力シート'!J82)</f>
        <v/>
      </c>
      <c r="J61" s="595" t="str">
        <f>IF('(入力順➀)基本情報入力シート'!K82="","",'(入力順➀)基本情報入力シート'!K82)</f>
        <v/>
      </c>
      <c r="K61" s="596" t="str">
        <f>IF('(入力順➀)基本情報入力シート'!L82="","",'(入力順➀)基本情報入力シート'!L82)</f>
        <v/>
      </c>
      <c r="L61" s="597" t="str">
        <f>IF('(入力順➀)基本情報入力シート'!M82="","",'(入力順➀)基本情報入力シート'!M82)</f>
        <v/>
      </c>
      <c r="M61" s="597" t="str">
        <f>IF('(入力順➀)基本情報入力シート'!R82="","",'(入力順➀)基本情報入力シート'!R82)</f>
        <v/>
      </c>
      <c r="N61" s="597" t="str">
        <f>IF('(入力順➀)基本情報入力シート'!W82="","",'(入力順➀)基本情報入力シート'!W82)</f>
        <v/>
      </c>
      <c r="O61" s="592" t="str">
        <f>IF('(入力順➀)基本情報入力シート'!X82="","",'(入力順➀)基本情報入力シート'!X82)</f>
        <v/>
      </c>
      <c r="P61" s="598" t="str">
        <f>IF('(入力順➀)基本情報入力シート'!Y82="","",'(入力順➀)基本情報入力シート'!Y82)</f>
        <v/>
      </c>
      <c r="Q61" s="599" t="str">
        <f>IF('(入力順➀)基本情報入力シート'!Z82="","",'(入力順➀)基本情報入力シート'!Z82)</f>
        <v/>
      </c>
      <c r="R61" s="600" t="str">
        <f>IF('(入力順➀)基本情報入力シート'!AA82="","",'(入力順➀)基本情報入力シート'!AA82)</f>
        <v/>
      </c>
      <c r="S61" s="601"/>
      <c r="T61" s="602"/>
      <c r="U61" s="603" t="str">
        <f>IF(P61="","",VLOOKUP(P61,【参考】数式用!$A$5:$I$38,MATCH(T61,【参考】数式用!$C$4:$G$4,0)+2,0))</f>
        <v/>
      </c>
      <c r="V61" s="237" t="s">
        <v>201</v>
      </c>
      <c r="W61" s="604"/>
      <c r="X61" s="234" t="s">
        <v>202</v>
      </c>
      <c r="Y61" s="604"/>
      <c r="Z61" s="386" t="s">
        <v>203</v>
      </c>
      <c r="AA61" s="605"/>
      <c r="AB61" s="234" t="s">
        <v>202</v>
      </c>
      <c r="AC61" s="605"/>
      <c r="AD61" s="234" t="s">
        <v>204</v>
      </c>
      <c r="AE61" s="606" t="s">
        <v>205</v>
      </c>
      <c r="AF61" s="607" t="str">
        <f t="shared" si="3"/>
        <v/>
      </c>
      <c r="AG61" s="610" t="s">
        <v>206</v>
      </c>
      <c r="AH61" s="609" t="str">
        <f t="shared" si="1"/>
        <v/>
      </c>
    </row>
    <row r="62" spans="1:34" ht="36.75" customHeight="1">
      <c r="A62" s="592">
        <f t="shared" si="4"/>
        <v>51</v>
      </c>
      <c r="B62" s="593" t="str">
        <f>IF('(入力順➀)基本情報入力シート'!C83="","",'(入力順➀)基本情報入力シート'!C83)</f>
        <v/>
      </c>
      <c r="C62" s="594" t="str">
        <f>IF('(入力順➀)基本情報入力シート'!D83="","",'(入力順➀)基本情報入力シート'!D83)</f>
        <v/>
      </c>
      <c r="D62" s="595" t="str">
        <f>IF('(入力順➀)基本情報入力シート'!E83="","",'(入力順➀)基本情報入力シート'!E83)</f>
        <v/>
      </c>
      <c r="E62" s="595" t="str">
        <f>IF('(入力順➀)基本情報入力シート'!F83="","",'(入力順➀)基本情報入力シート'!F83)</f>
        <v/>
      </c>
      <c r="F62" s="595" t="str">
        <f>IF('(入力順➀)基本情報入力シート'!G83="","",'(入力順➀)基本情報入力シート'!G83)</f>
        <v/>
      </c>
      <c r="G62" s="595" t="str">
        <f>IF('(入力順➀)基本情報入力シート'!H83="","",'(入力順➀)基本情報入力シート'!H83)</f>
        <v/>
      </c>
      <c r="H62" s="595" t="str">
        <f>IF('(入力順➀)基本情報入力シート'!I83="","",'(入力順➀)基本情報入力シート'!I83)</f>
        <v/>
      </c>
      <c r="I62" s="595" t="str">
        <f>IF('(入力順➀)基本情報入力シート'!J83="","",'(入力順➀)基本情報入力シート'!J83)</f>
        <v/>
      </c>
      <c r="J62" s="595" t="str">
        <f>IF('(入力順➀)基本情報入力シート'!K83="","",'(入力順➀)基本情報入力シート'!K83)</f>
        <v/>
      </c>
      <c r="K62" s="596" t="str">
        <f>IF('(入力順➀)基本情報入力シート'!L83="","",'(入力順➀)基本情報入力シート'!L83)</f>
        <v/>
      </c>
      <c r="L62" s="597" t="str">
        <f>IF('(入力順➀)基本情報入力シート'!M83="","",'(入力順➀)基本情報入力シート'!M83)</f>
        <v/>
      </c>
      <c r="M62" s="597" t="str">
        <f>IF('(入力順➀)基本情報入力シート'!R83="","",'(入力順➀)基本情報入力シート'!R83)</f>
        <v/>
      </c>
      <c r="N62" s="597" t="str">
        <f>IF('(入力順➀)基本情報入力シート'!W83="","",'(入力順➀)基本情報入力シート'!W83)</f>
        <v/>
      </c>
      <c r="O62" s="592" t="str">
        <f>IF('(入力順➀)基本情報入力シート'!X83="","",'(入力順➀)基本情報入力シート'!X83)</f>
        <v/>
      </c>
      <c r="P62" s="598" t="str">
        <f>IF('(入力順➀)基本情報入力シート'!Y83="","",'(入力順➀)基本情報入力シート'!Y83)</f>
        <v/>
      </c>
      <c r="Q62" s="599" t="str">
        <f>IF('(入力順➀)基本情報入力シート'!Z83="","",'(入力順➀)基本情報入力シート'!Z83)</f>
        <v/>
      </c>
      <c r="R62" s="600" t="str">
        <f>IF('(入力順➀)基本情報入力シート'!AA83="","",'(入力順➀)基本情報入力シート'!AA83)</f>
        <v/>
      </c>
      <c r="S62" s="601"/>
      <c r="T62" s="602"/>
      <c r="U62" s="603" t="str">
        <f>IF(P62="","",VLOOKUP(P62,【参考】数式用!$A$5:$I$38,MATCH(T62,【参考】数式用!$C$4:$G$4,0)+2,0))</f>
        <v/>
      </c>
      <c r="V62" s="237" t="s">
        <v>201</v>
      </c>
      <c r="W62" s="604"/>
      <c r="X62" s="234" t="s">
        <v>202</v>
      </c>
      <c r="Y62" s="604"/>
      <c r="Z62" s="386" t="s">
        <v>203</v>
      </c>
      <c r="AA62" s="605"/>
      <c r="AB62" s="234" t="s">
        <v>202</v>
      </c>
      <c r="AC62" s="605"/>
      <c r="AD62" s="234" t="s">
        <v>204</v>
      </c>
      <c r="AE62" s="606" t="s">
        <v>205</v>
      </c>
      <c r="AF62" s="607" t="str">
        <f t="shared" si="3"/>
        <v/>
      </c>
      <c r="AG62" s="610" t="s">
        <v>206</v>
      </c>
      <c r="AH62" s="609" t="str">
        <f t="shared" si="1"/>
        <v/>
      </c>
    </row>
    <row r="63" spans="1:34" ht="36.75" customHeight="1">
      <c r="A63" s="592">
        <f t="shared" si="4"/>
        <v>52</v>
      </c>
      <c r="B63" s="593" t="str">
        <f>IF('(入力順➀)基本情報入力シート'!C84="","",'(入力順➀)基本情報入力シート'!C84)</f>
        <v/>
      </c>
      <c r="C63" s="594" t="str">
        <f>IF('(入力順➀)基本情報入力シート'!D84="","",'(入力順➀)基本情報入力シート'!D84)</f>
        <v/>
      </c>
      <c r="D63" s="595" t="str">
        <f>IF('(入力順➀)基本情報入力シート'!E84="","",'(入力順➀)基本情報入力シート'!E84)</f>
        <v/>
      </c>
      <c r="E63" s="595" t="str">
        <f>IF('(入力順➀)基本情報入力シート'!F84="","",'(入力順➀)基本情報入力シート'!F84)</f>
        <v/>
      </c>
      <c r="F63" s="595" t="str">
        <f>IF('(入力順➀)基本情報入力シート'!G84="","",'(入力順➀)基本情報入力シート'!G84)</f>
        <v/>
      </c>
      <c r="G63" s="595" t="str">
        <f>IF('(入力順➀)基本情報入力シート'!H84="","",'(入力順➀)基本情報入力シート'!H84)</f>
        <v/>
      </c>
      <c r="H63" s="595" t="str">
        <f>IF('(入力順➀)基本情報入力シート'!I84="","",'(入力順➀)基本情報入力シート'!I84)</f>
        <v/>
      </c>
      <c r="I63" s="595" t="str">
        <f>IF('(入力順➀)基本情報入力シート'!J84="","",'(入力順➀)基本情報入力シート'!J84)</f>
        <v/>
      </c>
      <c r="J63" s="595" t="str">
        <f>IF('(入力順➀)基本情報入力シート'!K84="","",'(入力順➀)基本情報入力シート'!K84)</f>
        <v/>
      </c>
      <c r="K63" s="596" t="str">
        <f>IF('(入力順➀)基本情報入力シート'!L84="","",'(入力順➀)基本情報入力シート'!L84)</f>
        <v/>
      </c>
      <c r="L63" s="597" t="str">
        <f>IF('(入力順➀)基本情報入力シート'!M84="","",'(入力順➀)基本情報入力シート'!M84)</f>
        <v/>
      </c>
      <c r="M63" s="597" t="str">
        <f>IF('(入力順➀)基本情報入力シート'!R84="","",'(入力順➀)基本情報入力シート'!R84)</f>
        <v/>
      </c>
      <c r="N63" s="597" t="str">
        <f>IF('(入力順➀)基本情報入力シート'!W84="","",'(入力順➀)基本情報入力シート'!W84)</f>
        <v/>
      </c>
      <c r="O63" s="592" t="str">
        <f>IF('(入力順➀)基本情報入力シート'!X84="","",'(入力順➀)基本情報入力シート'!X84)</f>
        <v/>
      </c>
      <c r="P63" s="598" t="str">
        <f>IF('(入力順➀)基本情報入力シート'!Y84="","",'(入力順➀)基本情報入力シート'!Y84)</f>
        <v/>
      </c>
      <c r="Q63" s="599" t="str">
        <f>IF('(入力順➀)基本情報入力シート'!Z84="","",'(入力順➀)基本情報入力シート'!Z84)</f>
        <v/>
      </c>
      <c r="R63" s="600" t="str">
        <f>IF('(入力順➀)基本情報入力シート'!AA84="","",'(入力順➀)基本情報入力シート'!AA84)</f>
        <v/>
      </c>
      <c r="S63" s="601"/>
      <c r="T63" s="602"/>
      <c r="U63" s="603" t="str">
        <f>IF(P63="","",VLOOKUP(P63,【参考】数式用!$A$5:$I$38,MATCH(T63,【参考】数式用!$C$4:$G$4,0)+2,0))</f>
        <v/>
      </c>
      <c r="V63" s="237" t="s">
        <v>201</v>
      </c>
      <c r="W63" s="604"/>
      <c r="X63" s="234" t="s">
        <v>202</v>
      </c>
      <c r="Y63" s="604"/>
      <c r="Z63" s="386" t="s">
        <v>203</v>
      </c>
      <c r="AA63" s="605"/>
      <c r="AB63" s="234" t="s">
        <v>202</v>
      </c>
      <c r="AC63" s="605"/>
      <c r="AD63" s="234" t="s">
        <v>204</v>
      </c>
      <c r="AE63" s="606" t="s">
        <v>205</v>
      </c>
      <c r="AF63" s="607" t="str">
        <f t="shared" si="3"/>
        <v/>
      </c>
      <c r="AG63" s="610" t="s">
        <v>206</v>
      </c>
      <c r="AH63" s="609" t="str">
        <f t="shared" si="1"/>
        <v/>
      </c>
    </row>
    <row r="64" spans="1:34" ht="36.75" customHeight="1">
      <c r="A64" s="592">
        <f t="shared" si="4"/>
        <v>53</v>
      </c>
      <c r="B64" s="593" t="str">
        <f>IF('(入力順➀)基本情報入力シート'!C85="","",'(入力順➀)基本情報入力シート'!C85)</f>
        <v/>
      </c>
      <c r="C64" s="594" t="str">
        <f>IF('(入力順➀)基本情報入力シート'!D85="","",'(入力順➀)基本情報入力シート'!D85)</f>
        <v/>
      </c>
      <c r="D64" s="595" t="str">
        <f>IF('(入力順➀)基本情報入力シート'!E85="","",'(入力順➀)基本情報入力シート'!E85)</f>
        <v/>
      </c>
      <c r="E64" s="595" t="str">
        <f>IF('(入力順➀)基本情報入力シート'!F85="","",'(入力順➀)基本情報入力シート'!F85)</f>
        <v/>
      </c>
      <c r="F64" s="595" t="str">
        <f>IF('(入力順➀)基本情報入力シート'!G85="","",'(入力順➀)基本情報入力シート'!G85)</f>
        <v/>
      </c>
      <c r="G64" s="595" t="str">
        <f>IF('(入力順➀)基本情報入力シート'!H85="","",'(入力順➀)基本情報入力シート'!H85)</f>
        <v/>
      </c>
      <c r="H64" s="595" t="str">
        <f>IF('(入力順➀)基本情報入力シート'!I85="","",'(入力順➀)基本情報入力シート'!I85)</f>
        <v/>
      </c>
      <c r="I64" s="595" t="str">
        <f>IF('(入力順➀)基本情報入力シート'!J85="","",'(入力順➀)基本情報入力シート'!J85)</f>
        <v/>
      </c>
      <c r="J64" s="595" t="str">
        <f>IF('(入力順➀)基本情報入力シート'!K85="","",'(入力順➀)基本情報入力シート'!K85)</f>
        <v/>
      </c>
      <c r="K64" s="596" t="str">
        <f>IF('(入力順➀)基本情報入力シート'!L85="","",'(入力順➀)基本情報入力シート'!L85)</f>
        <v/>
      </c>
      <c r="L64" s="597" t="str">
        <f>IF('(入力順➀)基本情報入力シート'!M85="","",'(入力順➀)基本情報入力シート'!M85)</f>
        <v/>
      </c>
      <c r="M64" s="597" t="str">
        <f>IF('(入力順➀)基本情報入力シート'!R85="","",'(入力順➀)基本情報入力シート'!R85)</f>
        <v/>
      </c>
      <c r="N64" s="597" t="str">
        <f>IF('(入力順➀)基本情報入力シート'!W85="","",'(入力順➀)基本情報入力シート'!W85)</f>
        <v/>
      </c>
      <c r="O64" s="592" t="str">
        <f>IF('(入力順➀)基本情報入力シート'!X85="","",'(入力順➀)基本情報入力シート'!X85)</f>
        <v/>
      </c>
      <c r="P64" s="598" t="str">
        <f>IF('(入力順➀)基本情報入力シート'!Y85="","",'(入力順➀)基本情報入力シート'!Y85)</f>
        <v/>
      </c>
      <c r="Q64" s="599" t="str">
        <f>IF('(入力順➀)基本情報入力シート'!Z85="","",'(入力順➀)基本情報入力シート'!Z85)</f>
        <v/>
      </c>
      <c r="R64" s="600" t="str">
        <f>IF('(入力順➀)基本情報入力シート'!AA85="","",'(入力順➀)基本情報入力シート'!AA85)</f>
        <v/>
      </c>
      <c r="S64" s="601"/>
      <c r="T64" s="602"/>
      <c r="U64" s="603" t="str">
        <f>IF(P64="","",VLOOKUP(P64,【参考】数式用!$A$5:$I$38,MATCH(T64,【参考】数式用!$C$4:$G$4,0)+2,0))</f>
        <v/>
      </c>
      <c r="V64" s="237" t="s">
        <v>201</v>
      </c>
      <c r="W64" s="604"/>
      <c r="X64" s="234" t="s">
        <v>202</v>
      </c>
      <c r="Y64" s="604"/>
      <c r="Z64" s="386" t="s">
        <v>203</v>
      </c>
      <c r="AA64" s="605"/>
      <c r="AB64" s="234" t="s">
        <v>202</v>
      </c>
      <c r="AC64" s="605"/>
      <c r="AD64" s="234" t="s">
        <v>204</v>
      </c>
      <c r="AE64" s="606" t="s">
        <v>205</v>
      </c>
      <c r="AF64" s="607" t="str">
        <f t="shared" si="3"/>
        <v/>
      </c>
      <c r="AG64" s="610" t="s">
        <v>206</v>
      </c>
      <c r="AH64" s="609" t="str">
        <f t="shared" si="1"/>
        <v/>
      </c>
    </row>
    <row r="65" spans="1:34" ht="36.75" customHeight="1">
      <c r="A65" s="592">
        <f t="shared" si="4"/>
        <v>54</v>
      </c>
      <c r="B65" s="593" t="str">
        <f>IF('(入力順➀)基本情報入力シート'!C86="","",'(入力順➀)基本情報入力シート'!C86)</f>
        <v/>
      </c>
      <c r="C65" s="594" t="str">
        <f>IF('(入力順➀)基本情報入力シート'!D86="","",'(入力順➀)基本情報入力シート'!D86)</f>
        <v/>
      </c>
      <c r="D65" s="595" t="str">
        <f>IF('(入力順➀)基本情報入力シート'!E86="","",'(入力順➀)基本情報入力シート'!E86)</f>
        <v/>
      </c>
      <c r="E65" s="595" t="str">
        <f>IF('(入力順➀)基本情報入力シート'!F86="","",'(入力順➀)基本情報入力シート'!F86)</f>
        <v/>
      </c>
      <c r="F65" s="595" t="str">
        <f>IF('(入力順➀)基本情報入力シート'!G86="","",'(入力順➀)基本情報入力シート'!G86)</f>
        <v/>
      </c>
      <c r="G65" s="595" t="str">
        <f>IF('(入力順➀)基本情報入力シート'!H86="","",'(入力順➀)基本情報入力シート'!H86)</f>
        <v/>
      </c>
      <c r="H65" s="595" t="str">
        <f>IF('(入力順➀)基本情報入力シート'!I86="","",'(入力順➀)基本情報入力シート'!I86)</f>
        <v/>
      </c>
      <c r="I65" s="595" t="str">
        <f>IF('(入力順➀)基本情報入力シート'!J86="","",'(入力順➀)基本情報入力シート'!J86)</f>
        <v/>
      </c>
      <c r="J65" s="595" t="str">
        <f>IF('(入力順➀)基本情報入力シート'!K86="","",'(入力順➀)基本情報入力シート'!K86)</f>
        <v/>
      </c>
      <c r="K65" s="596" t="str">
        <f>IF('(入力順➀)基本情報入力シート'!L86="","",'(入力順➀)基本情報入力シート'!L86)</f>
        <v/>
      </c>
      <c r="L65" s="597" t="str">
        <f>IF('(入力順➀)基本情報入力シート'!M86="","",'(入力順➀)基本情報入力シート'!M86)</f>
        <v/>
      </c>
      <c r="M65" s="597" t="str">
        <f>IF('(入力順➀)基本情報入力シート'!R86="","",'(入力順➀)基本情報入力シート'!R86)</f>
        <v/>
      </c>
      <c r="N65" s="597" t="str">
        <f>IF('(入力順➀)基本情報入力シート'!W86="","",'(入力順➀)基本情報入力シート'!W86)</f>
        <v/>
      </c>
      <c r="O65" s="592" t="str">
        <f>IF('(入力順➀)基本情報入力シート'!X86="","",'(入力順➀)基本情報入力シート'!X86)</f>
        <v/>
      </c>
      <c r="P65" s="598" t="str">
        <f>IF('(入力順➀)基本情報入力シート'!Y86="","",'(入力順➀)基本情報入力シート'!Y86)</f>
        <v/>
      </c>
      <c r="Q65" s="599" t="str">
        <f>IF('(入力順➀)基本情報入力シート'!Z86="","",'(入力順➀)基本情報入力シート'!Z86)</f>
        <v/>
      </c>
      <c r="R65" s="600" t="str">
        <f>IF('(入力順➀)基本情報入力シート'!AA86="","",'(入力順➀)基本情報入力シート'!AA86)</f>
        <v/>
      </c>
      <c r="S65" s="601"/>
      <c r="T65" s="602"/>
      <c r="U65" s="603" t="str">
        <f>IF(P65="","",VLOOKUP(P65,【参考】数式用!$A$5:$I$38,MATCH(T65,【参考】数式用!$C$4:$G$4,0)+2,0))</f>
        <v/>
      </c>
      <c r="V65" s="237" t="s">
        <v>201</v>
      </c>
      <c r="W65" s="604"/>
      <c r="X65" s="234" t="s">
        <v>202</v>
      </c>
      <c r="Y65" s="604"/>
      <c r="Z65" s="386" t="s">
        <v>203</v>
      </c>
      <c r="AA65" s="605"/>
      <c r="AB65" s="234" t="s">
        <v>202</v>
      </c>
      <c r="AC65" s="605"/>
      <c r="AD65" s="234" t="s">
        <v>204</v>
      </c>
      <c r="AE65" s="606" t="s">
        <v>205</v>
      </c>
      <c r="AF65" s="607" t="str">
        <f t="shared" si="3"/>
        <v/>
      </c>
      <c r="AG65" s="610" t="s">
        <v>206</v>
      </c>
      <c r="AH65" s="609" t="str">
        <f t="shared" si="1"/>
        <v/>
      </c>
    </row>
    <row r="66" spans="1:34" ht="36.75" customHeight="1">
      <c r="A66" s="592">
        <f t="shared" si="4"/>
        <v>55</v>
      </c>
      <c r="B66" s="593" t="str">
        <f>IF('(入力順➀)基本情報入力シート'!C87="","",'(入力順➀)基本情報入力シート'!C87)</f>
        <v/>
      </c>
      <c r="C66" s="594" t="str">
        <f>IF('(入力順➀)基本情報入力シート'!D87="","",'(入力順➀)基本情報入力シート'!D87)</f>
        <v/>
      </c>
      <c r="D66" s="595" t="str">
        <f>IF('(入力順➀)基本情報入力シート'!E87="","",'(入力順➀)基本情報入力シート'!E87)</f>
        <v/>
      </c>
      <c r="E66" s="595" t="str">
        <f>IF('(入力順➀)基本情報入力シート'!F87="","",'(入力順➀)基本情報入力シート'!F87)</f>
        <v/>
      </c>
      <c r="F66" s="595" t="str">
        <f>IF('(入力順➀)基本情報入力シート'!G87="","",'(入力順➀)基本情報入力シート'!G87)</f>
        <v/>
      </c>
      <c r="G66" s="595" t="str">
        <f>IF('(入力順➀)基本情報入力シート'!H87="","",'(入力順➀)基本情報入力シート'!H87)</f>
        <v/>
      </c>
      <c r="H66" s="595" t="str">
        <f>IF('(入力順➀)基本情報入力シート'!I87="","",'(入力順➀)基本情報入力シート'!I87)</f>
        <v/>
      </c>
      <c r="I66" s="595" t="str">
        <f>IF('(入力順➀)基本情報入力シート'!J87="","",'(入力順➀)基本情報入力シート'!J87)</f>
        <v/>
      </c>
      <c r="J66" s="595" t="str">
        <f>IF('(入力順➀)基本情報入力シート'!K87="","",'(入力順➀)基本情報入力シート'!K87)</f>
        <v/>
      </c>
      <c r="K66" s="596" t="str">
        <f>IF('(入力順➀)基本情報入力シート'!L87="","",'(入力順➀)基本情報入力シート'!L87)</f>
        <v/>
      </c>
      <c r="L66" s="597" t="str">
        <f>IF('(入力順➀)基本情報入力シート'!M87="","",'(入力順➀)基本情報入力シート'!M87)</f>
        <v/>
      </c>
      <c r="M66" s="597" t="str">
        <f>IF('(入力順➀)基本情報入力シート'!R87="","",'(入力順➀)基本情報入力シート'!R87)</f>
        <v/>
      </c>
      <c r="N66" s="597" t="str">
        <f>IF('(入力順➀)基本情報入力シート'!W87="","",'(入力順➀)基本情報入力シート'!W87)</f>
        <v/>
      </c>
      <c r="O66" s="592" t="str">
        <f>IF('(入力順➀)基本情報入力シート'!X87="","",'(入力順➀)基本情報入力シート'!X87)</f>
        <v/>
      </c>
      <c r="P66" s="598" t="str">
        <f>IF('(入力順➀)基本情報入力シート'!Y87="","",'(入力順➀)基本情報入力シート'!Y87)</f>
        <v/>
      </c>
      <c r="Q66" s="599" t="str">
        <f>IF('(入力順➀)基本情報入力シート'!Z87="","",'(入力順➀)基本情報入力シート'!Z87)</f>
        <v/>
      </c>
      <c r="R66" s="600" t="str">
        <f>IF('(入力順➀)基本情報入力シート'!AA87="","",'(入力順➀)基本情報入力シート'!AA87)</f>
        <v/>
      </c>
      <c r="S66" s="601"/>
      <c r="T66" s="602"/>
      <c r="U66" s="603" t="str">
        <f>IF(P66="","",VLOOKUP(P66,【参考】数式用!$A$5:$I$38,MATCH(T66,【参考】数式用!$C$4:$G$4,0)+2,0))</f>
        <v/>
      </c>
      <c r="V66" s="237" t="s">
        <v>201</v>
      </c>
      <c r="W66" s="604"/>
      <c r="X66" s="234" t="s">
        <v>202</v>
      </c>
      <c r="Y66" s="604"/>
      <c r="Z66" s="386" t="s">
        <v>203</v>
      </c>
      <c r="AA66" s="605"/>
      <c r="AB66" s="234" t="s">
        <v>202</v>
      </c>
      <c r="AC66" s="605"/>
      <c r="AD66" s="234" t="s">
        <v>204</v>
      </c>
      <c r="AE66" s="606" t="s">
        <v>205</v>
      </c>
      <c r="AF66" s="607" t="str">
        <f t="shared" si="3"/>
        <v/>
      </c>
      <c r="AG66" s="610" t="s">
        <v>206</v>
      </c>
      <c r="AH66" s="609" t="str">
        <f t="shared" si="1"/>
        <v/>
      </c>
    </row>
    <row r="67" spans="1:34" ht="36.75" customHeight="1">
      <c r="A67" s="592">
        <f t="shared" si="4"/>
        <v>56</v>
      </c>
      <c r="B67" s="593" t="str">
        <f>IF('(入力順➀)基本情報入力シート'!C88="","",'(入力順➀)基本情報入力シート'!C88)</f>
        <v/>
      </c>
      <c r="C67" s="594" t="str">
        <f>IF('(入力順➀)基本情報入力シート'!D88="","",'(入力順➀)基本情報入力シート'!D88)</f>
        <v/>
      </c>
      <c r="D67" s="595" t="str">
        <f>IF('(入力順➀)基本情報入力シート'!E88="","",'(入力順➀)基本情報入力シート'!E88)</f>
        <v/>
      </c>
      <c r="E67" s="595" t="str">
        <f>IF('(入力順➀)基本情報入力シート'!F88="","",'(入力順➀)基本情報入力シート'!F88)</f>
        <v/>
      </c>
      <c r="F67" s="595" t="str">
        <f>IF('(入力順➀)基本情報入力シート'!G88="","",'(入力順➀)基本情報入力シート'!G88)</f>
        <v/>
      </c>
      <c r="G67" s="595" t="str">
        <f>IF('(入力順➀)基本情報入力シート'!H88="","",'(入力順➀)基本情報入力シート'!H88)</f>
        <v/>
      </c>
      <c r="H67" s="595" t="str">
        <f>IF('(入力順➀)基本情報入力シート'!I88="","",'(入力順➀)基本情報入力シート'!I88)</f>
        <v/>
      </c>
      <c r="I67" s="595" t="str">
        <f>IF('(入力順➀)基本情報入力シート'!J88="","",'(入力順➀)基本情報入力シート'!J88)</f>
        <v/>
      </c>
      <c r="J67" s="595" t="str">
        <f>IF('(入力順➀)基本情報入力シート'!K88="","",'(入力順➀)基本情報入力シート'!K88)</f>
        <v/>
      </c>
      <c r="K67" s="596" t="str">
        <f>IF('(入力順➀)基本情報入力シート'!L88="","",'(入力順➀)基本情報入力シート'!L88)</f>
        <v/>
      </c>
      <c r="L67" s="597" t="str">
        <f>IF('(入力順➀)基本情報入力シート'!M88="","",'(入力順➀)基本情報入力シート'!M88)</f>
        <v/>
      </c>
      <c r="M67" s="597" t="str">
        <f>IF('(入力順➀)基本情報入力シート'!R88="","",'(入力順➀)基本情報入力シート'!R88)</f>
        <v/>
      </c>
      <c r="N67" s="597" t="str">
        <f>IF('(入力順➀)基本情報入力シート'!W88="","",'(入力順➀)基本情報入力シート'!W88)</f>
        <v/>
      </c>
      <c r="O67" s="592" t="str">
        <f>IF('(入力順➀)基本情報入力シート'!X88="","",'(入力順➀)基本情報入力シート'!X88)</f>
        <v/>
      </c>
      <c r="P67" s="598" t="str">
        <f>IF('(入力順➀)基本情報入力シート'!Y88="","",'(入力順➀)基本情報入力シート'!Y88)</f>
        <v/>
      </c>
      <c r="Q67" s="599" t="str">
        <f>IF('(入力順➀)基本情報入力シート'!Z88="","",'(入力順➀)基本情報入力シート'!Z88)</f>
        <v/>
      </c>
      <c r="R67" s="600" t="str">
        <f>IF('(入力順➀)基本情報入力シート'!AA88="","",'(入力順➀)基本情報入力シート'!AA88)</f>
        <v/>
      </c>
      <c r="S67" s="601"/>
      <c r="T67" s="602"/>
      <c r="U67" s="603" t="str">
        <f>IF(P67="","",VLOOKUP(P67,【参考】数式用!$A$5:$I$38,MATCH(T67,【参考】数式用!$C$4:$G$4,0)+2,0))</f>
        <v/>
      </c>
      <c r="V67" s="237" t="s">
        <v>201</v>
      </c>
      <c r="W67" s="604"/>
      <c r="X67" s="234" t="s">
        <v>202</v>
      </c>
      <c r="Y67" s="604"/>
      <c r="Z67" s="386" t="s">
        <v>203</v>
      </c>
      <c r="AA67" s="605"/>
      <c r="AB67" s="234" t="s">
        <v>202</v>
      </c>
      <c r="AC67" s="605"/>
      <c r="AD67" s="234" t="s">
        <v>204</v>
      </c>
      <c r="AE67" s="606" t="s">
        <v>205</v>
      </c>
      <c r="AF67" s="607" t="str">
        <f t="shared" si="3"/>
        <v/>
      </c>
      <c r="AG67" s="610" t="s">
        <v>206</v>
      </c>
      <c r="AH67" s="609" t="str">
        <f t="shared" si="1"/>
        <v/>
      </c>
    </row>
    <row r="68" spans="1:34" ht="36.75" customHeight="1">
      <c r="A68" s="592">
        <f t="shared" si="4"/>
        <v>57</v>
      </c>
      <c r="B68" s="593" t="str">
        <f>IF('(入力順➀)基本情報入力シート'!C89="","",'(入力順➀)基本情報入力シート'!C89)</f>
        <v/>
      </c>
      <c r="C68" s="594" t="str">
        <f>IF('(入力順➀)基本情報入力シート'!D89="","",'(入力順➀)基本情報入力シート'!D89)</f>
        <v/>
      </c>
      <c r="D68" s="595" t="str">
        <f>IF('(入力順➀)基本情報入力シート'!E89="","",'(入力順➀)基本情報入力シート'!E89)</f>
        <v/>
      </c>
      <c r="E68" s="595" t="str">
        <f>IF('(入力順➀)基本情報入力シート'!F89="","",'(入力順➀)基本情報入力シート'!F89)</f>
        <v/>
      </c>
      <c r="F68" s="595" t="str">
        <f>IF('(入力順➀)基本情報入力シート'!G89="","",'(入力順➀)基本情報入力シート'!G89)</f>
        <v/>
      </c>
      <c r="G68" s="595" t="str">
        <f>IF('(入力順➀)基本情報入力シート'!H89="","",'(入力順➀)基本情報入力シート'!H89)</f>
        <v/>
      </c>
      <c r="H68" s="595" t="str">
        <f>IF('(入力順➀)基本情報入力シート'!I89="","",'(入力順➀)基本情報入力シート'!I89)</f>
        <v/>
      </c>
      <c r="I68" s="595" t="str">
        <f>IF('(入力順➀)基本情報入力シート'!J89="","",'(入力順➀)基本情報入力シート'!J89)</f>
        <v/>
      </c>
      <c r="J68" s="595" t="str">
        <f>IF('(入力順➀)基本情報入力シート'!K89="","",'(入力順➀)基本情報入力シート'!K89)</f>
        <v/>
      </c>
      <c r="K68" s="596" t="str">
        <f>IF('(入力順➀)基本情報入力シート'!L89="","",'(入力順➀)基本情報入力シート'!L89)</f>
        <v/>
      </c>
      <c r="L68" s="597" t="str">
        <f>IF('(入力順➀)基本情報入力シート'!M89="","",'(入力順➀)基本情報入力シート'!M89)</f>
        <v/>
      </c>
      <c r="M68" s="597" t="str">
        <f>IF('(入力順➀)基本情報入力シート'!R89="","",'(入力順➀)基本情報入力シート'!R89)</f>
        <v/>
      </c>
      <c r="N68" s="597" t="str">
        <f>IF('(入力順➀)基本情報入力シート'!W89="","",'(入力順➀)基本情報入力シート'!W89)</f>
        <v/>
      </c>
      <c r="O68" s="592" t="str">
        <f>IF('(入力順➀)基本情報入力シート'!X89="","",'(入力順➀)基本情報入力シート'!X89)</f>
        <v/>
      </c>
      <c r="P68" s="598" t="str">
        <f>IF('(入力順➀)基本情報入力シート'!Y89="","",'(入力順➀)基本情報入力シート'!Y89)</f>
        <v/>
      </c>
      <c r="Q68" s="599" t="str">
        <f>IF('(入力順➀)基本情報入力シート'!Z89="","",'(入力順➀)基本情報入力シート'!Z89)</f>
        <v/>
      </c>
      <c r="R68" s="600" t="str">
        <f>IF('(入力順➀)基本情報入力シート'!AA89="","",'(入力順➀)基本情報入力シート'!AA89)</f>
        <v/>
      </c>
      <c r="S68" s="601"/>
      <c r="T68" s="602"/>
      <c r="U68" s="603" t="str">
        <f>IF(P68="","",VLOOKUP(P68,【参考】数式用!$A$5:$I$38,MATCH(T68,【参考】数式用!$C$4:$G$4,0)+2,0))</f>
        <v/>
      </c>
      <c r="V68" s="237" t="s">
        <v>201</v>
      </c>
      <c r="W68" s="604"/>
      <c r="X68" s="234" t="s">
        <v>202</v>
      </c>
      <c r="Y68" s="604"/>
      <c r="Z68" s="386" t="s">
        <v>203</v>
      </c>
      <c r="AA68" s="605"/>
      <c r="AB68" s="234" t="s">
        <v>202</v>
      </c>
      <c r="AC68" s="605"/>
      <c r="AD68" s="234" t="s">
        <v>204</v>
      </c>
      <c r="AE68" s="606" t="s">
        <v>205</v>
      </c>
      <c r="AF68" s="607" t="str">
        <f t="shared" si="3"/>
        <v/>
      </c>
      <c r="AG68" s="610" t="s">
        <v>206</v>
      </c>
      <c r="AH68" s="609" t="str">
        <f t="shared" si="1"/>
        <v/>
      </c>
    </row>
    <row r="69" spans="1:34" ht="36.75" customHeight="1">
      <c r="A69" s="592">
        <f t="shared" si="4"/>
        <v>58</v>
      </c>
      <c r="B69" s="593" t="str">
        <f>IF('(入力順➀)基本情報入力シート'!C90="","",'(入力順➀)基本情報入力シート'!C90)</f>
        <v/>
      </c>
      <c r="C69" s="594" t="str">
        <f>IF('(入力順➀)基本情報入力シート'!D90="","",'(入力順➀)基本情報入力シート'!D90)</f>
        <v/>
      </c>
      <c r="D69" s="595" t="str">
        <f>IF('(入力順➀)基本情報入力シート'!E90="","",'(入力順➀)基本情報入力シート'!E90)</f>
        <v/>
      </c>
      <c r="E69" s="595" t="str">
        <f>IF('(入力順➀)基本情報入力シート'!F90="","",'(入力順➀)基本情報入力シート'!F90)</f>
        <v/>
      </c>
      <c r="F69" s="595" t="str">
        <f>IF('(入力順➀)基本情報入力シート'!G90="","",'(入力順➀)基本情報入力シート'!G90)</f>
        <v/>
      </c>
      <c r="G69" s="595" t="str">
        <f>IF('(入力順➀)基本情報入力シート'!H90="","",'(入力順➀)基本情報入力シート'!H90)</f>
        <v/>
      </c>
      <c r="H69" s="595" t="str">
        <f>IF('(入力順➀)基本情報入力シート'!I90="","",'(入力順➀)基本情報入力シート'!I90)</f>
        <v/>
      </c>
      <c r="I69" s="595" t="str">
        <f>IF('(入力順➀)基本情報入力シート'!J90="","",'(入力順➀)基本情報入力シート'!J90)</f>
        <v/>
      </c>
      <c r="J69" s="595" t="str">
        <f>IF('(入力順➀)基本情報入力シート'!K90="","",'(入力順➀)基本情報入力シート'!K90)</f>
        <v/>
      </c>
      <c r="K69" s="596" t="str">
        <f>IF('(入力順➀)基本情報入力シート'!L90="","",'(入力順➀)基本情報入力シート'!L90)</f>
        <v/>
      </c>
      <c r="L69" s="597" t="str">
        <f>IF('(入力順➀)基本情報入力シート'!M90="","",'(入力順➀)基本情報入力シート'!M90)</f>
        <v/>
      </c>
      <c r="M69" s="597" t="str">
        <f>IF('(入力順➀)基本情報入力シート'!R90="","",'(入力順➀)基本情報入力シート'!R90)</f>
        <v/>
      </c>
      <c r="N69" s="597" t="str">
        <f>IF('(入力順➀)基本情報入力シート'!W90="","",'(入力順➀)基本情報入力シート'!W90)</f>
        <v/>
      </c>
      <c r="O69" s="592" t="str">
        <f>IF('(入力順➀)基本情報入力シート'!X90="","",'(入力順➀)基本情報入力シート'!X90)</f>
        <v/>
      </c>
      <c r="P69" s="598" t="str">
        <f>IF('(入力順➀)基本情報入力シート'!Y90="","",'(入力順➀)基本情報入力シート'!Y90)</f>
        <v/>
      </c>
      <c r="Q69" s="599" t="str">
        <f>IF('(入力順➀)基本情報入力シート'!Z90="","",'(入力順➀)基本情報入力シート'!Z90)</f>
        <v/>
      </c>
      <c r="R69" s="600" t="str">
        <f>IF('(入力順➀)基本情報入力シート'!AA90="","",'(入力順➀)基本情報入力シート'!AA90)</f>
        <v/>
      </c>
      <c r="S69" s="601"/>
      <c r="T69" s="602"/>
      <c r="U69" s="603" t="str">
        <f>IF(P69="","",VLOOKUP(P69,【参考】数式用!$A$5:$I$38,MATCH(T69,【参考】数式用!$C$4:$G$4,0)+2,0))</f>
        <v/>
      </c>
      <c r="V69" s="237" t="s">
        <v>201</v>
      </c>
      <c r="W69" s="604"/>
      <c r="X69" s="234" t="s">
        <v>202</v>
      </c>
      <c r="Y69" s="604"/>
      <c r="Z69" s="386" t="s">
        <v>203</v>
      </c>
      <c r="AA69" s="605"/>
      <c r="AB69" s="234" t="s">
        <v>202</v>
      </c>
      <c r="AC69" s="605"/>
      <c r="AD69" s="234" t="s">
        <v>204</v>
      </c>
      <c r="AE69" s="606" t="s">
        <v>205</v>
      </c>
      <c r="AF69" s="607" t="str">
        <f t="shared" si="3"/>
        <v/>
      </c>
      <c r="AG69" s="610" t="s">
        <v>206</v>
      </c>
      <c r="AH69" s="609" t="str">
        <f t="shared" si="1"/>
        <v/>
      </c>
    </row>
    <row r="70" spans="1:34" ht="36.75" customHeight="1">
      <c r="A70" s="592">
        <f t="shared" si="4"/>
        <v>59</v>
      </c>
      <c r="B70" s="593" t="str">
        <f>IF('(入力順➀)基本情報入力シート'!C91="","",'(入力順➀)基本情報入力シート'!C91)</f>
        <v/>
      </c>
      <c r="C70" s="594" t="str">
        <f>IF('(入力順➀)基本情報入力シート'!D91="","",'(入力順➀)基本情報入力シート'!D91)</f>
        <v/>
      </c>
      <c r="D70" s="595" t="str">
        <f>IF('(入力順➀)基本情報入力シート'!E91="","",'(入力順➀)基本情報入力シート'!E91)</f>
        <v/>
      </c>
      <c r="E70" s="595" t="str">
        <f>IF('(入力順➀)基本情報入力シート'!F91="","",'(入力順➀)基本情報入力シート'!F91)</f>
        <v/>
      </c>
      <c r="F70" s="595" t="str">
        <f>IF('(入力順➀)基本情報入力シート'!G91="","",'(入力順➀)基本情報入力シート'!G91)</f>
        <v/>
      </c>
      <c r="G70" s="595" t="str">
        <f>IF('(入力順➀)基本情報入力シート'!H91="","",'(入力順➀)基本情報入力シート'!H91)</f>
        <v/>
      </c>
      <c r="H70" s="595" t="str">
        <f>IF('(入力順➀)基本情報入力シート'!I91="","",'(入力順➀)基本情報入力シート'!I91)</f>
        <v/>
      </c>
      <c r="I70" s="595" t="str">
        <f>IF('(入力順➀)基本情報入力シート'!J91="","",'(入力順➀)基本情報入力シート'!J91)</f>
        <v/>
      </c>
      <c r="J70" s="595" t="str">
        <f>IF('(入力順➀)基本情報入力シート'!K91="","",'(入力順➀)基本情報入力シート'!K91)</f>
        <v/>
      </c>
      <c r="K70" s="596" t="str">
        <f>IF('(入力順➀)基本情報入力シート'!L91="","",'(入力順➀)基本情報入力シート'!L91)</f>
        <v/>
      </c>
      <c r="L70" s="597" t="str">
        <f>IF('(入力順➀)基本情報入力シート'!M91="","",'(入力順➀)基本情報入力シート'!M91)</f>
        <v/>
      </c>
      <c r="M70" s="597" t="str">
        <f>IF('(入力順➀)基本情報入力シート'!R91="","",'(入力順➀)基本情報入力シート'!R91)</f>
        <v/>
      </c>
      <c r="N70" s="597" t="str">
        <f>IF('(入力順➀)基本情報入力シート'!W91="","",'(入力順➀)基本情報入力シート'!W91)</f>
        <v/>
      </c>
      <c r="O70" s="592" t="str">
        <f>IF('(入力順➀)基本情報入力シート'!X91="","",'(入力順➀)基本情報入力シート'!X91)</f>
        <v/>
      </c>
      <c r="P70" s="598" t="str">
        <f>IF('(入力順➀)基本情報入力シート'!Y91="","",'(入力順➀)基本情報入力シート'!Y91)</f>
        <v/>
      </c>
      <c r="Q70" s="599" t="str">
        <f>IF('(入力順➀)基本情報入力シート'!Z91="","",'(入力順➀)基本情報入力シート'!Z91)</f>
        <v/>
      </c>
      <c r="R70" s="600" t="str">
        <f>IF('(入力順➀)基本情報入力シート'!AA91="","",'(入力順➀)基本情報入力シート'!AA91)</f>
        <v/>
      </c>
      <c r="S70" s="601"/>
      <c r="T70" s="602"/>
      <c r="U70" s="603" t="str">
        <f>IF(P70="","",VLOOKUP(P70,【参考】数式用!$A$5:$I$38,MATCH(T70,【参考】数式用!$C$4:$G$4,0)+2,0))</f>
        <v/>
      </c>
      <c r="V70" s="237" t="s">
        <v>201</v>
      </c>
      <c r="W70" s="604"/>
      <c r="X70" s="234" t="s">
        <v>202</v>
      </c>
      <c r="Y70" s="604"/>
      <c r="Z70" s="386" t="s">
        <v>203</v>
      </c>
      <c r="AA70" s="605"/>
      <c r="AB70" s="234" t="s">
        <v>202</v>
      </c>
      <c r="AC70" s="605"/>
      <c r="AD70" s="234" t="s">
        <v>204</v>
      </c>
      <c r="AE70" s="606" t="s">
        <v>205</v>
      </c>
      <c r="AF70" s="607" t="str">
        <f t="shared" si="3"/>
        <v/>
      </c>
      <c r="AG70" s="610" t="s">
        <v>206</v>
      </c>
      <c r="AH70" s="609" t="str">
        <f t="shared" si="1"/>
        <v/>
      </c>
    </row>
    <row r="71" spans="1:34" ht="36.75" customHeight="1">
      <c r="A71" s="592">
        <f t="shared" si="4"/>
        <v>60</v>
      </c>
      <c r="B71" s="593" t="str">
        <f>IF('(入力順➀)基本情報入力シート'!C92="","",'(入力順➀)基本情報入力シート'!C92)</f>
        <v/>
      </c>
      <c r="C71" s="594" t="str">
        <f>IF('(入力順➀)基本情報入力シート'!D92="","",'(入力順➀)基本情報入力シート'!D92)</f>
        <v/>
      </c>
      <c r="D71" s="595" t="str">
        <f>IF('(入力順➀)基本情報入力シート'!E92="","",'(入力順➀)基本情報入力シート'!E92)</f>
        <v/>
      </c>
      <c r="E71" s="595" t="str">
        <f>IF('(入力順➀)基本情報入力シート'!F92="","",'(入力順➀)基本情報入力シート'!F92)</f>
        <v/>
      </c>
      <c r="F71" s="595" t="str">
        <f>IF('(入力順➀)基本情報入力シート'!G92="","",'(入力順➀)基本情報入力シート'!G92)</f>
        <v/>
      </c>
      <c r="G71" s="595" t="str">
        <f>IF('(入力順➀)基本情報入力シート'!H92="","",'(入力順➀)基本情報入力シート'!H92)</f>
        <v/>
      </c>
      <c r="H71" s="595" t="str">
        <f>IF('(入力順➀)基本情報入力シート'!I92="","",'(入力順➀)基本情報入力シート'!I92)</f>
        <v/>
      </c>
      <c r="I71" s="595" t="str">
        <f>IF('(入力順➀)基本情報入力シート'!J92="","",'(入力順➀)基本情報入力シート'!J92)</f>
        <v/>
      </c>
      <c r="J71" s="595" t="str">
        <f>IF('(入力順➀)基本情報入力シート'!K92="","",'(入力順➀)基本情報入力シート'!K92)</f>
        <v/>
      </c>
      <c r="K71" s="596" t="str">
        <f>IF('(入力順➀)基本情報入力シート'!L92="","",'(入力順➀)基本情報入力シート'!L92)</f>
        <v/>
      </c>
      <c r="L71" s="597" t="str">
        <f>IF('(入力順➀)基本情報入力シート'!M92="","",'(入力順➀)基本情報入力シート'!M92)</f>
        <v/>
      </c>
      <c r="M71" s="597" t="str">
        <f>IF('(入力順➀)基本情報入力シート'!R92="","",'(入力順➀)基本情報入力シート'!R92)</f>
        <v/>
      </c>
      <c r="N71" s="597" t="str">
        <f>IF('(入力順➀)基本情報入力シート'!W92="","",'(入力順➀)基本情報入力シート'!W92)</f>
        <v/>
      </c>
      <c r="O71" s="592" t="str">
        <f>IF('(入力順➀)基本情報入力シート'!X92="","",'(入力順➀)基本情報入力シート'!X92)</f>
        <v/>
      </c>
      <c r="P71" s="598" t="str">
        <f>IF('(入力順➀)基本情報入力シート'!Y92="","",'(入力順➀)基本情報入力シート'!Y92)</f>
        <v/>
      </c>
      <c r="Q71" s="599" t="str">
        <f>IF('(入力順➀)基本情報入力シート'!Z92="","",'(入力順➀)基本情報入力シート'!Z92)</f>
        <v/>
      </c>
      <c r="R71" s="600" t="str">
        <f>IF('(入力順➀)基本情報入力シート'!AA92="","",'(入力順➀)基本情報入力シート'!AA92)</f>
        <v/>
      </c>
      <c r="S71" s="601"/>
      <c r="T71" s="602"/>
      <c r="U71" s="603" t="str">
        <f>IF(P71="","",VLOOKUP(P71,【参考】数式用!$A$5:$I$38,MATCH(T71,【参考】数式用!$C$4:$G$4,0)+2,0))</f>
        <v/>
      </c>
      <c r="V71" s="237" t="s">
        <v>201</v>
      </c>
      <c r="W71" s="604"/>
      <c r="X71" s="234" t="s">
        <v>202</v>
      </c>
      <c r="Y71" s="604"/>
      <c r="Z71" s="386" t="s">
        <v>203</v>
      </c>
      <c r="AA71" s="605"/>
      <c r="AB71" s="234" t="s">
        <v>202</v>
      </c>
      <c r="AC71" s="605"/>
      <c r="AD71" s="234" t="s">
        <v>204</v>
      </c>
      <c r="AE71" s="606" t="s">
        <v>205</v>
      </c>
      <c r="AF71" s="607" t="str">
        <f t="shared" si="3"/>
        <v/>
      </c>
      <c r="AG71" s="610" t="s">
        <v>206</v>
      </c>
      <c r="AH71" s="609" t="str">
        <f t="shared" si="1"/>
        <v/>
      </c>
    </row>
    <row r="72" spans="1:34" ht="36.75" customHeight="1">
      <c r="A72" s="592">
        <f t="shared" si="4"/>
        <v>61</v>
      </c>
      <c r="B72" s="593" t="str">
        <f>IF('(入力順➀)基本情報入力シート'!C93="","",'(入力順➀)基本情報入力シート'!C93)</f>
        <v/>
      </c>
      <c r="C72" s="594" t="str">
        <f>IF('(入力順➀)基本情報入力シート'!D93="","",'(入力順➀)基本情報入力シート'!D93)</f>
        <v/>
      </c>
      <c r="D72" s="595" t="str">
        <f>IF('(入力順➀)基本情報入力シート'!E93="","",'(入力順➀)基本情報入力シート'!E93)</f>
        <v/>
      </c>
      <c r="E72" s="595" t="str">
        <f>IF('(入力順➀)基本情報入力シート'!F93="","",'(入力順➀)基本情報入力シート'!F93)</f>
        <v/>
      </c>
      <c r="F72" s="595" t="str">
        <f>IF('(入力順➀)基本情報入力シート'!G93="","",'(入力順➀)基本情報入力シート'!G93)</f>
        <v/>
      </c>
      <c r="G72" s="595" t="str">
        <f>IF('(入力順➀)基本情報入力シート'!H93="","",'(入力順➀)基本情報入力シート'!H93)</f>
        <v/>
      </c>
      <c r="H72" s="595" t="str">
        <f>IF('(入力順➀)基本情報入力シート'!I93="","",'(入力順➀)基本情報入力シート'!I93)</f>
        <v/>
      </c>
      <c r="I72" s="595" t="str">
        <f>IF('(入力順➀)基本情報入力シート'!J93="","",'(入力順➀)基本情報入力シート'!J93)</f>
        <v/>
      </c>
      <c r="J72" s="595" t="str">
        <f>IF('(入力順➀)基本情報入力シート'!K93="","",'(入力順➀)基本情報入力シート'!K93)</f>
        <v/>
      </c>
      <c r="K72" s="596" t="str">
        <f>IF('(入力順➀)基本情報入力シート'!L93="","",'(入力順➀)基本情報入力シート'!L93)</f>
        <v/>
      </c>
      <c r="L72" s="597" t="str">
        <f>IF('(入力順➀)基本情報入力シート'!M93="","",'(入力順➀)基本情報入力シート'!M93)</f>
        <v/>
      </c>
      <c r="M72" s="597" t="str">
        <f>IF('(入力順➀)基本情報入力シート'!R93="","",'(入力順➀)基本情報入力シート'!R93)</f>
        <v/>
      </c>
      <c r="N72" s="597" t="str">
        <f>IF('(入力順➀)基本情報入力シート'!W93="","",'(入力順➀)基本情報入力シート'!W93)</f>
        <v/>
      </c>
      <c r="O72" s="592" t="str">
        <f>IF('(入力順➀)基本情報入力シート'!X93="","",'(入力順➀)基本情報入力シート'!X93)</f>
        <v/>
      </c>
      <c r="P72" s="598" t="str">
        <f>IF('(入力順➀)基本情報入力シート'!Y93="","",'(入力順➀)基本情報入力シート'!Y93)</f>
        <v/>
      </c>
      <c r="Q72" s="599" t="str">
        <f>IF('(入力順➀)基本情報入力シート'!Z93="","",'(入力順➀)基本情報入力シート'!Z93)</f>
        <v/>
      </c>
      <c r="R72" s="600" t="str">
        <f>IF('(入力順➀)基本情報入力シート'!AA93="","",'(入力順➀)基本情報入力シート'!AA93)</f>
        <v/>
      </c>
      <c r="S72" s="601"/>
      <c r="T72" s="602"/>
      <c r="U72" s="603" t="str">
        <f>IF(P72="","",VLOOKUP(P72,【参考】数式用!$A$5:$I$38,MATCH(T72,【参考】数式用!$C$4:$G$4,0)+2,0))</f>
        <v/>
      </c>
      <c r="V72" s="237" t="s">
        <v>201</v>
      </c>
      <c r="W72" s="604"/>
      <c r="X72" s="234" t="s">
        <v>202</v>
      </c>
      <c r="Y72" s="604"/>
      <c r="Z72" s="386" t="s">
        <v>203</v>
      </c>
      <c r="AA72" s="605"/>
      <c r="AB72" s="234" t="s">
        <v>202</v>
      </c>
      <c r="AC72" s="605"/>
      <c r="AD72" s="234" t="s">
        <v>204</v>
      </c>
      <c r="AE72" s="606" t="s">
        <v>205</v>
      </c>
      <c r="AF72" s="607" t="str">
        <f t="shared" si="3"/>
        <v/>
      </c>
      <c r="AG72" s="610" t="s">
        <v>206</v>
      </c>
      <c r="AH72" s="609" t="str">
        <f t="shared" si="1"/>
        <v/>
      </c>
    </row>
    <row r="73" spans="1:34" ht="36.75" customHeight="1">
      <c r="A73" s="592">
        <f t="shared" si="4"/>
        <v>62</v>
      </c>
      <c r="B73" s="593" t="str">
        <f>IF('(入力順➀)基本情報入力シート'!C94="","",'(入力順➀)基本情報入力シート'!C94)</f>
        <v/>
      </c>
      <c r="C73" s="594" t="str">
        <f>IF('(入力順➀)基本情報入力シート'!D94="","",'(入力順➀)基本情報入力シート'!D94)</f>
        <v/>
      </c>
      <c r="D73" s="595" t="str">
        <f>IF('(入力順➀)基本情報入力シート'!E94="","",'(入力順➀)基本情報入力シート'!E94)</f>
        <v/>
      </c>
      <c r="E73" s="595" t="str">
        <f>IF('(入力順➀)基本情報入力シート'!F94="","",'(入力順➀)基本情報入力シート'!F94)</f>
        <v/>
      </c>
      <c r="F73" s="595" t="str">
        <f>IF('(入力順➀)基本情報入力シート'!G94="","",'(入力順➀)基本情報入力シート'!G94)</f>
        <v/>
      </c>
      <c r="G73" s="595" t="str">
        <f>IF('(入力順➀)基本情報入力シート'!H94="","",'(入力順➀)基本情報入力シート'!H94)</f>
        <v/>
      </c>
      <c r="H73" s="595" t="str">
        <f>IF('(入力順➀)基本情報入力シート'!I94="","",'(入力順➀)基本情報入力シート'!I94)</f>
        <v/>
      </c>
      <c r="I73" s="595" t="str">
        <f>IF('(入力順➀)基本情報入力シート'!J94="","",'(入力順➀)基本情報入力シート'!J94)</f>
        <v/>
      </c>
      <c r="J73" s="595" t="str">
        <f>IF('(入力順➀)基本情報入力シート'!K94="","",'(入力順➀)基本情報入力シート'!K94)</f>
        <v/>
      </c>
      <c r="K73" s="596" t="str">
        <f>IF('(入力順➀)基本情報入力シート'!L94="","",'(入力順➀)基本情報入力シート'!L94)</f>
        <v/>
      </c>
      <c r="L73" s="597" t="str">
        <f>IF('(入力順➀)基本情報入力シート'!M94="","",'(入力順➀)基本情報入力シート'!M94)</f>
        <v/>
      </c>
      <c r="M73" s="597" t="str">
        <f>IF('(入力順➀)基本情報入力シート'!R94="","",'(入力順➀)基本情報入力シート'!R94)</f>
        <v/>
      </c>
      <c r="N73" s="597" t="str">
        <f>IF('(入力順➀)基本情報入力シート'!W94="","",'(入力順➀)基本情報入力シート'!W94)</f>
        <v/>
      </c>
      <c r="O73" s="592" t="str">
        <f>IF('(入力順➀)基本情報入力シート'!X94="","",'(入力順➀)基本情報入力シート'!X94)</f>
        <v/>
      </c>
      <c r="P73" s="598" t="str">
        <f>IF('(入力順➀)基本情報入力シート'!Y94="","",'(入力順➀)基本情報入力シート'!Y94)</f>
        <v/>
      </c>
      <c r="Q73" s="599" t="str">
        <f>IF('(入力順➀)基本情報入力シート'!Z94="","",'(入力順➀)基本情報入力シート'!Z94)</f>
        <v/>
      </c>
      <c r="R73" s="600" t="str">
        <f>IF('(入力順➀)基本情報入力シート'!AA94="","",'(入力順➀)基本情報入力シート'!AA94)</f>
        <v/>
      </c>
      <c r="S73" s="601"/>
      <c r="T73" s="602"/>
      <c r="U73" s="603" t="str">
        <f>IF(P73="","",VLOOKUP(P73,【参考】数式用!$A$5:$I$38,MATCH(T73,【参考】数式用!$C$4:$G$4,0)+2,0))</f>
        <v/>
      </c>
      <c r="V73" s="237" t="s">
        <v>201</v>
      </c>
      <c r="W73" s="604"/>
      <c r="X73" s="234" t="s">
        <v>202</v>
      </c>
      <c r="Y73" s="604"/>
      <c r="Z73" s="386" t="s">
        <v>203</v>
      </c>
      <c r="AA73" s="605"/>
      <c r="AB73" s="234" t="s">
        <v>202</v>
      </c>
      <c r="AC73" s="605"/>
      <c r="AD73" s="234" t="s">
        <v>204</v>
      </c>
      <c r="AE73" s="606" t="s">
        <v>205</v>
      </c>
      <c r="AF73" s="607" t="str">
        <f t="shared" si="3"/>
        <v/>
      </c>
      <c r="AG73" s="610" t="s">
        <v>206</v>
      </c>
      <c r="AH73" s="609" t="str">
        <f t="shared" si="1"/>
        <v/>
      </c>
    </row>
    <row r="74" spans="1:34" ht="36.75" customHeight="1">
      <c r="A74" s="592">
        <f t="shared" si="4"/>
        <v>63</v>
      </c>
      <c r="B74" s="593" t="str">
        <f>IF('(入力順➀)基本情報入力シート'!C95="","",'(入力順➀)基本情報入力シート'!C95)</f>
        <v/>
      </c>
      <c r="C74" s="594" t="str">
        <f>IF('(入力順➀)基本情報入力シート'!D95="","",'(入力順➀)基本情報入力シート'!D95)</f>
        <v/>
      </c>
      <c r="D74" s="595" t="str">
        <f>IF('(入力順➀)基本情報入力シート'!E95="","",'(入力順➀)基本情報入力シート'!E95)</f>
        <v/>
      </c>
      <c r="E74" s="595" t="str">
        <f>IF('(入力順➀)基本情報入力シート'!F95="","",'(入力順➀)基本情報入力シート'!F95)</f>
        <v/>
      </c>
      <c r="F74" s="595" t="str">
        <f>IF('(入力順➀)基本情報入力シート'!G95="","",'(入力順➀)基本情報入力シート'!G95)</f>
        <v/>
      </c>
      <c r="G74" s="595" t="str">
        <f>IF('(入力順➀)基本情報入力シート'!H95="","",'(入力順➀)基本情報入力シート'!H95)</f>
        <v/>
      </c>
      <c r="H74" s="595" t="str">
        <f>IF('(入力順➀)基本情報入力シート'!I95="","",'(入力順➀)基本情報入力シート'!I95)</f>
        <v/>
      </c>
      <c r="I74" s="595" t="str">
        <f>IF('(入力順➀)基本情報入力シート'!J95="","",'(入力順➀)基本情報入力シート'!J95)</f>
        <v/>
      </c>
      <c r="J74" s="595" t="str">
        <f>IF('(入力順➀)基本情報入力シート'!K95="","",'(入力順➀)基本情報入力シート'!K95)</f>
        <v/>
      </c>
      <c r="K74" s="596" t="str">
        <f>IF('(入力順➀)基本情報入力シート'!L95="","",'(入力順➀)基本情報入力シート'!L95)</f>
        <v/>
      </c>
      <c r="L74" s="597" t="str">
        <f>IF('(入力順➀)基本情報入力シート'!M95="","",'(入力順➀)基本情報入力シート'!M95)</f>
        <v/>
      </c>
      <c r="M74" s="597" t="str">
        <f>IF('(入力順➀)基本情報入力シート'!R95="","",'(入力順➀)基本情報入力シート'!R95)</f>
        <v/>
      </c>
      <c r="N74" s="597" t="str">
        <f>IF('(入力順➀)基本情報入力シート'!W95="","",'(入力順➀)基本情報入力シート'!W95)</f>
        <v/>
      </c>
      <c r="O74" s="592" t="str">
        <f>IF('(入力順➀)基本情報入力シート'!X95="","",'(入力順➀)基本情報入力シート'!X95)</f>
        <v/>
      </c>
      <c r="P74" s="598" t="str">
        <f>IF('(入力順➀)基本情報入力シート'!Y95="","",'(入力順➀)基本情報入力シート'!Y95)</f>
        <v/>
      </c>
      <c r="Q74" s="599" t="str">
        <f>IF('(入力順➀)基本情報入力シート'!Z95="","",'(入力順➀)基本情報入力シート'!Z95)</f>
        <v/>
      </c>
      <c r="R74" s="600" t="str">
        <f>IF('(入力順➀)基本情報入力シート'!AA95="","",'(入力順➀)基本情報入力シート'!AA95)</f>
        <v/>
      </c>
      <c r="S74" s="601"/>
      <c r="T74" s="602"/>
      <c r="U74" s="603" t="str">
        <f>IF(P74="","",VLOOKUP(P74,【参考】数式用!$A$5:$I$38,MATCH(T74,【参考】数式用!$C$4:$G$4,0)+2,0))</f>
        <v/>
      </c>
      <c r="V74" s="237" t="s">
        <v>201</v>
      </c>
      <c r="W74" s="604"/>
      <c r="X74" s="234" t="s">
        <v>202</v>
      </c>
      <c r="Y74" s="604"/>
      <c r="Z74" s="386" t="s">
        <v>203</v>
      </c>
      <c r="AA74" s="605"/>
      <c r="AB74" s="234" t="s">
        <v>202</v>
      </c>
      <c r="AC74" s="605"/>
      <c r="AD74" s="234" t="s">
        <v>204</v>
      </c>
      <c r="AE74" s="606" t="s">
        <v>205</v>
      </c>
      <c r="AF74" s="607" t="str">
        <f t="shared" si="3"/>
        <v/>
      </c>
      <c r="AG74" s="610" t="s">
        <v>206</v>
      </c>
      <c r="AH74" s="609" t="str">
        <f t="shared" si="1"/>
        <v/>
      </c>
    </row>
    <row r="75" spans="1:34" ht="36.75" customHeight="1">
      <c r="A75" s="592">
        <f t="shared" si="4"/>
        <v>64</v>
      </c>
      <c r="B75" s="593" t="str">
        <f>IF('(入力順➀)基本情報入力シート'!C96="","",'(入力順➀)基本情報入力シート'!C96)</f>
        <v/>
      </c>
      <c r="C75" s="594" t="str">
        <f>IF('(入力順➀)基本情報入力シート'!D96="","",'(入力順➀)基本情報入力シート'!D96)</f>
        <v/>
      </c>
      <c r="D75" s="595" t="str">
        <f>IF('(入力順➀)基本情報入力シート'!E96="","",'(入力順➀)基本情報入力シート'!E96)</f>
        <v/>
      </c>
      <c r="E75" s="595" t="str">
        <f>IF('(入力順➀)基本情報入力シート'!F96="","",'(入力順➀)基本情報入力シート'!F96)</f>
        <v/>
      </c>
      <c r="F75" s="595" t="str">
        <f>IF('(入力順➀)基本情報入力シート'!G96="","",'(入力順➀)基本情報入力シート'!G96)</f>
        <v/>
      </c>
      <c r="G75" s="595" t="str">
        <f>IF('(入力順➀)基本情報入力シート'!H96="","",'(入力順➀)基本情報入力シート'!H96)</f>
        <v/>
      </c>
      <c r="H75" s="595" t="str">
        <f>IF('(入力順➀)基本情報入力シート'!I96="","",'(入力順➀)基本情報入力シート'!I96)</f>
        <v/>
      </c>
      <c r="I75" s="595" t="str">
        <f>IF('(入力順➀)基本情報入力シート'!J96="","",'(入力順➀)基本情報入力シート'!J96)</f>
        <v/>
      </c>
      <c r="J75" s="595" t="str">
        <f>IF('(入力順➀)基本情報入力シート'!K96="","",'(入力順➀)基本情報入力シート'!K96)</f>
        <v/>
      </c>
      <c r="K75" s="596" t="str">
        <f>IF('(入力順➀)基本情報入力シート'!L96="","",'(入力順➀)基本情報入力シート'!L96)</f>
        <v/>
      </c>
      <c r="L75" s="597" t="str">
        <f>IF('(入力順➀)基本情報入力シート'!M96="","",'(入力順➀)基本情報入力シート'!M96)</f>
        <v/>
      </c>
      <c r="M75" s="597" t="str">
        <f>IF('(入力順➀)基本情報入力シート'!R96="","",'(入力順➀)基本情報入力シート'!R96)</f>
        <v/>
      </c>
      <c r="N75" s="597" t="str">
        <f>IF('(入力順➀)基本情報入力シート'!W96="","",'(入力順➀)基本情報入力シート'!W96)</f>
        <v/>
      </c>
      <c r="O75" s="592" t="str">
        <f>IF('(入力順➀)基本情報入力シート'!X96="","",'(入力順➀)基本情報入力シート'!X96)</f>
        <v/>
      </c>
      <c r="P75" s="598" t="str">
        <f>IF('(入力順➀)基本情報入力シート'!Y96="","",'(入力順➀)基本情報入力シート'!Y96)</f>
        <v/>
      </c>
      <c r="Q75" s="599" t="str">
        <f>IF('(入力順➀)基本情報入力シート'!Z96="","",'(入力順➀)基本情報入力シート'!Z96)</f>
        <v/>
      </c>
      <c r="R75" s="600" t="str">
        <f>IF('(入力順➀)基本情報入力シート'!AA96="","",'(入力順➀)基本情報入力シート'!AA96)</f>
        <v/>
      </c>
      <c r="S75" s="601"/>
      <c r="T75" s="602"/>
      <c r="U75" s="603" t="str">
        <f>IF(P75="","",VLOOKUP(P75,【参考】数式用!$A$5:$I$38,MATCH(T75,【参考】数式用!$C$4:$G$4,0)+2,0))</f>
        <v/>
      </c>
      <c r="V75" s="237" t="s">
        <v>201</v>
      </c>
      <c r="W75" s="604"/>
      <c r="X75" s="234" t="s">
        <v>202</v>
      </c>
      <c r="Y75" s="604"/>
      <c r="Z75" s="386" t="s">
        <v>203</v>
      </c>
      <c r="AA75" s="605"/>
      <c r="AB75" s="234" t="s">
        <v>202</v>
      </c>
      <c r="AC75" s="605"/>
      <c r="AD75" s="234" t="s">
        <v>204</v>
      </c>
      <c r="AE75" s="606" t="s">
        <v>205</v>
      </c>
      <c r="AF75" s="607" t="str">
        <f t="shared" si="3"/>
        <v/>
      </c>
      <c r="AG75" s="610" t="s">
        <v>206</v>
      </c>
      <c r="AH75" s="609" t="str">
        <f t="shared" si="1"/>
        <v/>
      </c>
    </row>
    <row r="76" spans="1:34" ht="36.75" customHeight="1">
      <c r="A76" s="592">
        <f t="shared" si="4"/>
        <v>65</v>
      </c>
      <c r="B76" s="593" t="str">
        <f>IF('(入力順➀)基本情報入力シート'!C97="","",'(入力順➀)基本情報入力シート'!C97)</f>
        <v/>
      </c>
      <c r="C76" s="594" t="str">
        <f>IF('(入力順➀)基本情報入力シート'!D97="","",'(入力順➀)基本情報入力シート'!D97)</f>
        <v/>
      </c>
      <c r="D76" s="595" t="str">
        <f>IF('(入力順➀)基本情報入力シート'!E97="","",'(入力順➀)基本情報入力シート'!E97)</f>
        <v/>
      </c>
      <c r="E76" s="595" t="str">
        <f>IF('(入力順➀)基本情報入力シート'!F97="","",'(入力順➀)基本情報入力シート'!F97)</f>
        <v/>
      </c>
      <c r="F76" s="595" t="str">
        <f>IF('(入力順➀)基本情報入力シート'!G97="","",'(入力順➀)基本情報入力シート'!G97)</f>
        <v/>
      </c>
      <c r="G76" s="595" t="str">
        <f>IF('(入力順➀)基本情報入力シート'!H97="","",'(入力順➀)基本情報入力シート'!H97)</f>
        <v/>
      </c>
      <c r="H76" s="595" t="str">
        <f>IF('(入力順➀)基本情報入力シート'!I97="","",'(入力順➀)基本情報入力シート'!I97)</f>
        <v/>
      </c>
      <c r="I76" s="595" t="str">
        <f>IF('(入力順➀)基本情報入力シート'!J97="","",'(入力順➀)基本情報入力シート'!J97)</f>
        <v/>
      </c>
      <c r="J76" s="595" t="str">
        <f>IF('(入力順➀)基本情報入力シート'!K97="","",'(入力順➀)基本情報入力シート'!K97)</f>
        <v/>
      </c>
      <c r="K76" s="596" t="str">
        <f>IF('(入力順➀)基本情報入力シート'!L97="","",'(入力順➀)基本情報入力シート'!L97)</f>
        <v/>
      </c>
      <c r="L76" s="597" t="str">
        <f>IF('(入力順➀)基本情報入力シート'!M97="","",'(入力順➀)基本情報入力シート'!M97)</f>
        <v/>
      </c>
      <c r="M76" s="597" t="str">
        <f>IF('(入力順➀)基本情報入力シート'!R97="","",'(入力順➀)基本情報入力シート'!R97)</f>
        <v/>
      </c>
      <c r="N76" s="597" t="str">
        <f>IF('(入力順➀)基本情報入力シート'!W97="","",'(入力順➀)基本情報入力シート'!W97)</f>
        <v/>
      </c>
      <c r="O76" s="592" t="str">
        <f>IF('(入力順➀)基本情報入力シート'!X97="","",'(入力順➀)基本情報入力シート'!X97)</f>
        <v/>
      </c>
      <c r="P76" s="598" t="str">
        <f>IF('(入力順➀)基本情報入力シート'!Y97="","",'(入力順➀)基本情報入力シート'!Y97)</f>
        <v/>
      </c>
      <c r="Q76" s="599" t="str">
        <f>IF('(入力順➀)基本情報入力シート'!Z97="","",'(入力順➀)基本情報入力シート'!Z97)</f>
        <v/>
      </c>
      <c r="R76" s="600" t="str">
        <f>IF('(入力順➀)基本情報入力シート'!AA97="","",'(入力順➀)基本情報入力シート'!AA97)</f>
        <v/>
      </c>
      <c r="S76" s="601"/>
      <c r="T76" s="602"/>
      <c r="U76" s="603" t="str">
        <f>IF(P76="","",VLOOKUP(P76,【参考】数式用!$A$5:$I$38,MATCH(T76,【参考】数式用!$C$4:$G$4,0)+2,0))</f>
        <v/>
      </c>
      <c r="V76" s="237" t="s">
        <v>201</v>
      </c>
      <c r="W76" s="604"/>
      <c r="X76" s="234" t="s">
        <v>202</v>
      </c>
      <c r="Y76" s="604"/>
      <c r="Z76" s="386" t="s">
        <v>203</v>
      </c>
      <c r="AA76" s="605"/>
      <c r="AB76" s="234" t="s">
        <v>202</v>
      </c>
      <c r="AC76" s="605"/>
      <c r="AD76" s="234" t="s">
        <v>204</v>
      </c>
      <c r="AE76" s="606" t="s">
        <v>205</v>
      </c>
      <c r="AF76" s="607" t="str">
        <f t="shared" si="3"/>
        <v/>
      </c>
      <c r="AG76" s="610" t="s">
        <v>206</v>
      </c>
      <c r="AH76" s="609" t="str">
        <f t="shared" si="1"/>
        <v/>
      </c>
    </row>
    <row r="77" spans="1:34" ht="36.75" customHeight="1">
      <c r="A77" s="592">
        <f t="shared" si="4"/>
        <v>66</v>
      </c>
      <c r="B77" s="593" t="str">
        <f>IF('(入力順➀)基本情報入力シート'!C98="","",'(入力順➀)基本情報入力シート'!C98)</f>
        <v/>
      </c>
      <c r="C77" s="594" t="str">
        <f>IF('(入力順➀)基本情報入力シート'!D98="","",'(入力順➀)基本情報入力シート'!D98)</f>
        <v/>
      </c>
      <c r="D77" s="595" t="str">
        <f>IF('(入力順➀)基本情報入力シート'!E98="","",'(入力順➀)基本情報入力シート'!E98)</f>
        <v/>
      </c>
      <c r="E77" s="595" t="str">
        <f>IF('(入力順➀)基本情報入力シート'!F98="","",'(入力順➀)基本情報入力シート'!F98)</f>
        <v/>
      </c>
      <c r="F77" s="595" t="str">
        <f>IF('(入力順➀)基本情報入力シート'!G98="","",'(入力順➀)基本情報入力シート'!G98)</f>
        <v/>
      </c>
      <c r="G77" s="595" t="str">
        <f>IF('(入力順➀)基本情報入力シート'!H98="","",'(入力順➀)基本情報入力シート'!H98)</f>
        <v/>
      </c>
      <c r="H77" s="595" t="str">
        <f>IF('(入力順➀)基本情報入力シート'!I98="","",'(入力順➀)基本情報入力シート'!I98)</f>
        <v/>
      </c>
      <c r="I77" s="595" t="str">
        <f>IF('(入力順➀)基本情報入力シート'!J98="","",'(入力順➀)基本情報入力シート'!J98)</f>
        <v/>
      </c>
      <c r="J77" s="595" t="str">
        <f>IF('(入力順➀)基本情報入力シート'!K98="","",'(入力順➀)基本情報入力シート'!K98)</f>
        <v/>
      </c>
      <c r="K77" s="596" t="str">
        <f>IF('(入力順➀)基本情報入力シート'!L98="","",'(入力順➀)基本情報入力シート'!L98)</f>
        <v/>
      </c>
      <c r="L77" s="597" t="str">
        <f>IF('(入力順➀)基本情報入力シート'!M98="","",'(入力順➀)基本情報入力シート'!M98)</f>
        <v/>
      </c>
      <c r="M77" s="597" t="str">
        <f>IF('(入力順➀)基本情報入力シート'!R98="","",'(入力順➀)基本情報入力シート'!R98)</f>
        <v/>
      </c>
      <c r="N77" s="597" t="str">
        <f>IF('(入力順➀)基本情報入力シート'!W98="","",'(入力順➀)基本情報入力シート'!W98)</f>
        <v/>
      </c>
      <c r="O77" s="592" t="str">
        <f>IF('(入力順➀)基本情報入力シート'!X98="","",'(入力順➀)基本情報入力シート'!X98)</f>
        <v/>
      </c>
      <c r="P77" s="598" t="str">
        <f>IF('(入力順➀)基本情報入力シート'!Y98="","",'(入力順➀)基本情報入力シート'!Y98)</f>
        <v/>
      </c>
      <c r="Q77" s="599" t="str">
        <f>IF('(入力順➀)基本情報入力シート'!Z98="","",'(入力順➀)基本情報入力シート'!Z98)</f>
        <v/>
      </c>
      <c r="R77" s="600" t="str">
        <f>IF('(入力順➀)基本情報入力シート'!AA98="","",'(入力順➀)基本情報入力シート'!AA98)</f>
        <v/>
      </c>
      <c r="S77" s="601"/>
      <c r="T77" s="602"/>
      <c r="U77" s="603" t="str">
        <f>IF(P77="","",VLOOKUP(P77,【参考】数式用!$A$5:$I$38,MATCH(T77,【参考】数式用!$C$4:$G$4,0)+2,0))</f>
        <v/>
      </c>
      <c r="V77" s="237" t="s">
        <v>201</v>
      </c>
      <c r="W77" s="604"/>
      <c r="X77" s="234" t="s">
        <v>202</v>
      </c>
      <c r="Y77" s="604"/>
      <c r="Z77" s="386" t="s">
        <v>203</v>
      </c>
      <c r="AA77" s="605"/>
      <c r="AB77" s="234" t="s">
        <v>202</v>
      </c>
      <c r="AC77" s="605"/>
      <c r="AD77" s="234" t="s">
        <v>204</v>
      </c>
      <c r="AE77" s="606" t="s">
        <v>205</v>
      </c>
      <c r="AF77" s="607" t="str">
        <f t="shared" si="3"/>
        <v/>
      </c>
      <c r="AG77" s="610" t="s">
        <v>206</v>
      </c>
      <c r="AH77" s="609" t="str">
        <f t="shared" ref="AH77:AH111" si="5">IFERROR(ROUNDDOWN(ROUND(Q77*R77,0)*U77,0)*AF77,"")</f>
        <v/>
      </c>
    </row>
    <row r="78" spans="1:34" ht="36.75" customHeight="1">
      <c r="A78" s="592">
        <f t="shared" si="4"/>
        <v>67</v>
      </c>
      <c r="B78" s="593" t="str">
        <f>IF('(入力順➀)基本情報入力シート'!C99="","",'(入力順➀)基本情報入力シート'!C99)</f>
        <v/>
      </c>
      <c r="C78" s="594" t="str">
        <f>IF('(入力順➀)基本情報入力シート'!D99="","",'(入力順➀)基本情報入力シート'!D99)</f>
        <v/>
      </c>
      <c r="D78" s="595" t="str">
        <f>IF('(入力順➀)基本情報入力シート'!E99="","",'(入力順➀)基本情報入力シート'!E99)</f>
        <v/>
      </c>
      <c r="E78" s="595" t="str">
        <f>IF('(入力順➀)基本情報入力シート'!F99="","",'(入力順➀)基本情報入力シート'!F99)</f>
        <v/>
      </c>
      <c r="F78" s="595" t="str">
        <f>IF('(入力順➀)基本情報入力シート'!G99="","",'(入力順➀)基本情報入力シート'!G99)</f>
        <v/>
      </c>
      <c r="G78" s="595" t="str">
        <f>IF('(入力順➀)基本情報入力シート'!H99="","",'(入力順➀)基本情報入力シート'!H99)</f>
        <v/>
      </c>
      <c r="H78" s="595" t="str">
        <f>IF('(入力順➀)基本情報入力シート'!I99="","",'(入力順➀)基本情報入力シート'!I99)</f>
        <v/>
      </c>
      <c r="I78" s="595" t="str">
        <f>IF('(入力順➀)基本情報入力シート'!J99="","",'(入力順➀)基本情報入力シート'!J99)</f>
        <v/>
      </c>
      <c r="J78" s="595" t="str">
        <f>IF('(入力順➀)基本情報入力シート'!K99="","",'(入力順➀)基本情報入力シート'!K99)</f>
        <v/>
      </c>
      <c r="K78" s="596" t="str">
        <f>IF('(入力順➀)基本情報入力シート'!L99="","",'(入力順➀)基本情報入力シート'!L99)</f>
        <v/>
      </c>
      <c r="L78" s="597" t="str">
        <f>IF('(入力順➀)基本情報入力シート'!M99="","",'(入力順➀)基本情報入力シート'!M99)</f>
        <v/>
      </c>
      <c r="M78" s="597" t="str">
        <f>IF('(入力順➀)基本情報入力シート'!R99="","",'(入力順➀)基本情報入力シート'!R99)</f>
        <v/>
      </c>
      <c r="N78" s="597" t="str">
        <f>IF('(入力順➀)基本情報入力シート'!W99="","",'(入力順➀)基本情報入力シート'!W99)</f>
        <v/>
      </c>
      <c r="O78" s="592" t="str">
        <f>IF('(入力順➀)基本情報入力シート'!X99="","",'(入力順➀)基本情報入力シート'!X99)</f>
        <v/>
      </c>
      <c r="P78" s="598" t="str">
        <f>IF('(入力順➀)基本情報入力シート'!Y99="","",'(入力順➀)基本情報入力シート'!Y99)</f>
        <v/>
      </c>
      <c r="Q78" s="599" t="str">
        <f>IF('(入力順➀)基本情報入力シート'!Z99="","",'(入力順➀)基本情報入力シート'!Z99)</f>
        <v/>
      </c>
      <c r="R78" s="600" t="str">
        <f>IF('(入力順➀)基本情報入力シート'!AA99="","",'(入力順➀)基本情報入力シート'!AA99)</f>
        <v/>
      </c>
      <c r="S78" s="601"/>
      <c r="T78" s="602"/>
      <c r="U78" s="603" t="str">
        <f>IF(P78="","",VLOOKUP(P78,【参考】数式用!$A$5:$I$38,MATCH(T78,【参考】数式用!$C$4:$G$4,0)+2,0))</f>
        <v/>
      </c>
      <c r="V78" s="237" t="s">
        <v>201</v>
      </c>
      <c r="W78" s="604"/>
      <c r="X78" s="234" t="s">
        <v>202</v>
      </c>
      <c r="Y78" s="604"/>
      <c r="Z78" s="386" t="s">
        <v>203</v>
      </c>
      <c r="AA78" s="605"/>
      <c r="AB78" s="234" t="s">
        <v>202</v>
      </c>
      <c r="AC78" s="605"/>
      <c r="AD78" s="234" t="s">
        <v>204</v>
      </c>
      <c r="AE78" s="606" t="s">
        <v>205</v>
      </c>
      <c r="AF78" s="607" t="str">
        <f t="shared" si="3"/>
        <v/>
      </c>
      <c r="AG78" s="610" t="s">
        <v>206</v>
      </c>
      <c r="AH78" s="609" t="str">
        <f t="shared" si="5"/>
        <v/>
      </c>
    </row>
    <row r="79" spans="1:34" ht="36.75" customHeight="1">
      <c r="A79" s="592">
        <f t="shared" si="4"/>
        <v>68</v>
      </c>
      <c r="B79" s="593" t="str">
        <f>IF('(入力順➀)基本情報入力シート'!C100="","",'(入力順➀)基本情報入力シート'!C100)</f>
        <v/>
      </c>
      <c r="C79" s="594" t="str">
        <f>IF('(入力順➀)基本情報入力シート'!D100="","",'(入力順➀)基本情報入力シート'!D100)</f>
        <v/>
      </c>
      <c r="D79" s="595" t="str">
        <f>IF('(入力順➀)基本情報入力シート'!E100="","",'(入力順➀)基本情報入力シート'!E100)</f>
        <v/>
      </c>
      <c r="E79" s="595" t="str">
        <f>IF('(入力順➀)基本情報入力シート'!F100="","",'(入力順➀)基本情報入力シート'!F100)</f>
        <v/>
      </c>
      <c r="F79" s="595" t="str">
        <f>IF('(入力順➀)基本情報入力シート'!G100="","",'(入力順➀)基本情報入力シート'!G100)</f>
        <v/>
      </c>
      <c r="G79" s="595" t="str">
        <f>IF('(入力順➀)基本情報入力シート'!H100="","",'(入力順➀)基本情報入力シート'!H100)</f>
        <v/>
      </c>
      <c r="H79" s="595" t="str">
        <f>IF('(入力順➀)基本情報入力シート'!I100="","",'(入力順➀)基本情報入力シート'!I100)</f>
        <v/>
      </c>
      <c r="I79" s="595" t="str">
        <f>IF('(入力順➀)基本情報入力シート'!J100="","",'(入力順➀)基本情報入力シート'!J100)</f>
        <v/>
      </c>
      <c r="J79" s="595" t="str">
        <f>IF('(入力順➀)基本情報入力シート'!K100="","",'(入力順➀)基本情報入力シート'!K100)</f>
        <v/>
      </c>
      <c r="K79" s="596" t="str">
        <f>IF('(入力順➀)基本情報入力シート'!L100="","",'(入力順➀)基本情報入力シート'!L100)</f>
        <v/>
      </c>
      <c r="L79" s="597" t="str">
        <f>IF('(入力順➀)基本情報入力シート'!M100="","",'(入力順➀)基本情報入力シート'!M100)</f>
        <v/>
      </c>
      <c r="M79" s="597" t="str">
        <f>IF('(入力順➀)基本情報入力シート'!R100="","",'(入力順➀)基本情報入力シート'!R100)</f>
        <v/>
      </c>
      <c r="N79" s="597" t="str">
        <f>IF('(入力順➀)基本情報入力シート'!W100="","",'(入力順➀)基本情報入力シート'!W100)</f>
        <v/>
      </c>
      <c r="O79" s="592" t="str">
        <f>IF('(入力順➀)基本情報入力シート'!X100="","",'(入力順➀)基本情報入力シート'!X100)</f>
        <v/>
      </c>
      <c r="P79" s="598" t="str">
        <f>IF('(入力順➀)基本情報入力シート'!Y100="","",'(入力順➀)基本情報入力シート'!Y100)</f>
        <v/>
      </c>
      <c r="Q79" s="599" t="str">
        <f>IF('(入力順➀)基本情報入力シート'!Z100="","",'(入力順➀)基本情報入力シート'!Z100)</f>
        <v/>
      </c>
      <c r="R79" s="600" t="str">
        <f>IF('(入力順➀)基本情報入力シート'!AA100="","",'(入力順➀)基本情報入力シート'!AA100)</f>
        <v/>
      </c>
      <c r="S79" s="601"/>
      <c r="T79" s="602"/>
      <c r="U79" s="603" t="str">
        <f>IF(P79="","",VLOOKUP(P79,【参考】数式用!$A$5:$I$38,MATCH(T79,【参考】数式用!$C$4:$G$4,0)+2,0))</f>
        <v/>
      </c>
      <c r="V79" s="237" t="s">
        <v>201</v>
      </c>
      <c r="W79" s="604"/>
      <c r="X79" s="234" t="s">
        <v>202</v>
      </c>
      <c r="Y79" s="604"/>
      <c r="Z79" s="386" t="s">
        <v>203</v>
      </c>
      <c r="AA79" s="605"/>
      <c r="AB79" s="234" t="s">
        <v>202</v>
      </c>
      <c r="AC79" s="605"/>
      <c r="AD79" s="234" t="s">
        <v>204</v>
      </c>
      <c r="AE79" s="606" t="s">
        <v>205</v>
      </c>
      <c r="AF79" s="607" t="str">
        <f t="shared" si="3"/>
        <v/>
      </c>
      <c r="AG79" s="610" t="s">
        <v>206</v>
      </c>
      <c r="AH79" s="609" t="str">
        <f t="shared" si="5"/>
        <v/>
      </c>
    </row>
    <row r="80" spans="1:34" ht="36.75" customHeight="1">
      <c r="A80" s="592">
        <f t="shared" si="4"/>
        <v>69</v>
      </c>
      <c r="B80" s="593" t="str">
        <f>IF('(入力順➀)基本情報入力シート'!C101="","",'(入力順➀)基本情報入力シート'!C101)</f>
        <v/>
      </c>
      <c r="C80" s="594" t="str">
        <f>IF('(入力順➀)基本情報入力シート'!D101="","",'(入力順➀)基本情報入力シート'!D101)</f>
        <v/>
      </c>
      <c r="D80" s="595" t="str">
        <f>IF('(入力順➀)基本情報入力シート'!E101="","",'(入力順➀)基本情報入力シート'!E101)</f>
        <v/>
      </c>
      <c r="E80" s="595" t="str">
        <f>IF('(入力順➀)基本情報入力シート'!F101="","",'(入力順➀)基本情報入力シート'!F101)</f>
        <v/>
      </c>
      <c r="F80" s="595" t="str">
        <f>IF('(入力順➀)基本情報入力シート'!G101="","",'(入力順➀)基本情報入力シート'!G101)</f>
        <v/>
      </c>
      <c r="G80" s="595" t="str">
        <f>IF('(入力順➀)基本情報入力シート'!H101="","",'(入力順➀)基本情報入力シート'!H101)</f>
        <v/>
      </c>
      <c r="H80" s="595" t="str">
        <f>IF('(入力順➀)基本情報入力シート'!I101="","",'(入力順➀)基本情報入力シート'!I101)</f>
        <v/>
      </c>
      <c r="I80" s="595" t="str">
        <f>IF('(入力順➀)基本情報入力シート'!J101="","",'(入力順➀)基本情報入力シート'!J101)</f>
        <v/>
      </c>
      <c r="J80" s="595" t="str">
        <f>IF('(入力順➀)基本情報入力シート'!K101="","",'(入力順➀)基本情報入力シート'!K101)</f>
        <v/>
      </c>
      <c r="K80" s="596" t="str">
        <f>IF('(入力順➀)基本情報入力シート'!L101="","",'(入力順➀)基本情報入力シート'!L101)</f>
        <v/>
      </c>
      <c r="L80" s="597" t="str">
        <f>IF('(入力順➀)基本情報入力シート'!M101="","",'(入力順➀)基本情報入力シート'!M101)</f>
        <v/>
      </c>
      <c r="M80" s="597" t="str">
        <f>IF('(入力順➀)基本情報入力シート'!R101="","",'(入力順➀)基本情報入力シート'!R101)</f>
        <v/>
      </c>
      <c r="N80" s="597" t="str">
        <f>IF('(入力順➀)基本情報入力シート'!W101="","",'(入力順➀)基本情報入力シート'!W101)</f>
        <v/>
      </c>
      <c r="O80" s="592" t="str">
        <f>IF('(入力順➀)基本情報入力シート'!X101="","",'(入力順➀)基本情報入力シート'!X101)</f>
        <v/>
      </c>
      <c r="P80" s="598" t="str">
        <f>IF('(入力順➀)基本情報入力シート'!Y101="","",'(入力順➀)基本情報入力シート'!Y101)</f>
        <v/>
      </c>
      <c r="Q80" s="599" t="str">
        <f>IF('(入力順➀)基本情報入力シート'!Z101="","",'(入力順➀)基本情報入力シート'!Z101)</f>
        <v/>
      </c>
      <c r="R80" s="600" t="str">
        <f>IF('(入力順➀)基本情報入力シート'!AA101="","",'(入力順➀)基本情報入力シート'!AA101)</f>
        <v/>
      </c>
      <c r="S80" s="601"/>
      <c r="T80" s="602"/>
      <c r="U80" s="603" t="str">
        <f>IF(P80="","",VLOOKUP(P80,【参考】数式用!$A$5:$I$38,MATCH(T80,【参考】数式用!$C$4:$G$4,0)+2,0))</f>
        <v/>
      </c>
      <c r="V80" s="237" t="s">
        <v>201</v>
      </c>
      <c r="W80" s="604"/>
      <c r="X80" s="234" t="s">
        <v>202</v>
      </c>
      <c r="Y80" s="604"/>
      <c r="Z80" s="386" t="s">
        <v>203</v>
      </c>
      <c r="AA80" s="605"/>
      <c r="AB80" s="234" t="s">
        <v>202</v>
      </c>
      <c r="AC80" s="605"/>
      <c r="AD80" s="234" t="s">
        <v>204</v>
      </c>
      <c r="AE80" s="606" t="s">
        <v>205</v>
      </c>
      <c r="AF80" s="607" t="str">
        <f t="shared" si="3"/>
        <v/>
      </c>
      <c r="AG80" s="610" t="s">
        <v>206</v>
      </c>
      <c r="AH80" s="609" t="str">
        <f t="shared" si="5"/>
        <v/>
      </c>
    </row>
    <row r="81" spans="1:34" ht="36.75" customHeight="1">
      <c r="A81" s="592">
        <f t="shared" si="4"/>
        <v>70</v>
      </c>
      <c r="B81" s="593" t="str">
        <f>IF('(入力順➀)基本情報入力シート'!C102="","",'(入力順➀)基本情報入力シート'!C102)</f>
        <v/>
      </c>
      <c r="C81" s="594" t="str">
        <f>IF('(入力順➀)基本情報入力シート'!D102="","",'(入力順➀)基本情報入力シート'!D102)</f>
        <v/>
      </c>
      <c r="D81" s="595" t="str">
        <f>IF('(入力順➀)基本情報入力シート'!E102="","",'(入力順➀)基本情報入力シート'!E102)</f>
        <v/>
      </c>
      <c r="E81" s="595" t="str">
        <f>IF('(入力順➀)基本情報入力シート'!F102="","",'(入力順➀)基本情報入力シート'!F102)</f>
        <v/>
      </c>
      <c r="F81" s="595" t="str">
        <f>IF('(入力順➀)基本情報入力シート'!G102="","",'(入力順➀)基本情報入力シート'!G102)</f>
        <v/>
      </c>
      <c r="G81" s="595" t="str">
        <f>IF('(入力順➀)基本情報入力シート'!H102="","",'(入力順➀)基本情報入力シート'!H102)</f>
        <v/>
      </c>
      <c r="H81" s="595" t="str">
        <f>IF('(入力順➀)基本情報入力シート'!I102="","",'(入力順➀)基本情報入力シート'!I102)</f>
        <v/>
      </c>
      <c r="I81" s="595" t="str">
        <f>IF('(入力順➀)基本情報入力シート'!J102="","",'(入力順➀)基本情報入力シート'!J102)</f>
        <v/>
      </c>
      <c r="J81" s="595" t="str">
        <f>IF('(入力順➀)基本情報入力シート'!K102="","",'(入力順➀)基本情報入力シート'!K102)</f>
        <v/>
      </c>
      <c r="K81" s="596" t="str">
        <f>IF('(入力順➀)基本情報入力シート'!L102="","",'(入力順➀)基本情報入力シート'!L102)</f>
        <v/>
      </c>
      <c r="L81" s="597" t="str">
        <f>IF('(入力順➀)基本情報入力シート'!M102="","",'(入力順➀)基本情報入力シート'!M102)</f>
        <v/>
      </c>
      <c r="M81" s="597" t="str">
        <f>IF('(入力順➀)基本情報入力シート'!R102="","",'(入力順➀)基本情報入力シート'!R102)</f>
        <v/>
      </c>
      <c r="N81" s="597" t="str">
        <f>IF('(入力順➀)基本情報入力シート'!W102="","",'(入力順➀)基本情報入力シート'!W102)</f>
        <v/>
      </c>
      <c r="O81" s="592" t="str">
        <f>IF('(入力順➀)基本情報入力シート'!X102="","",'(入力順➀)基本情報入力シート'!X102)</f>
        <v/>
      </c>
      <c r="P81" s="598" t="str">
        <f>IF('(入力順➀)基本情報入力シート'!Y102="","",'(入力順➀)基本情報入力シート'!Y102)</f>
        <v/>
      </c>
      <c r="Q81" s="599" t="str">
        <f>IF('(入力順➀)基本情報入力シート'!Z102="","",'(入力順➀)基本情報入力シート'!Z102)</f>
        <v/>
      </c>
      <c r="R81" s="600" t="str">
        <f>IF('(入力順➀)基本情報入力シート'!AA102="","",'(入力順➀)基本情報入力シート'!AA102)</f>
        <v/>
      </c>
      <c r="S81" s="601"/>
      <c r="T81" s="602"/>
      <c r="U81" s="603" t="str">
        <f>IF(P81="","",VLOOKUP(P81,【参考】数式用!$A$5:$I$38,MATCH(T81,【参考】数式用!$C$4:$G$4,0)+2,0))</f>
        <v/>
      </c>
      <c r="V81" s="237" t="s">
        <v>201</v>
      </c>
      <c r="W81" s="604"/>
      <c r="X81" s="234" t="s">
        <v>202</v>
      </c>
      <c r="Y81" s="604"/>
      <c r="Z81" s="386" t="s">
        <v>203</v>
      </c>
      <c r="AA81" s="605"/>
      <c r="AB81" s="234" t="s">
        <v>202</v>
      </c>
      <c r="AC81" s="605"/>
      <c r="AD81" s="234" t="s">
        <v>204</v>
      </c>
      <c r="AE81" s="606" t="s">
        <v>205</v>
      </c>
      <c r="AF81" s="607" t="str">
        <f t="shared" ref="AF81:AF111" si="6">IF(W81&gt;=1,(AA81*12+AC81)-(W81*12+Y81)+1,"")</f>
        <v/>
      </c>
      <c r="AG81" s="610" t="s">
        <v>206</v>
      </c>
      <c r="AH81" s="609" t="str">
        <f t="shared" si="5"/>
        <v/>
      </c>
    </row>
    <row r="82" spans="1:34" ht="36.75" customHeight="1">
      <c r="A82" s="592">
        <f t="shared" si="4"/>
        <v>71</v>
      </c>
      <c r="B82" s="593" t="str">
        <f>IF('(入力順➀)基本情報入力シート'!C103="","",'(入力順➀)基本情報入力シート'!C103)</f>
        <v/>
      </c>
      <c r="C82" s="594" t="str">
        <f>IF('(入力順➀)基本情報入力シート'!D103="","",'(入力順➀)基本情報入力シート'!D103)</f>
        <v/>
      </c>
      <c r="D82" s="595" t="str">
        <f>IF('(入力順➀)基本情報入力シート'!E103="","",'(入力順➀)基本情報入力シート'!E103)</f>
        <v/>
      </c>
      <c r="E82" s="595" t="str">
        <f>IF('(入力順➀)基本情報入力シート'!F103="","",'(入力順➀)基本情報入力シート'!F103)</f>
        <v/>
      </c>
      <c r="F82" s="595" t="str">
        <f>IF('(入力順➀)基本情報入力シート'!G103="","",'(入力順➀)基本情報入力シート'!G103)</f>
        <v/>
      </c>
      <c r="G82" s="595" t="str">
        <f>IF('(入力順➀)基本情報入力シート'!H103="","",'(入力順➀)基本情報入力シート'!H103)</f>
        <v/>
      </c>
      <c r="H82" s="595" t="str">
        <f>IF('(入力順➀)基本情報入力シート'!I103="","",'(入力順➀)基本情報入力シート'!I103)</f>
        <v/>
      </c>
      <c r="I82" s="595" t="str">
        <f>IF('(入力順➀)基本情報入力シート'!J103="","",'(入力順➀)基本情報入力シート'!J103)</f>
        <v/>
      </c>
      <c r="J82" s="595" t="str">
        <f>IF('(入力順➀)基本情報入力シート'!K103="","",'(入力順➀)基本情報入力シート'!K103)</f>
        <v/>
      </c>
      <c r="K82" s="596" t="str">
        <f>IF('(入力順➀)基本情報入力シート'!L103="","",'(入力順➀)基本情報入力シート'!L103)</f>
        <v/>
      </c>
      <c r="L82" s="597" t="str">
        <f>IF('(入力順➀)基本情報入力シート'!M103="","",'(入力順➀)基本情報入力シート'!M103)</f>
        <v/>
      </c>
      <c r="M82" s="597" t="str">
        <f>IF('(入力順➀)基本情報入力シート'!R103="","",'(入力順➀)基本情報入力シート'!R103)</f>
        <v/>
      </c>
      <c r="N82" s="597" t="str">
        <f>IF('(入力順➀)基本情報入力シート'!W103="","",'(入力順➀)基本情報入力シート'!W103)</f>
        <v/>
      </c>
      <c r="O82" s="592" t="str">
        <f>IF('(入力順➀)基本情報入力シート'!X103="","",'(入力順➀)基本情報入力シート'!X103)</f>
        <v/>
      </c>
      <c r="P82" s="598" t="str">
        <f>IF('(入力順➀)基本情報入力シート'!Y103="","",'(入力順➀)基本情報入力シート'!Y103)</f>
        <v/>
      </c>
      <c r="Q82" s="599" t="str">
        <f>IF('(入力順➀)基本情報入力シート'!Z103="","",'(入力順➀)基本情報入力シート'!Z103)</f>
        <v/>
      </c>
      <c r="R82" s="600" t="str">
        <f>IF('(入力順➀)基本情報入力シート'!AA103="","",'(入力順➀)基本情報入力シート'!AA103)</f>
        <v/>
      </c>
      <c r="S82" s="601"/>
      <c r="T82" s="602"/>
      <c r="U82" s="603" t="str">
        <f>IF(P82="","",VLOOKUP(P82,【参考】数式用!$A$5:$I$38,MATCH(T82,【参考】数式用!$C$4:$G$4,0)+2,0))</f>
        <v/>
      </c>
      <c r="V82" s="237" t="s">
        <v>201</v>
      </c>
      <c r="W82" s="604"/>
      <c r="X82" s="234" t="s">
        <v>202</v>
      </c>
      <c r="Y82" s="604"/>
      <c r="Z82" s="386" t="s">
        <v>203</v>
      </c>
      <c r="AA82" s="605"/>
      <c r="AB82" s="234" t="s">
        <v>202</v>
      </c>
      <c r="AC82" s="605"/>
      <c r="AD82" s="234" t="s">
        <v>204</v>
      </c>
      <c r="AE82" s="606" t="s">
        <v>205</v>
      </c>
      <c r="AF82" s="607" t="str">
        <f t="shared" si="6"/>
        <v/>
      </c>
      <c r="AG82" s="610" t="s">
        <v>206</v>
      </c>
      <c r="AH82" s="609" t="str">
        <f t="shared" si="5"/>
        <v/>
      </c>
    </row>
    <row r="83" spans="1:34" ht="36.75" customHeight="1">
      <c r="A83" s="592">
        <f t="shared" si="4"/>
        <v>72</v>
      </c>
      <c r="B83" s="593" t="str">
        <f>IF('(入力順➀)基本情報入力シート'!C104="","",'(入力順➀)基本情報入力シート'!C104)</f>
        <v/>
      </c>
      <c r="C83" s="594" t="str">
        <f>IF('(入力順➀)基本情報入力シート'!D104="","",'(入力順➀)基本情報入力シート'!D104)</f>
        <v/>
      </c>
      <c r="D83" s="595" t="str">
        <f>IF('(入力順➀)基本情報入力シート'!E104="","",'(入力順➀)基本情報入力シート'!E104)</f>
        <v/>
      </c>
      <c r="E83" s="595" t="str">
        <f>IF('(入力順➀)基本情報入力シート'!F104="","",'(入力順➀)基本情報入力シート'!F104)</f>
        <v/>
      </c>
      <c r="F83" s="595" t="str">
        <f>IF('(入力順➀)基本情報入力シート'!G104="","",'(入力順➀)基本情報入力シート'!G104)</f>
        <v/>
      </c>
      <c r="G83" s="595" t="str">
        <f>IF('(入力順➀)基本情報入力シート'!H104="","",'(入力順➀)基本情報入力シート'!H104)</f>
        <v/>
      </c>
      <c r="H83" s="595" t="str">
        <f>IF('(入力順➀)基本情報入力シート'!I104="","",'(入力順➀)基本情報入力シート'!I104)</f>
        <v/>
      </c>
      <c r="I83" s="595" t="str">
        <f>IF('(入力順➀)基本情報入力シート'!J104="","",'(入力順➀)基本情報入力シート'!J104)</f>
        <v/>
      </c>
      <c r="J83" s="595" t="str">
        <f>IF('(入力順➀)基本情報入力シート'!K104="","",'(入力順➀)基本情報入力シート'!K104)</f>
        <v/>
      </c>
      <c r="K83" s="596" t="str">
        <f>IF('(入力順➀)基本情報入力シート'!L104="","",'(入力順➀)基本情報入力シート'!L104)</f>
        <v/>
      </c>
      <c r="L83" s="597" t="str">
        <f>IF('(入力順➀)基本情報入力シート'!M104="","",'(入力順➀)基本情報入力シート'!M104)</f>
        <v/>
      </c>
      <c r="M83" s="597" t="str">
        <f>IF('(入力順➀)基本情報入力シート'!R104="","",'(入力順➀)基本情報入力シート'!R104)</f>
        <v/>
      </c>
      <c r="N83" s="597" t="str">
        <f>IF('(入力順➀)基本情報入力シート'!W104="","",'(入力順➀)基本情報入力シート'!W104)</f>
        <v/>
      </c>
      <c r="O83" s="592" t="str">
        <f>IF('(入力順➀)基本情報入力シート'!X104="","",'(入力順➀)基本情報入力シート'!X104)</f>
        <v/>
      </c>
      <c r="P83" s="598" t="str">
        <f>IF('(入力順➀)基本情報入力シート'!Y104="","",'(入力順➀)基本情報入力シート'!Y104)</f>
        <v/>
      </c>
      <c r="Q83" s="599" t="str">
        <f>IF('(入力順➀)基本情報入力シート'!Z104="","",'(入力順➀)基本情報入力シート'!Z104)</f>
        <v/>
      </c>
      <c r="R83" s="600" t="str">
        <f>IF('(入力順➀)基本情報入力シート'!AA104="","",'(入力順➀)基本情報入力シート'!AA104)</f>
        <v/>
      </c>
      <c r="S83" s="601"/>
      <c r="T83" s="602"/>
      <c r="U83" s="603" t="str">
        <f>IF(P83="","",VLOOKUP(P83,【参考】数式用!$A$5:$I$38,MATCH(T83,【参考】数式用!$C$4:$G$4,0)+2,0))</f>
        <v/>
      </c>
      <c r="V83" s="237" t="s">
        <v>201</v>
      </c>
      <c r="W83" s="604"/>
      <c r="X83" s="234" t="s">
        <v>202</v>
      </c>
      <c r="Y83" s="604"/>
      <c r="Z83" s="386" t="s">
        <v>203</v>
      </c>
      <c r="AA83" s="605"/>
      <c r="AB83" s="234" t="s">
        <v>202</v>
      </c>
      <c r="AC83" s="605"/>
      <c r="AD83" s="234" t="s">
        <v>204</v>
      </c>
      <c r="AE83" s="606" t="s">
        <v>205</v>
      </c>
      <c r="AF83" s="607" t="str">
        <f t="shared" si="6"/>
        <v/>
      </c>
      <c r="AG83" s="610" t="s">
        <v>206</v>
      </c>
      <c r="AH83" s="609" t="str">
        <f t="shared" si="5"/>
        <v/>
      </c>
    </row>
    <row r="84" spans="1:34" ht="36.75" customHeight="1">
      <c r="A84" s="592">
        <f t="shared" si="4"/>
        <v>73</v>
      </c>
      <c r="B84" s="593" t="str">
        <f>IF('(入力順➀)基本情報入力シート'!C105="","",'(入力順➀)基本情報入力シート'!C105)</f>
        <v/>
      </c>
      <c r="C84" s="594" t="str">
        <f>IF('(入力順➀)基本情報入力シート'!D105="","",'(入力順➀)基本情報入力シート'!D105)</f>
        <v/>
      </c>
      <c r="D84" s="595" t="str">
        <f>IF('(入力順➀)基本情報入力シート'!E105="","",'(入力順➀)基本情報入力シート'!E105)</f>
        <v/>
      </c>
      <c r="E84" s="595" t="str">
        <f>IF('(入力順➀)基本情報入力シート'!F105="","",'(入力順➀)基本情報入力シート'!F105)</f>
        <v/>
      </c>
      <c r="F84" s="595" t="str">
        <f>IF('(入力順➀)基本情報入力シート'!G105="","",'(入力順➀)基本情報入力シート'!G105)</f>
        <v/>
      </c>
      <c r="G84" s="595" t="str">
        <f>IF('(入力順➀)基本情報入力シート'!H105="","",'(入力順➀)基本情報入力シート'!H105)</f>
        <v/>
      </c>
      <c r="H84" s="595" t="str">
        <f>IF('(入力順➀)基本情報入力シート'!I105="","",'(入力順➀)基本情報入力シート'!I105)</f>
        <v/>
      </c>
      <c r="I84" s="595" t="str">
        <f>IF('(入力順➀)基本情報入力シート'!J105="","",'(入力順➀)基本情報入力シート'!J105)</f>
        <v/>
      </c>
      <c r="J84" s="595" t="str">
        <f>IF('(入力順➀)基本情報入力シート'!K105="","",'(入力順➀)基本情報入力シート'!K105)</f>
        <v/>
      </c>
      <c r="K84" s="596" t="str">
        <f>IF('(入力順➀)基本情報入力シート'!L105="","",'(入力順➀)基本情報入力シート'!L105)</f>
        <v/>
      </c>
      <c r="L84" s="597" t="str">
        <f>IF('(入力順➀)基本情報入力シート'!M105="","",'(入力順➀)基本情報入力シート'!M105)</f>
        <v/>
      </c>
      <c r="M84" s="597" t="str">
        <f>IF('(入力順➀)基本情報入力シート'!R105="","",'(入力順➀)基本情報入力シート'!R105)</f>
        <v/>
      </c>
      <c r="N84" s="597" t="str">
        <f>IF('(入力順➀)基本情報入力シート'!W105="","",'(入力順➀)基本情報入力シート'!W105)</f>
        <v/>
      </c>
      <c r="O84" s="592" t="str">
        <f>IF('(入力順➀)基本情報入力シート'!X105="","",'(入力順➀)基本情報入力シート'!X105)</f>
        <v/>
      </c>
      <c r="P84" s="598" t="str">
        <f>IF('(入力順➀)基本情報入力シート'!Y105="","",'(入力順➀)基本情報入力シート'!Y105)</f>
        <v/>
      </c>
      <c r="Q84" s="599" t="str">
        <f>IF('(入力順➀)基本情報入力シート'!Z105="","",'(入力順➀)基本情報入力シート'!Z105)</f>
        <v/>
      </c>
      <c r="R84" s="600" t="str">
        <f>IF('(入力順➀)基本情報入力シート'!AA105="","",'(入力順➀)基本情報入力シート'!AA105)</f>
        <v/>
      </c>
      <c r="S84" s="601"/>
      <c r="T84" s="602"/>
      <c r="U84" s="603" t="str">
        <f>IF(P84="","",VLOOKUP(P84,【参考】数式用!$A$5:$I$38,MATCH(T84,【参考】数式用!$C$4:$G$4,0)+2,0))</f>
        <v/>
      </c>
      <c r="V84" s="237" t="s">
        <v>201</v>
      </c>
      <c r="W84" s="604"/>
      <c r="X84" s="234" t="s">
        <v>202</v>
      </c>
      <c r="Y84" s="604"/>
      <c r="Z84" s="386" t="s">
        <v>203</v>
      </c>
      <c r="AA84" s="605"/>
      <c r="AB84" s="234" t="s">
        <v>202</v>
      </c>
      <c r="AC84" s="605"/>
      <c r="AD84" s="234" t="s">
        <v>204</v>
      </c>
      <c r="AE84" s="606" t="s">
        <v>205</v>
      </c>
      <c r="AF84" s="607" t="str">
        <f t="shared" si="6"/>
        <v/>
      </c>
      <c r="AG84" s="610" t="s">
        <v>206</v>
      </c>
      <c r="AH84" s="609" t="str">
        <f t="shared" si="5"/>
        <v/>
      </c>
    </row>
    <row r="85" spans="1:34" ht="36.75" customHeight="1">
      <c r="A85" s="592">
        <f t="shared" si="4"/>
        <v>74</v>
      </c>
      <c r="B85" s="593" t="str">
        <f>IF('(入力順➀)基本情報入力シート'!C106="","",'(入力順➀)基本情報入力シート'!C106)</f>
        <v/>
      </c>
      <c r="C85" s="594" t="str">
        <f>IF('(入力順➀)基本情報入力シート'!D106="","",'(入力順➀)基本情報入力シート'!D106)</f>
        <v/>
      </c>
      <c r="D85" s="595" t="str">
        <f>IF('(入力順➀)基本情報入力シート'!E106="","",'(入力順➀)基本情報入力シート'!E106)</f>
        <v/>
      </c>
      <c r="E85" s="595" t="str">
        <f>IF('(入力順➀)基本情報入力シート'!F106="","",'(入力順➀)基本情報入力シート'!F106)</f>
        <v/>
      </c>
      <c r="F85" s="595" t="str">
        <f>IF('(入力順➀)基本情報入力シート'!G106="","",'(入力順➀)基本情報入力シート'!G106)</f>
        <v/>
      </c>
      <c r="G85" s="595" t="str">
        <f>IF('(入力順➀)基本情報入力シート'!H106="","",'(入力順➀)基本情報入力シート'!H106)</f>
        <v/>
      </c>
      <c r="H85" s="595" t="str">
        <f>IF('(入力順➀)基本情報入力シート'!I106="","",'(入力順➀)基本情報入力シート'!I106)</f>
        <v/>
      </c>
      <c r="I85" s="595" t="str">
        <f>IF('(入力順➀)基本情報入力シート'!J106="","",'(入力順➀)基本情報入力シート'!J106)</f>
        <v/>
      </c>
      <c r="J85" s="595" t="str">
        <f>IF('(入力順➀)基本情報入力シート'!K106="","",'(入力順➀)基本情報入力シート'!K106)</f>
        <v/>
      </c>
      <c r="K85" s="596" t="str">
        <f>IF('(入力順➀)基本情報入力シート'!L106="","",'(入力順➀)基本情報入力シート'!L106)</f>
        <v/>
      </c>
      <c r="L85" s="597" t="str">
        <f>IF('(入力順➀)基本情報入力シート'!M106="","",'(入力順➀)基本情報入力シート'!M106)</f>
        <v/>
      </c>
      <c r="M85" s="597" t="str">
        <f>IF('(入力順➀)基本情報入力シート'!R106="","",'(入力順➀)基本情報入力シート'!R106)</f>
        <v/>
      </c>
      <c r="N85" s="597" t="str">
        <f>IF('(入力順➀)基本情報入力シート'!W106="","",'(入力順➀)基本情報入力シート'!W106)</f>
        <v/>
      </c>
      <c r="O85" s="592" t="str">
        <f>IF('(入力順➀)基本情報入力シート'!X106="","",'(入力順➀)基本情報入力シート'!X106)</f>
        <v/>
      </c>
      <c r="P85" s="598" t="str">
        <f>IF('(入力順➀)基本情報入力シート'!Y106="","",'(入力順➀)基本情報入力シート'!Y106)</f>
        <v/>
      </c>
      <c r="Q85" s="599" t="str">
        <f>IF('(入力順➀)基本情報入力シート'!Z106="","",'(入力順➀)基本情報入力シート'!Z106)</f>
        <v/>
      </c>
      <c r="R85" s="600" t="str">
        <f>IF('(入力順➀)基本情報入力シート'!AA106="","",'(入力順➀)基本情報入力シート'!AA106)</f>
        <v/>
      </c>
      <c r="S85" s="601"/>
      <c r="T85" s="602"/>
      <c r="U85" s="603" t="str">
        <f>IF(P85="","",VLOOKUP(P85,【参考】数式用!$A$5:$I$38,MATCH(T85,【参考】数式用!$C$4:$G$4,0)+2,0))</f>
        <v/>
      </c>
      <c r="V85" s="237" t="s">
        <v>201</v>
      </c>
      <c r="W85" s="604"/>
      <c r="X85" s="234" t="s">
        <v>202</v>
      </c>
      <c r="Y85" s="604"/>
      <c r="Z85" s="386" t="s">
        <v>203</v>
      </c>
      <c r="AA85" s="605"/>
      <c r="AB85" s="234" t="s">
        <v>202</v>
      </c>
      <c r="AC85" s="605"/>
      <c r="AD85" s="234" t="s">
        <v>204</v>
      </c>
      <c r="AE85" s="606" t="s">
        <v>205</v>
      </c>
      <c r="AF85" s="607" t="str">
        <f t="shared" si="6"/>
        <v/>
      </c>
      <c r="AG85" s="610" t="s">
        <v>206</v>
      </c>
      <c r="AH85" s="609" t="str">
        <f t="shared" si="5"/>
        <v/>
      </c>
    </row>
    <row r="86" spans="1:34" ht="36.75" customHeight="1">
      <c r="A86" s="592">
        <f t="shared" si="4"/>
        <v>75</v>
      </c>
      <c r="B86" s="593" t="str">
        <f>IF('(入力順➀)基本情報入力シート'!C107="","",'(入力順➀)基本情報入力シート'!C107)</f>
        <v/>
      </c>
      <c r="C86" s="594" t="str">
        <f>IF('(入力順➀)基本情報入力シート'!D107="","",'(入力順➀)基本情報入力シート'!D107)</f>
        <v/>
      </c>
      <c r="D86" s="595" t="str">
        <f>IF('(入力順➀)基本情報入力シート'!E107="","",'(入力順➀)基本情報入力シート'!E107)</f>
        <v/>
      </c>
      <c r="E86" s="595" t="str">
        <f>IF('(入力順➀)基本情報入力シート'!F107="","",'(入力順➀)基本情報入力シート'!F107)</f>
        <v/>
      </c>
      <c r="F86" s="595" t="str">
        <f>IF('(入力順➀)基本情報入力シート'!G107="","",'(入力順➀)基本情報入力シート'!G107)</f>
        <v/>
      </c>
      <c r="G86" s="595" t="str">
        <f>IF('(入力順➀)基本情報入力シート'!H107="","",'(入力順➀)基本情報入力シート'!H107)</f>
        <v/>
      </c>
      <c r="H86" s="595" t="str">
        <f>IF('(入力順➀)基本情報入力シート'!I107="","",'(入力順➀)基本情報入力シート'!I107)</f>
        <v/>
      </c>
      <c r="I86" s="595" t="str">
        <f>IF('(入力順➀)基本情報入力シート'!J107="","",'(入力順➀)基本情報入力シート'!J107)</f>
        <v/>
      </c>
      <c r="J86" s="595" t="str">
        <f>IF('(入力順➀)基本情報入力シート'!K107="","",'(入力順➀)基本情報入力シート'!K107)</f>
        <v/>
      </c>
      <c r="K86" s="596" t="str">
        <f>IF('(入力順➀)基本情報入力シート'!L107="","",'(入力順➀)基本情報入力シート'!L107)</f>
        <v/>
      </c>
      <c r="L86" s="597" t="str">
        <f>IF('(入力順➀)基本情報入力シート'!M107="","",'(入力順➀)基本情報入力シート'!M107)</f>
        <v/>
      </c>
      <c r="M86" s="597" t="str">
        <f>IF('(入力順➀)基本情報入力シート'!R107="","",'(入力順➀)基本情報入力シート'!R107)</f>
        <v/>
      </c>
      <c r="N86" s="597" t="str">
        <f>IF('(入力順➀)基本情報入力シート'!W107="","",'(入力順➀)基本情報入力シート'!W107)</f>
        <v/>
      </c>
      <c r="O86" s="592" t="str">
        <f>IF('(入力順➀)基本情報入力シート'!X107="","",'(入力順➀)基本情報入力シート'!X107)</f>
        <v/>
      </c>
      <c r="P86" s="598" t="str">
        <f>IF('(入力順➀)基本情報入力シート'!Y107="","",'(入力順➀)基本情報入力シート'!Y107)</f>
        <v/>
      </c>
      <c r="Q86" s="599" t="str">
        <f>IF('(入力順➀)基本情報入力シート'!Z107="","",'(入力順➀)基本情報入力シート'!Z107)</f>
        <v/>
      </c>
      <c r="R86" s="600" t="str">
        <f>IF('(入力順➀)基本情報入力シート'!AA107="","",'(入力順➀)基本情報入力シート'!AA107)</f>
        <v/>
      </c>
      <c r="S86" s="601"/>
      <c r="T86" s="602"/>
      <c r="U86" s="603" t="str">
        <f>IF(P86="","",VLOOKUP(P86,【参考】数式用!$A$5:$I$38,MATCH(T86,【参考】数式用!$C$4:$G$4,0)+2,0))</f>
        <v/>
      </c>
      <c r="V86" s="237" t="s">
        <v>201</v>
      </c>
      <c r="W86" s="604"/>
      <c r="X86" s="234" t="s">
        <v>202</v>
      </c>
      <c r="Y86" s="604"/>
      <c r="Z86" s="386" t="s">
        <v>203</v>
      </c>
      <c r="AA86" s="605"/>
      <c r="AB86" s="234" t="s">
        <v>202</v>
      </c>
      <c r="AC86" s="605"/>
      <c r="AD86" s="234" t="s">
        <v>204</v>
      </c>
      <c r="AE86" s="606" t="s">
        <v>205</v>
      </c>
      <c r="AF86" s="607" t="str">
        <f t="shared" si="6"/>
        <v/>
      </c>
      <c r="AG86" s="610" t="s">
        <v>206</v>
      </c>
      <c r="AH86" s="609" t="str">
        <f t="shared" si="5"/>
        <v/>
      </c>
    </row>
    <row r="87" spans="1:34" ht="36.75" customHeight="1">
      <c r="A87" s="592">
        <f t="shared" si="4"/>
        <v>76</v>
      </c>
      <c r="B87" s="593" t="str">
        <f>IF('(入力順➀)基本情報入力シート'!C108="","",'(入力順➀)基本情報入力シート'!C108)</f>
        <v/>
      </c>
      <c r="C87" s="594" t="str">
        <f>IF('(入力順➀)基本情報入力シート'!D108="","",'(入力順➀)基本情報入力シート'!D108)</f>
        <v/>
      </c>
      <c r="D87" s="595" t="str">
        <f>IF('(入力順➀)基本情報入力シート'!E108="","",'(入力順➀)基本情報入力シート'!E108)</f>
        <v/>
      </c>
      <c r="E87" s="595" t="str">
        <f>IF('(入力順➀)基本情報入力シート'!F108="","",'(入力順➀)基本情報入力シート'!F108)</f>
        <v/>
      </c>
      <c r="F87" s="595" t="str">
        <f>IF('(入力順➀)基本情報入力シート'!G108="","",'(入力順➀)基本情報入力シート'!G108)</f>
        <v/>
      </c>
      <c r="G87" s="595" t="str">
        <f>IF('(入力順➀)基本情報入力シート'!H108="","",'(入力順➀)基本情報入力シート'!H108)</f>
        <v/>
      </c>
      <c r="H87" s="595" t="str">
        <f>IF('(入力順➀)基本情報入力シート'!I108="","",'(入力順➀)基本情報入力シート'!I108)</f>
        <v/>
      </c>
      <c r="I87" s="595" t="str">
        <f>IF('(入力順➀)基本情報入力シート'!J108="","",'(入力順➀)基本情報入力シート'!J108)</f>
        <v/>
      </c>
      <c r="J87" s="595" t="str">
        <f>IF('(入力順➀)基本情報入力シート'!K108="","",'(入力順➀)基本情報入力シート'!K108)</f>
        <v/>
      </c>
      <c r="K87" s="596" t="str">
        <f>IF('(入力順➀)基本情報入力シート'!L108="","",'(入力順➀)基本情報入力シート'!L108)</f>
        <v/>
      </c>
      <c r="L87" s="597" t="str">
        <f>IF('(入力順➀)基本情報入力シート'!M108="","",'(入力順➀)基本情報入力シート'!M108)</f>
        <v/>
      </c>
      <c r="M87" s="597" t="str">
        <f>IF('(入力順➀)基本情報入力シート'!R108="","",'(入力順➀)基本情報入力シート'!R108)</f>
        <v/>
      </c>
      <c r="N87" s="597" t="str">
        <f>IF('(入力順➀)基本情報入力シート'!W108="","",'(入力順➀)基本情報入力シート'!W108)</f>
        <v/>
      </c>
      <c r="O87" s="592" t="str">
        <f>IF('(入力順➀)基本情報入力シート'!X108="","",'(入力順➀)基本情報入力シート'!X108)</f>
        <v/>
      </c>
      <c r="P87" s="598" t="str">
        <f>IF('(入力順➀)基本情報入力シート'!Y108="","",'(入力順➀)基本情報入力シート'!Y108)</f>
        <v/>
      </c>
      <c r="Q87" s="599" t="str">
        <f>IF('(入力順➀)基本情報入力シート'!Z108="","",'(入力順➀)基本情報入力シート'!Z108)</f>
        <v/>
      </c>
      <c r="R87" s="600" t="str">
        <f>IF('(入力順➀)基本情報入力シート'!AA108="","",'(入力順➀)基本情報入力シート'!AA108)</f>
        <v/>
      </c>
      <c r="S87" s="601"/>
      <c r="T87" s="602"/>
      <c r="U87" s="603" t="str">
        <f>IF(P87="","",VLOOKUP(P87,【参考】数式用!$A$5:$I$38,MATCH(T87,【参考】数式用!$C$4:$G$4,0)+2,0))</f>
        <v/>
      </c>
      <c r="V87" s="237" t="s">
        <v>201</v>
      </c>
      <c r="W87" s="604"/>
      <c r="X87" s="234" t="s">
        <v>202</v>
      </c>
      <c r="Y87" s="604"/>
      <c r="Z87" s="386" t="s">
        <v>203</v>
      </c>
      <c r="AA87" s="605"/>
      <c r="AB87" s="234" t="s">
        <v>202</v>
      </c>
      <c r="AC87" s="605"/>
      <c r="AD87" s="234" t="s">
        <v>204</v>
      </c>
      <c r="AE87" s="606" t="s">
        <v>205</v>
      </c>
      <c r="AF87" s="607" t="str">
        <f t="shared" si="6"/>
        <v/>
      </c>
      <c r="AG87" s="610" t="s">
        <v>206</v>
      </c>
      <c r="AH87" s="609" t="str">
        <f t="shared" si="5"/>
        <v/>
      </c>
    </row>
    <row r="88" spans="1:34" ht="36.75" customHeight="1">
      <c r="A88" s="592">
        <f t="shared" si="4"/>
        <v>77</v>
      </c>
      <c r="B88" s="593" t="str">
        <f>IF('(入力順➀)基本情報入力シート'!C109="","",'(入力順➀)基本情報入力シート'!C109)</f>
        <v/>
      </c>
      <c r="C88" s="594" t="str">
        <f>IF('(入力順➀)基本情報入力シート'!D109="","",'(入力順➀)基本情報入力シート'!D109)</f>
        <v/>
      </c>
      <c r="D88" s="595" t="str">
        <f>IF('(入力順➀)基本情報入力シート'!E109="","",'(入力順➀)基本情報入力シート'!E109)</f>
        <v/>
      </c>
      <c r="E88" s="595" t="str">
        <f>IF('(入力順➀)基本情報入力シート'!F109="","",'(入力順➀)基本情報入力シート'!F109)</f>
        <v/>
      </c>
      <c r="F88" s="595" t="str">
        <f>IF('(入力順➀)基本情報入力シート'!G109="","",'(入力順➀)基本情報入力シート'!G109)</f>
        <v/>
      </c>
      <c r="G88" s="595" t="str">
        <f>IF('(入力順➀)基本情報入力シート'!H109="","",'(入力順➀)基本情報入力シート'!H109)</f>
        <v/>
      </c>
      <c r="H88" s="595" t="str">
        <f>IF('(入力順➀)基本情報入力シート'!I109="","",'(入力順➀)基本情報入力シート'!I109)</f>
        <v/>
      </c>
      <c r="I88" s="595" t="str">
        <f>IF('(入力順➀)基本情報入力シート'!J109="","",'(入力順➀)基本情報入力シート'!J109)</f>
        <v/>
      </c>
      <c r="J88" s="595" t="str">
        <f>IF('(入力順➀)基本情報入力シート'!K109="","",'(入力順➀)基本情報入力シート'!K109)</f>
        <v/>
      </c>
      <c r="K88" s="596" t="str">
        <f>IF('(入力順➀)基本情報入力シート'!L109="","",'(入力順➀)基本情報入力シート'!L109)</f>
        <v/>
      </c>
      <c r="L88" s="597" t="str">
        <f>IF('(入力順➀)基本情報入力シート'!M109="","",'(入力順➀)基本情報入力シート'!M109)</f>
        <v/>
      </c>
      <c r="M88" s="597" t="str">
        <f>IF('(入力順➀)基本情報入力シート'!R109="","",'(入力順➀)基本情報入力シート'!R109)</f>
        <v/>
      </c>
      <c r="N88" s="597" t="str">
        <f>IF('(入力順➀)基本情報入力シート'!W109="","",'(入力順➀)基本情報入力シート'!W109)</f>
        <v/>
      </c>
      <c r="O88" s="592" t="str">
        <f>IF('(入力順➀)基本情報入力シート'!X109="","",'(入力順➀)基本情報入力シート'!X109)</f>
        <v/>
      </c>
      <c r="P88" s="598" t="str">
        <f>IF('(入力順➀)基本情報入力シート'!Y109="","",'(入力順➀)基本情報入力シート'!Y109)</f>
        <v/>
      </c>
      <c r="Q88" s="599" t="str">
        <f>IF('(入力順➀)基本情報入力シート'!Z109="","",'(入力順➀)基本情報入力シート'!Z109)</f>
        <v/>
      </c>
      <c r="R88" s="600" t="str">
        <f>IF('(入力順➀)基本情報入力シート'!AA109="","",'(入力順➀)基本情報入力シート'!AA109)</f>
        <v/>
      </c>
      <c r="S88" s="601"/>
      <c r="T88" s="602"/>
      <c r="U88" s="603" t="str">
        <f>IF(P88="","",VLOOKUP(P88,【参考】数式用!$A$5:$I$38,MATCH(T88,【参考】数式用!$C$4:$G$4,0)+2,0))</f>
        <v/>
      </c>
      <c r="V88" s="237" t="s">
        <v>201</v>
      </c>
      <c r="W88" s="604"/>
      <c r="X88" s="234" t="s">
        <v>202</v>
      </c>
      <c r="Y88" s="604"/>
      <c r="Z88" s="386" t="s">
        <v>203</v>
      </c>
      <c r="AA88" s="605"/>
      <c r="AB88" s="234" t="s">
        <v>202</v>
      </c>
      <c r="AC88" s="605"/>
      <c r="AD88" s="234" t="s">
        <v>204</v>
      </c>
      <c r="AE88" s="606" t="s">
        <v>205</v>
      </c>
      <c r="AF88" s="607" t="str">
        <f t="shared" si="6"/>
        <v/>
      </c>
      <c r="AG88" s="610" t="s">
        <v>206</v>
      </c>
      <c r="AH88" s="609" t="str">
        <f t="shared" si="5"/>
        <v/>
      </c>
    </row>
    <row r="89" spans="1:34" ht="36.75" customHeight="1">
      <c r="A89" s="592">
        <f t="shared" si="4"/>
        <v>78</v>
      </c>
      <c r="B89" s="593" t="str">
        <f>IF('(入力順➀)基本情報入力シート'!C110="","",'(入力順➀)基本情報入力シート'!C110)</f>
        <v/>
      </c>
      <c r="C89" s="594" t="str">
        <f>IF('(入力順➀)基本情報入力シート'!D110="","",'(入力順➀)基本情報入力シート'!D110)</f>
        <v/>
      </c>
      <c r="D89" s="595" t="str">
        <f>IF('(入力順➀)基本情報入力シート'!E110="","",'(入力順➀)基本情報入力シート'!E110)</f>
        <v/>
      </c>
      <c r="E89" s="595" t="str">
        <f>IF('(入力順➀)基本情報入力シート'!F110="","",'(入力順➀)基本情報入力シート'!F110)</f>
        <v/>
      </c>
      <c r="F89" s="595" t="str">
        <f>IF('(入力順➀)基本情報入力シート'!G110="","",'(入力順➀)基本情報入力シート'!G110)</f>
        <v/>
      </c>
      <c r="G89" s="595" t="str">
        <f>IF('(入力順➀)基本情報入力シート'!H110="","",'(入力順➀)基本情報入力シート'!H110)</f>
        <v/>
      </c>
      <c r="H89" s="595" t="str">
        <f>IF('(入力順➀)基本情報入力シート'!I110="","",'(入力順➀)基本情報入力シート'!I110)</f>
        <v/>
      </c>
      <c r="I89" s="595" t="str">
        <f>IF('(入力順➀)基本情報入力シート'!J110="","",'(入力順➀)基本情報入力シート'!J110)</f>
        <v/>
      </c>
      <c r="J89" s="595" t="str">
        <f>IF('(入力順➀)基本情報入力シート'!K110="","",'(入力順➀)基本情報入力シート'!K110)</f>
        <v/>
      </c>
      <c r="K89" s="596" t="str">
        <f>IF('(入力順➀)基本情報入力シート'!L110="","",'(入力順➀)基本情報入力シート'!L110)</f>
        <v/>
      </c>
      <c r="L89" s="597" t="str">
        <f>IF('(入力順➀)基本情報入力シート'!M110="","",'(入力順➀)基本情報入力シート'!M110)</f>
        <v/>
      </c>
      <c r="M89" s="597" t="str">
        <f>IF('(入力順➀)基本情報入力シート'!R110="","",'(入力順➀)基本情報入力シート'!R110)</f>
        <v/>
      </c>
      <c r="N89" s="597" t="str">
        <f>IF('(入力順➀)基本情報入力シート'!W110="","",'(入力順➀)基本情報入力シート'!W110)</f>
        <v/>
      </c>
      <c r="O89" s="592" t="str">
        <f>IF('(入力順➀)基本情報入力シート'!X110="","",'(入力順➀)基本情報入力シート'!X110)</f>
        <v/>
      </c>
      <c r="P89" s="598" t="str">
        <f>IF('(入力順➀)基本情報入力シート'!Y110="","",'(入力順➀)基本情報入力シート'!Y110)</f>
        <v/>
      </c>
      <c r="Q89" s="599" t="str">
        <f>IF('(入力順➀)基本情報入力シート'!Z110="","",'(入力順➀)基本情報入力シート'!Z110)</f>
        <v/>
      </c>
      <c r="R89" s="600" t="str">
        <f>IF('(入力順➀)基本情報入力シート'!AA110="","",'(入力順➀)基本情報入力シート'!AA110)</f>
        <v/>
      </c>
      <c r="S89" s="601"/>
      <c r="T89" s="602"/>
      <c r="U89" s="603" t="str">
        <f>IF(P89="","",VLOOKUP(P89,【参考】数式用!$A$5:$I$38,MATCH(T89,【参考】数式用!$C$4:$G$4,0)+2,0))</f>
        <v/>
      </c>
      <c r="V89" s="237" t="s">
        <v>201</v>
      </c>
      <c r="W89" s="604"/>
      <c r="X89" s="234" t="s">
        <v>202</v>
      </c>
      <c r="Y89" s="604"/>
      <c r="Z89" s="386" t="s">
        <v>203</v>
      </c>
      <c r="AA89" s="605"/>
      <c r="AB89" s="234" t="s">
        <v>202</v>
      </c>
      <c r="AC89" s="605"/>
      <c r="AD89" s="234" t="s">
        <v>204</v>
      </c>
      <c r="AE89" s="606" t="s">
        <v>205</v>
      </c>
      <c r="AF89" s="607" t="str">
        <f t="shared" si="6"/>
        <v/>
      </c>
      <c r="AG89" s="610" t="s">
        <v>206</v>
      </c>
      <c r="AH89" s="609" t="str">
        <f t="shared" si="5"/>
        <v/>
      </c>
    </row>
    <row r="90" spans="1:34" ht="36.75" customHeight="1">
      <c r="A90" s="592">
        <f t="shared" si="4"/>
        <v>79</v>
      </c>
      <c r="B90" s="593" t="str">
        <f>IF('(入力順➀)基本情報入力シート'!C111="","",'(入力順➀)基本情報入力シート'!C111)</f>
        <v/>
      </c>
      <c r="C90" s="594" t="str">
        <f>IF('(入力順➀)基本情報入力シート'!D111="","",'(入力順➀)基本情報入力シート'!D111)</f>
        <v/>
      </c>
      <c r="D90" s="595" t="str">
        <f>IF('(入力順➀)基本情報入力シート'!E111="","",'(入力順➀)基本情報入力シート'!E111)</f>
        <v/>
      </c>
      <c r="E90" s="595" t="str">
        <f>IF('(入力順➀)基本情報入力シート'!F111="","",'(入力順➀)基本情報入力シート'!F111)</f>
        <v/>
      </c>
      <c r="F90" s="595" t="str">
        <f>IF('(入力順➀)基本情報入力シート'!G111="","",'(入力順➀)基本情報入力シート'!G111)</f>
        <v/>
      </c>
      <c r="G90" s="595" t="str">
        <f>IF('(入力順➀)基本情報入力シート'!H111="","",'(入力順➀)基本情報入力シート'!H111)</f>
        <v/>
      </c>
      <c r="H90" s="595" t="str">
        <f>IF('(入力順➀)基本情報入力シート'!I111="","",'(入力順➀)基本情報入力シート'!I111)</f>
        <v/>
      </c>
      <c r="I90" s="595" t="str">
        <f>IF('(入力順➀)基本情報入力シート'!J111="","",'(入力順➀)基本情報入力シート'!J111)</f>
        <v/>
      </c>
      <c r="J90" s="595" t="str">
        <f>IF('(入力順➀)基本情報入力シート'!K111="","",'(入力順➀)基本情報入力シート'!K111)</f>
        <v/>
      </c>
      <c r="K90" s="596" t="str">
        <f>IF('(入力順➀)基本情報入力シート'!L111="","",'(入力順➀)基本情報入力シート'!L111)</f>
        <v/>
      </c>
      <c r="L90" s="597" t="str">
        <f>IF('(入力順➀)基本情報入力シート'!M111="","",'(入力順➀)基本情報入力シート'!M111)</f>
        <v/>
      </c>
      <c r="M90" s="597" t="str">
        <f>IF('(入力順➀)基本情報入力シート'!R111="","",'(入力順➀)基本情報入力シート'!R111)</f>
        <v/>
      </c>
      <c r="N90" s="597" t="str">
        <f>IF('(入力順➀)基本情報入力シート'!W111="","",'(入力順➀)基本情報入力シート'!W111)</f>
        <v/>
      </c>
      <c r="O90" s="592" t="str">
        <f>IF('(入力順➀)基本情報入力シート'!X111="","",'(入力順➀)基本情報入力シート'!X111)</f>
        <v/>
      </c>
      <c r="P90" s="598" t="str">
        <f>IF('(入力順➀)基本情報入力シート'!Y111="","",'(入力順➀)基本情報入力シート'!Y111)</f>
        <v/>
      </c>
      <c r="Q90" s="599" t="str">
        <f>IF('(入力順➀)基本情報入力シート'!Z111="","",'(入力順➀)基本情報入力シート'!Z111)</f>
        <v/>
      </c>
      <c r="R90" s="600" t="str">
        <f>IF('(入力順➀)基本情報入力シート'!AA111="","",'(入力順➀)基本情報入力シート'!AA111)</f>
        <v/>
      </c>
      <c r="S90" s="601"/>
      <c r="T90" s="602"/>
      <c r="U90" s="603" t="str">
        <f>IF(P90="","",VLOOKUP(P90,【参考】数式用!$A$5:$I$38,MATCH(T90,【参考】数式用!$C$4:$G$4,0)+2,0))</f>
        <v/>
      </c>
      <c r="V90" s="237" t="s">
        <v>201</v>
      </c>
      <c r="W90" s="604"/>
      <c r="X90" s="234" t="s">
        <v>202</v>
      </c>
      <c r="Y90" s="604"/>
      <c r="Z90" s="386" t="s">
        <v>203</v>
      </c>
      <c r="AA90" s="605"/>
      <c r="AB90" s="234" t="s">
        <v>202</v>
      </c>
      <c r="AC90" s="605"/>
      <c r="AD90" s="234" t="s">
        <v>204</v>
      </c>
      <c r="AE90" s="606" t="s">
        <v>205</v>
      </c>
      <c r="AF90" s="607" t="str">
        <f t="shared" si="6"/>
        <v/>
      </c>
      <c r="AG90" s="610" t="s">
        <v>206</v>
      </c>
      <c r="AH90" s="609" t="str">
        <f t="shared" si="5"/>
        <v/>
      </c>
    </row>
    <row r="91" spans="1:34" ht="36.75" customHeight="1">
      <c r="A91" s="592">
        <f t="shared" ref="A91:A111" si="7">A90+1</f>
        <v>80</v>
      </c>
      <c r="B91" s="593" t="str">
        <f>IF('(入力順➀)基本情報入力シート'!C112="","",'(入力順➀)基本情報入力シート'!C112)</f>
        <v/>
      </c>
      <c r="C91" s="594" t="str">
        <f>IF('(入力順➀)基本情報入力シート'!D112="","",'(入力順➀)基本情報入力シート'!D112)</f>
        <v/>
      </c>
      <c r="D91" s="595" t="str">
        <f>IF('(入力順➀)基本情報入力シート'!E112="","",'(入力順➀)基本情報入力シート'!E112)</f>
        <v/>
      </c>
      <c r="E91" s="595" t="str">
        <f>IF('(入力順➀)基本情報入力シート'!F112="","",'(入力順➀)基本情報入力シート'!F112)</f>
        <v/>
      </c>
      <c r="F91" s="595" t="str">
        <f>IF('(入力順➀)基本情報入力シート'!G112="","",'(入力順➀)基本情報入力シート'!G112)</f>
        <v/>
      </c>
      <c r="G91" s="595" t="str">
        <f>IF('(入力順➀)基本情報入力シート'!H112="","",'(入力順➀)基本情報入力シート'!H112)</f>
        <v/>
      </c>
      <c r="H91" s="595" t="str">
        <f>IF('(入力順➀)基本情報入力シート'!I112="","",'(入力順➀)基本情報入力シート'!I112)</f>
        <v/>
      </c>
      <c r="I91" s="595" t="str">
        <f>IF('(入力順➀)基本情報入力シート'!J112="","",'(入力順➀)基本情報入力シート'!J112)</f>
        <v/>
      </c>
      <c r="J91" s="595" t="str">
        <f>IF('(入力順➀)基本情報入力シート'!K112="","",'(入力順➀)基本情報入力シート'!K112)</f>
        <v/>
      </c>
      <c r="K91" s="596" t="str">
        <f>IF('(入力順➀)基本情報入力シート'!L112="","",'(入力順➀)基本情報入力シート'!L112)</f>
        <v/>
      </c>
      <c r="L91" s="597" t="str">
        <f>IF('(入力順➀)基本情報入力シート'!M112="","",'(入力順➀)基本情報入力シート'!M112)</f>
        <v/>
      </c>
      <c r="M91" s="597" t="str">
        <f>IF('(入力順➀)基本情報入力シート'!R112="","",'(入力順➀)基本情報入力シート'!R112)</f>
        <v/>
      </c>
      <c r="N91" s="597" t="str">
        <f>IF('(入力順➀)基本情報入力シート'!W112="","",'(入力順➀)基本情報入力シート'!W112)</f>
        <v/>
      </c>
      <c r="O91" s="592" t="str">
        <f>IF('(入力順➀)基本情報入力シート'!X112="","",'(入力順➀)基本情報入力シート'!X112)</f>
        <v/>
      </c>
      <c r="P91" s="598" t="str">
        <f>IF('(入力順➀)基本情報入力シート'!Y112="","",'(入力順➀)基本情報入力シート'!Y112)</f>
        <v/>
      </c>
      <c r="Q91" s="599" t="str">
        <f>IF('(入力順➀)基本情報入力シート'!Z112="","",'(入力順➀)基本情報入力シート'!Z112)</f>
        <v/>
      </c>
      <c r="R91" s="600" t="str">
        <f>IF('(入力順➀)基本情報入力シート'!AA112="","",'(入力順➀)基本情報入力シート'!AA112)</f>
        <v/>
      </c>
      <c r="S91" s="601"/>
      <c r="T91" s="602"/>
      <c r="U91" s="603" t="str">
        <f>IF(P91="","",VLOOKUP(P91,【参考】数式用!$A$5:$I$38,MATCH(T91,【参考】数式用!$C$4:$G$4,0)+2,0))</f>
        <v/>
      </c>
      <c r="V91" s="237" t="s">
        <v>201</v>
      </c>
      <c r="W91" s="604"/>
      <c r="X91" s="234" t="s">
        <v>202</v>
      </c>
      <c r="Y91" s="604"/>
      <c r="Z91" s="386" t="s">
        <v>203</v>
      </c>
      <c r="AA91" s="605"/>
      <c r="AB91" s="234" t="s">
        <v>202</v>
      </c>
      <c r="AC91" s="605"/>
      <c r="AD91" s="234" t="s">
        <v>204</v>
      </c>
      <c r="AE91" s="606" t="s">
        <v>205</v>
      </c>
      <c r="AF91" s="607" t="str">
        <f t="shared" si="6"/>
        <v/>
      </c>
      <c r="AG91" s="610" t="s">
        <v>206</v>
      </c>
      <c r="AH91" s="609" t="str">
        <f t="shared" si="5"/>
        <v/>
      </c>
    </row>
    <row r="92" spans="1:34" ht="36.75" customHeight="1">
      <c r="A92" s="592">
        <f t="shared" si="7"/>
        <v>81</v>
      </c>
      <c r="B92" s="593" t="str">
        <f>IF('(入力順➀)基本情報入力シート'!C113="","",'(入力順➀)基本情報入力シート'!C113)</f>
        <v/>
      </c>
      <c r="C92" s="594" t="str">
        <f>IF('(入力順➀)基本情報入力シート'!D113="","",'(入力順➀)基本情報入力シート'!D113)</f>
        <v/>
      </c>
      <c r="D92" s="595" t="str">
        <f>IF('(入力順➀)基本情報入力シート'!E113="","",'(入力順➀)基本情報入力シート'!E113)</f>
        <v/>
      </c>
      <c r="E92" s="595" t="str">
        <f>IF('(入力順➀)基本情報入力シート'!F113="","",'(入力順➀)基本情報入力シート'!F113)</f>
        <v/>
      </c>
      <c r="F92" s="595" t="str">
        <f>IF('(入力順➀)基本情報入力シート'!G113="","",'(入力順➀)基本情報入力シート'!G113)</f>
        <v/>
      </c>
      <c r="G92" s="595" t="str">
        <f>IF('(入力順➀)基本情報入力シート'!H113="","",'(入力順➀)基本情報入力シート'!H113)</f>
        <v/>
      </c>
      <c r="H92" s="595" t="str">
        <f>IF('(入力順➀)基本情報入力シート'!I113="","",'(入力順➀)基本情報入力シート'!I113)</f>
        <v/>
      </c>
      <c r="I92" s="595" t="str">
        <f>IF('(入力順➀)基本情報入力シート'!J113="","",'(入力順➀)基本情報入力シート'!J113)</f>
        <v/>
      </c>
      <c r="J92" s="595" t="str">
        <f>IF('(入力順➀)基本情報入力シート'!K113="","",'(入力順➀)基本情報入力シート'!K113)</f>
        <v/>
      </c>
      <c r="K92" s="596" t="str">
        <f>IF('(入力順➀)基本情報入力シート'!L113="","",'(入力順➀)基本情報入力シート'!L113)</f>
        <v/>
      </c>
      <c r="L92" s="597" t="str">
        <f>IF('(入力順➀)基本情報入力シート'!M113="","",'(入力順➀)基本情報入力シート'!M113)</f>
        <v/>
      </c>
      <c r="M92" s="597" t="str">
        <f>IF('(入力順➀)基本情報入力シート'!R113="","",'(入力順➀)基本情報入力シート'!R113)</f>
        <v/>
      </c>
      <c r="N92" s="597" t="str">
        <f>IF('(入力順➀)基本情報入力シート'!W113="","",'(入力順➀)基本情報入力シート'!W113)</f>
        <v/>
      </c>
      <c r="O92" s="592" t="str">
        <f>IF('(入力順➀)基本情報入力シート'!X113="","",'(入力順➀)基本情報入力シート'!X113)</f>
        <v/>
      </c>
      <c r="P92" s="598" t="str">
        <f>IF('(入力順➀)基本情報入力シート'!Y113="","",'(入力順➀)基本情報入力シート'!Y113)</f>
        <v/>
      </c>
      <c r="Q92" s="599" t="str">
        <f>IF('(入力順➀)基本情報入力シート'!Z113="","",'(入力順➀)基本情報入力シート'!Z113)</f>
        <v/>
      </c>
      <c r="R92" s="600" t="str">
        <f>IF('(入力順➀)基本情報入力シート'!AA113="","",'(入力順➀)基本情報入力シート'!AA113)</f>
        <v/>
      </c>
      <c r="S92" s="601"/>
      <c r="T92" s="602"/>
      <c r="U92" s="603" t="str">
        <f>IF(P92="","",VLOOKUP(P92,【参考】数式用!$A$5:$I$38,MATCH(T92,【参考】数式用!$C$4:$G$4,0)+2,0))</f>
        <v/>
      </c>
      <c r="V92" s="237" t="s">
        <v>201</v>
      </c>
      <c r="W92" s="604"/>
      <c r="X92" s="234" t="s">
        <v>202</v>
      </c>
      <c r="Y92" s="604"/>
      <c r="Z92" s="386" t="s">
        <v>203</v>
      </c>
      <c r="AA92" s="605"/>
      <c r="AB92" s="234" t="s">
        <v>202</v>
      </c>
      <c r="AC92" s="605"/>
      <c r="AD92" s="234" t="s">
        <v>204</v>
      </c>
      <c r="AE92" s="606" t="s">
        <v>205</v>
      </c>
      <c r="AF92" s="607" t="str">
        <f t="shared" si="6"/>
        <v/>
      </c>
      <c r="AG92" s="610" t="s">
        <v>206</v>
      </c>
      <c r="AH92" s="609" t="str">
        <f t="shared" si="5"/>
        <v/>
      </c>
    </row>
    <row r="93" spans="1:34" ht="36.75" customHeight="1">
      <c r="A93" s="592">
        <f t="shared" si="7"/>
        <v>82</v>
      </c>
      <c r="B93" s="593" t="str">
        <f>IF('(入力順➀)基本情報入力シート'!C114="","",'(入力順➀)基本情報入力シート'!C114)</f>
        <v/>
      </c>
      <c r="C93" s="594" t="str">
        <f>IF('(入力順➀)基本情報入力シート'!D114="","",'(入力順➀)基本情報入力シート'!D114)</f>
        <v/>
      </c>
      <c r="D93" s="595" t="str">
        <f>IF('(入力順➀)基本情報入力シート'!E114="","",'(入力順➀)基本情報入力シート'!E114)</f>
        <v/>
      </c>
      <c r="E93" s="595" t="str">
        <f>IF('(入力順➀)基本情報入力シート'!F114="","",'(入力順➀)基本情報入力シート'!F114)</f>
        <v/>
      </c>
      <c r="F93" s="595" t="str">
        <f>IF('(入力順➀)基本情報入力シート'!G114="","",'(入力順➀)基本情報入力シート'!G114)</f>
        <v/>
      </c>
      <c r="G93" s="595" t="str">
        <f>IF('(入力順➀)基本情報入力シート'!H114="","",'(入力順➀)基本情報入力シート'!H114)</f>
        <v/>
      </c>
      <c r="H93" s="595" t="str">
        <f>IF('(入力順➀)基本情報入力シート'!I114="","",'(入力順➀)基本情報入力シート'!I114)</f>
        <v/>
      </c>
      <c r="I93" s="595" t="str">
        <f>IF('(入力順➀)基本情報入力シート'!J114="","",'(入力順➀)基本情報入力シート'!J114)</f>
        <v/>
      </c>
      <c r="J93" s="595" t="str">
        <f>IF('(入力順➀)基本情報入力シート'!K114="","",'(入力順➀)基本情報入力シート'!K114)</f>
        <v/>
      </c>
      <c r="K93" s="596" t="str">
        <f>IF('(入力順➀)基本情報入力シート'!L114="","",'(入力順➀)基本情報入力シート'!L114)</f>
        <v/>
      </c>
      <c r="L93" s="597" t="str">
        <f>IF('(入力順➀)基本情報入力シート'!M114="","",'(入力順➀)基本情報入力シート'!M114)</f>
        <v/>
      </c>
      <c r="M93" s="597" t="str">
        <f>IF('(入力順➀)基本情報入力シート'!R114="","",'(入力順➀)基本情報入力シート'!R114)</f>
        <v/>
      </c>
      <c r="N93" s="597" t="str">
        <f>IF('(入力順➀)基本情報入力シート'!W114="","",'(入力順➀)基本情報入力シート'!W114)</f>
        <v/>
      </c>
      <c r="O93" s="592" t="str">
        <f>IF('(入力順➀)基本情報入力シート'!X114="","",'(入力順➀)基本情報入力シート'!X114)</f>
        <v/>
      </c>
      <c r="P93" s="598" t="str">
        <f>IF('(入力順➀)基本情報入力シート'!Y114="","",'(入力順➀)基本情報入力シート'!Y114)</f>
        <v/>
      </c>
      <c r="Q93" s="599" t="str">
        <f>IF('(入力順➀)基本情報入力シート'!Z114="","",'(入力順➀)基本情報入力シート'!Z114)</f>
        <v/>
      </c>
      <c r="R93" s="600" t="str">
        <f>IF('(入力順➀)基本情報入力シート'!AA114="","",'(入力順➀)基本情報入力シート'!AA114)</f>
        <v/>
      </c>
      <c r="S93" s="601"/>
      <c r="T93" s="602"/>
      <c r="U93" s="603" t="str">
        <f>IF(P93="","",VLOOKUP(P93,【参考】数式用!$A$5:$I$38,MATCH(T93,【参考】数式用!$C$4:$G$4,0)+2,0))</f>
        <v/>
      </c>
      <c r="V93" s="237" t="s">
        <v>201</v>
      </c>
      <c r="W93" s="604"/>
      <c r="X93" s="234" t="s">
        <v>202</v>
      </c>
      <c r="Y93" s="604"/>
      <c r="Z93" s="386" t="s">
        <v>203</v>
      </c>
      <c r="AA93" s="605"/>
      <c r="AB93" s="234" t="s">
        <v>202</v>
      </c>
      <c r="AC93" s="605"/>
      <c r="AD93" s="234" t="s">
        <v>204</v>
      </c>
      <c r="AE93" s="606" t="s">
        <v>205</v>
      </c>
      <c r="AF93" s="607" t="str">
        <f t="shared" si="6"/>
        <v/>
      </c>
      <c r="AG93" s="610" t="s">
        <v>206</v>
      </c>
      <c r="AH93" s="609" t="str">
        <f t="shared" si="5"/>
        <v/>
      </c>
    </row>
    <row r="94" spans="1:34" ht="36.75" customHeight="1">
      <c r="A94" s="592">
        <f t="shared" si="7"/>
        <v>83</v>
      </c>
      <c r="B94" s="593" t="str">
        <f>IF('(入力順➀)基本情報入力シート'!C115="","",'(入力順➀)基本情報入力シート'!C115)</f>
        <v/>
      </c>
      <c r="C94" s="594" t="str">
        <f>IF('(入力順➀)基本情報入力シート'!D115="","",'(入力順➀)基本情報入力シート'!D115)</f>
        <v/>
      </c>
      <c r="D94" s="595" t="str">
        <f>IF('(入力順➀)基本情報入力シート'!E115="","",'(入力順➀)基本情報入力シート'!E115)</f>
        <v/>
      </c>
      <c r="E94" s="595" t="str">
        <f>IF('(入力順➀)基本情報入力シート'!F115="","",'(入力順➀)基本情報入力シート'!F115)</f>
        <v/>
      </c>
      <c r="F94" s="595" t="str">
        <f>IF('(入力順➀)基本情報入力シート'!G115="","",'(入力順➀)基本情報入力シート'!G115)</f>
        <v/>
      </c>
      <c r="G94" s="595" t="str">
        <f>IF('(入力順➀)基本情報入力シート'!H115="","",'(入力順➀)基本情報入力シート'!H115)</f>
        <v/>
      </c>
      <c r="H94" s="595" t="str">
        <f>IF('(入力順➀)基本情報入力シート'!I115="","",'(入力順➀)基本情報入力シート'!I115)</f>
        <v/>
      </c>
      <c r="I94" s="595" t="str">
        <f>IF('(入力順➀)基本情報入力シート'!J115="","",'(入力順➀)基本情報入力シート'!J115)</f>
        <v/>
      </c>
      <c r="J94" s="595" t="str">
        <f>IF('(入力順➀)基本情報入力シート'!K115="","",'(入力順➀)基本情報入力シート'!K115)</f>
        <v/>
      </c>
      <c r="K94" s="596" t="str">
        <f>IF('(入力順➀)基本情報入力シート'!L115="","",'(入力順➀)基本情報入力シート'!L115)</f>
        <v/>
      </c>
      <c r="L94" s="597" t="str">
        <f>IF('(入力順➀)基本情報入力シート'!M115="","",'(入力順➀)基本情報入力シート'!M115)</f>
        <v/>
      </c>
      <c r="M94" s="597" t="str">
        <f>IF('(入力順➀)基本情報入力シート'!R115="","",'(入力順➀)基本情報入力シート'!R115)</f>
        <v/>
      </c>
      <c r="N94" s="597" t="str">
        <f>IF('(入力順➀)基本情報入力シート'!W115="","",'(入力順➀)基本情報入力シート'!W115)</f>
        <v/>
      </c>
      <c r="O94" s="592" t="str">
        <f>IF('(入力順➀)基本情報入力シート'!X115="","",'(入力順➀)基本情報入力シート'!X115)</f>
        <v/>
      </c>
      <c r="P94" s="598" t="str">
        <f>IF('(入力順➀)基本情報入力シート'!Y115="","",'(入力順➀)基本情報入力シート'!Y115)</f>
        <v/>
      </c>
      <c r="Q94" s="599" t="str">
        <f>IF('(入力順➀)基本情報入力シート'!Z115="","",'(入力順➀)基本情報入力シート'!Z115)</f>
        <v/>
      </c>
      <c r="R94" s="600" t="str">
        <f>IF('(入力順➀)基本情報入力シート'!AA115="","",'(入力順➀)基本情報入力シート'!AA115)</f>
        <v/>
      </c>
      <c r="S94" s="601"/>
      <c r="T94" s="602"/>
      <c r="U94" s="603" t="str">
        <f>IF(P94="","",VLOOKUP(P94,【参考】数式用!$A$5:$I$38,MATCH(T94,【参考】数式用!$C$4:$G$4,0)+2,0))</f>
        <v/>
      </c>
      <c r="V94" s="237" t="s">
        <v>201</v>
      </c>
      <c r="W94" s="604"/>
      <c r="X94" s="234" t="s">
        <v>202</v>
      </c>
      <c r="Y94" s="604"/>
      <c r="Z94" s="386" t="s">
        <v>203</v>
      </c>
      <c r="AA94" s="605"/>
      <c r="AB94" s="234" t="s">
        <v>202</v>
      </c>
      <c r="AC94" s="605"/>
      <c r="AD94" s="234" t="s">
        <v>204</v>
      </c>
      <c r="AE94" s="606" t="s">
        <v>205</v>
      </c>
      <c r="AF94" s="607" t="str">
        <f t="shared" si="6"/>
        <v/>
      </c>
      <c r="AG94" s="610" t="s">
        <v>206</v>
      </c>
      <c r="AH94" s="609" t="str">
        <f t="shared" si="5"/>
        <v/>
      </c>
    </row>
    <row r="95" spans="1:34" ht="36.75" customHeight="1">
      <c r="A95" s="592">
        <f t="shared" si="7"/>
        <v>84</v>
      </c>
      <c r="B95" s="593" t="str">
        <f>IF('(入力順➀)基本情報入力シート'!C116="","",'(入力順➀)基本情報入力シート'!C116)</f>
        <v/>
      </c>
      <c r="C95" s="594" t="str">
        <f>IF('(入力順➀)基本情報入力シート'!D116="","",'(入力順➀)基本情報入力シート'!D116)</f>
        <v/>
      </c>
      <c r="D95" s="595" t="str">
        <f>IF('(入力順➀)基本情報入力シート'!E116="","",'(入力順➀)基本情報入力シート'!E116)</f>
        <v/>
      </c>
      <c r="E95" s="595" t="str">
        <f>IF('(入力順➀)基本情報入力シート'!F116="","",'(入力順➀)基本情報入力シート'!F116)</f>
        <v/>
      </c>
      <c r="F95" s="595" t="str">
        <f>IF('(入力順➀)基本情報入力シート'!G116="","",'(入力順➀)基本情報入力シート'!G116)</f>
        <v/>
      </c>
      <c r="G95" s="595" t="str">
        <f>IF('(入力順➀)基本情報入力シート'!H116="","",'(入力順➀)基本情報入力シート'!H116)</f>
        <v/>
      </c>
      <c r="H95" s="595" t="str">
        <f>IF('(入力順➀)基本情報入力シート'!I116="","",'(入力順➀)基本情報入力シート'!I116)</f>
        <v/>
      </c>
      <c r="I95" s="595" t="str">
        <f>IF('(入力順➀)基本情報入力シート'!J116="","",'(入力順➀)基本情報入力シート'!J116)</f>
        <v/>
      </c>
      <c r="J95" s="595" t="str">
        <f>IF('(入力順➀)基本情報入力シート'!K116="","",'(入力順➀)基本情報入力シート'!K116)</f>
        <v/>
      </c>
      <c r="K95" s="596" t="str">
        <f>IF('(入力順➀)基本情報入力シート'!L116="","",'(入力順➀)基本情報入力シート'!L116)</f>
        <v/>
      </c>
      <c r="L95" s="597" t="str">
        <f>IF('(入力順➀)基本情報入力シート'!M116="","",'(入力順➀)基本情報入力シート'!M116)</f>
        <v/>
      </c>
      <c r="M95" s="597" t="str">
        <f>IF('(入力順➀)基本情報入力シート'!R116="","",'(入力順➀)基本情報入力シート'!R116)</f>
        <v/>
      </c>
      <c r="N95" s="597" t="str">
        <f>IF('(入力順➀)基本情報入力シート'!W116="","",'(入力順➀)基本情報入力シート'!W116)</f>
        <v/>
      </c>
      <c r="O95" s="592" t="str">
        <f>IF('(入力順➀)基本情報入力シート'!X116="","",'(入力順➀)基本情報入力シート'!X116)</f>
        <v/>
      </c>
      <c r="P95" s="598" t="str">
        <f>IF('(入力順➀)基本情報入力シート'!Y116="","",'(入力順➀)基本情報入力シート'!Y116)</f>
        <v/>
      </c>
      <c r="Q95" s="599" t="str">
        <f>IF('(入力順➀)基本情報入力シート'!Z116="","",'(入力順➀)基本情報入力シート'!Z116)</f>
        <v/>
      </c>
      <c r="R95" s="600" t="str">
        <f>IF('(入力順➀)基本情報入力シート'!AA116="","",'(入力順➀)基本情報入力シート'!AA116)</f>
        <v/>
      </c>
      <c r="S95" s="601"/>
      <c r="T95" s="602"/>
      <c r="U95" s="603" t="str">
        <f>IF(P95="","",VLOOKUP(P95,【参考】数式用!$A$5:$I$38,MATCH(T95,【参考】数式用!$C$4:$G$4,0)+2,0))</f>
        <v/>
      </c>
      <c r="V95" s="237" t="s">
        <v>201</v>
      </c>
      <c r="W95" s="604"/>
      <c r="X95" s="234" t="s">
        <v>202</v>
      </c>
      <c r="Y95" s="604"/>
      <c r="Z95" s="386" t="s">
        <v>203</v>
      </c>
      <c r="AA95" s="605"/>
      <c r="AB95" s="234" t="s">
        <v>202</v>
      </c>
      <c r="AC95" s="605"/>
      <c r="AD95" s="234" t="s">
        <v>204</v>
      </c>
      <c r="AE95" s="606" t="s">
        <v>205</v>
      </c>
      <c r="AF95" s="607" t="str">
        <f t="shared" si="6"/>
        <v/>
      </c>
      <c r="AG95" s="610" t="s">
        <v>206</v>
      </c>
      <c r="AH95" s="609" t="str">
        <f t="shared" si="5"/>
        <v/>
      </c>
    </row>
    <row r="96" spans="1:34" ht="36.75" customHeight="1">
      <c r="A96" s="592">
        <f t="shared" si="7"/>
        <v>85</v>
      </c>
      <c r="B96" s="593" t="str">
        <f>IF('(入力順➀)基本情報入力シート'!C117="","",'(入力順➀)基本情報入力シート'!C117)</f>
        <v/>
      </c>
      <c r="C96" s="594" t="str">
        <f>IF('(入力順➀)基本情報入力シート'!D117="","",'(入力順➀)基本情報入力シート'!D117)</f>
        <v/>
      </c>
      <c r="D96" s="595" t="str">
        <f>IF('(入力順➀)基本情報入力シート'!E117="","",'(入力順➀)基本情報入力シート'!E117)</f>
        <v/>
      </c>
      <c r="E96" s="595" t="str">
        <f>IF('(入力順➀)基本情報入力シート'!F117="","",'(入力順➀)基本情報入力シート'!F117)</f>
        <v/>
      </c>
      <c r="F96" s="595" t="str">
        <f>IF('(入力順➀)基本情報入力シート'!G117="","",'(入力順➀)基本情報入力シート'!G117)</f>
        <v/>
      </c>
      <c r="G96" s="595" t="str">
        <f>IF('(入力順➀)基本情報入力シート'!H117="","",'(入力順➀)基本情報入力シート'!H117)</f>
        <v/>
      </c>
      <c r="H96" s="595" t="str">
        <f>IF('(入力順➀)基本情報入力シート'!I117="","",'(入力順➀)基本情報入力シート'!I117)</f>
        <v/>
      </c>
      <c r="I96" s="595" t="str">
        <f>IF('(入力順➀)基本情報入力シート'!J117="","",'(入力順➀)基本情報入力シート'!J117)</f>
        <v/>
      </c>
      <c r="J96" s="595" t="str">
        <f>IF('(入力順➀)基本情報入力シート'!K117="","",'(入力順➀)基本情報入力シート'!K117)</f>
        <v/>
      </c>
      <c r="K96" s="596" t="str">
        <f>IF('(入力順➀)基本情報入力シート'!L117="","",'(入力順➀)基本情報入力シート'!L117)</f>
        <v/>
      </c>
      <c r="L96" s="597" t="str">
        <f>IF('(入力順➀)基本情報入力シート'!M117="","",'(入力順➀)基本情報入力シート'!M117)</f>
        <v/>
      </c>
      <c r="M96" s="597" t="str">
        <f>IF('(入力順➀)基本情報入力シート'!R117="","",'(入力順➀)基本情報入力シート'!R117)</f>
        <v/>
      </c>
      <c r="N96" s="597" t="str">
        <f>IF('(入力順➀)基本情報入力シート'!W117="","",'(入力順➀)基本情報入力シート'!W117)</f>
        <v/>
      </c>
      <c r="O96" s="592" t="str">
        <f>IF('(入力順➀)基本情報入力シート'!X117="","",'(入力順➀)基本情報入力シート'!X117)</f>
        <v/>
      </c>
      <c r="P96" s="598" t="str">
        <f>IF('(入力順➀)基本情報入力シート'!Y117="","",'(入力順➀)基本情報入力シート'!Y117)</f>
        <v/>
      </c>
      <c r="Q96" s="599" t="str">
        <f>IF('(入力順➀)基本情報入力シート'!Z117="","",'(入力順➀)基本情報入力シート'!Z117)</f>
        <v/>
      </c>
      <c r="R96" s="600" t="str">
        <f>IF('(入力順➀)基本情報入力シート'!AA117="","",'(入力順➀)基本情報入力シート'!AA117)</f>
        <v/>
      </c>
      <c r="S96" s="601"/>
      <c r="T96" s="602"/>
      <c r="U96" s="603" t="str">
        <f>IF(P96="","",VLOOKUP(P96,【参考】数式用!$A$5:$I$38,MATCH(T96,【参考】数式用!$C$4:$G$4,0)+2,0))</f>
        <v/>
      </c>
      <c r="V96" s="237" t="s">
        <v>201</v>
      </c>
      <c r="W96" s="604"/>
      <c r="X96" s="234" t="s">
        <v>202</v>
      </c>
      <c r="Y96" s="604"/>
      <c r="Z96" s="386" t="s">
        <v>203</v>
      </c>
      <c r="AA96" s="605"/>
      <c r="AB96" s="234" t="s">
        <v>202</v>
      </c>
      <c r="AC96" s="605"/>
      <c r="AD96" s="234" t="s">
        <v>204</v>
      </c>
      <c r="AE96" s="606" t="s">
        <v>205</v>
      </c>
      <c r="AF96" s="607" t="str">
        <f t="shared" si="6"/>
        <v/>
      </c>
      <c r="AG96" s="610" t="s">
        <v>206</v>
      </c>
      <c r="AH96" s="609" t="str">
        <f t="shared" si="5"/>
        <v/>
      </c>
    </row>
    <row r="97" spans="1:34" ht="36.75" customHeight="1">
      <c r="A97" s="592">
        <f t="shared" si="7"/>
        <v>86</v>
      </c>
      <c r="B97" s="593" t="str">
        <f>IF('(入力順➀)基本情報入力シート'!C118="","",'(入力順➀)基本情報入力シート'!C118)</f>
        <v/>
      </c>
      <c r="C97" s="594" t="str">
        <f>IF('(入力順➀)基本情報入力シート'!D118="","",'(入力順➀)基本情報入力シート'!D118)</f>
        <v/>
      </c>
      <c r="D97" s="595" t="str">
        <f>IF('(入力順➀)基本情報入力シート'!E118="","",'(入力順➀)基本情報入力シート'!E118)</f>
        <v/>
      </c>
      <c r="E97" s="595" t="str">
        <f>IF('(入力順➀)基本情報入力シート'!F118="","",'(入力順➀)基本情報入力シート'!F118)</f>
        <v/>
      </c>
      <c r="F97" s="595" t="str">
        <f>IF('(入力順➀)基本情報入力シート'!G118="","",'(入力順➀)基本情報入力シート'!G118)</f>
        <v/>
      </c>
      <c r="G97" s="595" t="str">
        <f>IF('(入力順➀)基本情報入力シート'!H118="","",'(入力順➀)基本情報入力シート'!H118)</f>
        <v/>
      </c>
      <c r="H97" s="595" t="str">
        <f>IF('(入力順➀)基本情報入力シート'!I118="","",'(入力順➀)基本情報入力シート'!I118)</f>
        <v/>
      </c>
      <c r="I97" s="595" t="str">
        <f>IF('(入力順➀)基本情報入力シート'!J118="","",'(入力順➀)基本情報入力シート'!J118)</f>
        <v/>
      </c>
      <c r="J97" s="595" t="str">
        <f>IF('(入力順➀)基本情報入力シート'!K118="","",'(入力順➀)基本情報入力シート'!K118)</f>
        <v/>
      </c>
      <c r="K97" s="596" t="str">
        <f>IF('(入力順➀)基本情報入力シート'!L118="","",'(入力順➀)基本情報入力シート'!L118)</f>
        <v/>
      </c>
      <c r="L97" s="597" t="str">
        <f>IF('(入力順➀)基本情報入力シート'!M118="","",'(入力順➀)基本情報入力シート'!M118)</f>
        <v/>
      </c>
      <c r="M97" s="597" t="str">
        <f>IF('(入力順➀)基本情報入力シート'!R118="","",'(入力順➀)基本情報入力シート'!R118)</f>
        <v/>
      </c>
      <c r="N97" s="597" t="str">
        <f>IF('(入力順➀)基本情報入力シート'!W118="","",'(入力順➀)基本情報入力シート'!W118)</f>
        <v/>
      </c>
      <c r="O97" s="592" t="str">
        <f>IF('(入力順➀)基本情報入力シート'!X118="","",'(入力順➀)基本情報入力シート'!X118)</f>
        <v/>
      </c>
      <c r="P97" s="598" t="str">
        <f>IF('(入力順➀)基本情報入力シート'!Y118="","",'(入力順➀)基本情報入力シート'!Y118)</f>
        <v/>
      </c>
      <c r="Q97" s="599" t="str">
        <f>IF('(入力順➀)基本情報入力シート'!Z118="","",'(入力順➀)基本情報入力シート'!Z118)</f>
        <v/>
      </c>
      <c r="R97" s="600" t="str">
        <f>IF('(入力順➀)基本情報入力シート'!AA118="","",'(入力順➀)基本情報入力シート'!AA118)</f>
        <v/>
      </c>
      <c r="S97" s="601"/>
      <c r="T97" s="602"/>
      <c r="U97" s="603" t="str">
        <f>IF(P97="","",VLOOKUP(P97,【参考】数式用!$A$5:$I$38,MATCH(T97,【参考】数式用!$C$4:$G$4,0)+2,0))</f>
        <v/>
      </c>
      <c r="V97" s="237" t="s">
        <v>201</v>
      </c>
      <c r="W97" s="604"/>
      <c r="X97" s="234" t="s">
        <v>202</v>
      </c>
      <c r="Y97" s="604"/>
      <c r="Z97" s="386" t="s">
        <v>203</v>
      </c>
      <c r="AA97" s="605"/>
      <c r="AB97" s="234" t="s">
        <v>202</v>
      </c>
      <c r="AC97" s="605"/>
      <c r="AD97" s="234" t="s">
        <v>204</v>
      </c>
      <c r="AE97" s="606" t="s">
        <v>205</v>
      </c>
      <c r="AF97" s="607" t="str">
        <f t="shared" si="6"/>
        <v/>
      </c>
      <c r="AG97" s="610" t="s">
        <v>206</v>
      </c>
      <c r="AH97" s="609" t="str">
        <f t="shared" si="5"/>
        <v/>
      </c>
    </row>
    <row r="98" spans="1:34" ht="36.75" customHeight="1">
      <c r="A98" s="592">
        <f t="shared" si="7"/>
        <v>87</v>
      </c>
      <c r="B98" s="593" t="str">
        <f>IF('(入力順➀)基本情報入力シート'!C119="","",'(入力順➀)基本情報入力シート'!C119)</f>
        <v/>
      </c>
      <c r="C98" s="594" t="str">
        <f>IF('(入力順➀)基本情報入力シート'!D119="","",'(入力順➀)基本情報入力シート'!D119)</f>
        <v/>
      </c>
      <c r="D98" s="595" t="str">
        <f>IF('(入力順➀)基本情報入力シート'!E119="","",'(入力順➀)基本情報入力シート'!E119)</f>
        <v/>
      </c>
      <c r="E98" s="595" t="str">
        <f>IF('(入力順➀)基本情報入力シート'!F119="","",'(入力順➀)基本情報入力シート'!F119)</f>
        <v/>
      </c>
      <c r="F98" s="595" t="str">
        <f>IF('(入力順➀)基本情報入力シート'!G119="","",'(入力順➀)基本情報入力シート'!G119)</f>
        <v/>
      </c>
      <c r="G98" s="595" t="str">
        <f>IF('(入力順➀)基本情報入力シート'!H119="","",'(入力順➀)基本情報入力シート'!H119)</f>
        <v/>
      </c>
      <c r="H98" s="595" t="str">
        <f>IF('(入力順➀)基本情報入力シート'!I119="","",'(入力順➀)基本情報入力シート'!I119)</f>
        <v/>
      </c>
      <c r="I98" s="595" t="str">
        <f>IF('(入力順➀)基本情報入力シート'!J119="","",'(入力順➀)基本情報入力シート'!J119)</f>
        <v/>
      </c>
      <c r="J98" s="595" t="str">
        <f>IF('(入力順➀)基本情報入力シート'!K119="","",'(入力順➀)基本情報入力シート'!K119)</f>
        <v/>
      </c>
      <c r="K98" s="596" t="str">
        <f>IF('(入力順➀)基本情報入力シート'!L119="","",'(入力順➀)基本情報入力シート'!L119)</f>
        <v/>
      </c>
      <c r="L98" s="597" t="str">
        <f>IF('(入力順➀)基本情報入力シート'!M119="","",'(入力順➀)基本情報入力シート'!M119)</f>
        <v/>
      </c>
      <c r="M98" s="597" t="str">
        <f>IF('(入力順➀)基本情報入力シート'!R119="","",'(入力順➀)基本情報入力シート'!R119)</f>
        <v/>
      </c>
      <c r="N98" s="597" t="str">
        <f>IF('(入力順➀)基本情報入力シート'!W119="","",'(入力順➀)基本情報入力シート'!W119)</f>
        <v/>
      </c>
      <c r="O98" s="592" t="str">
        <f>IF('(入力順➀)基本情報入力シート'!X119="","",'(入力順➀)基本情報入力シート'!X119)</f>
        <v/>
      </c>
      <c r="P98" s="598" t="str">
        <f>IF('(入力順➀)基本情報入力シート'!Y119="","",'(入力順➀)基本情報入力シート'!Y119)</f>
        <v/>
      </c>
      <c r="Q98" s="599" t="str">
        <f>IF('(入力順➀)基本情報入力シート'!Z119="","",'(入力順➀)基本情報入力シート'!Z119)</f>
        <v/>
      </c>
      <c r="R98" s="600" t="str">
        <f>IF('(入力順➀)基本情報入力シート'!AA119="","",'(入力順➀)基本情報入力シート'!AA119)</f>
        <v/>
      </c>
      <c r="S98" s="601"/>
      <c r="T98" s="602"/>
      <c r="U98" s="603" t="str">
        <f>IF(P98="","",VLOOKUP(P98,【参考】数式用!$A$5:$I$38,MATCH(T98,【参考】数式用!$C$4:$G$4,0)+2,0))</f>
        <v/>
      </c>
      <c r="V98" s="237" t="s">
        <v>201</v>
      </c>
      <c r="W98" s="604"/>
      <c r="X98" s="234" t="s">
        <v>202</v>
      </c>
      <c r="Y98" s="604"/>
      <c r="Z98" s="386" t="s">
        <v>203</v>
      </c>
      <c r="AA98" s="605"/>
      <c r="AB98" s="234" t="s">
        <v>202</v>
      </c>
      <c r="AC98" s="605"/>
      <c r="AD98" s="234" t="s">
        <v>204</v>
      </c>
      <c r="AE98" s="606" t="s">
        <v>205</v>
      </c>
      <c r="AF98" s="607" t="str">
        <f t="shared" si="6"/>
        <v/>
      </c>
      <c r="AG98" s="610" t="s">
        <v>206</v>
      </c>
      <c r="AH98" s="609" t="str">
        <f t="shared" si="5"/>
        <v/>
      </c>
    </row>
    <row r="99" spans="1:34" ht="36.75" customHeight="1">
      <c r="A99" s="592">
        <f t="shared" si="7"/>
        <v>88</v>
      </c>
      <c r="B99" s="593" t="str">
        <f>IF('(入力順➀)基本情報入力シート'!C120="","",'(入力順➀)基本情報入力シート'!C120)</f>
        <v/>
      </c>
      <c r="C99" s="594" t="str">
        <f>IF('(入力順➀)基本情報入力シート'!D120="","",'(入力順➀)基本情報入力シート'!D120)</f>
        <v/>
      </c>
      <c r="D99" s="595" t="str">
        <f>IF('(入力順➀)基本情報入力シート'!E120="","",'(入力順➀)基本情報入力シート'!E120)</f>
        <v/>
      </c>
      <c r="E99" s="595" t="str">
        <f>IF('(入力順➀)基本情報入力シート'!F120="","",'(入力順➀)基本情報入力シート'!F120)</f>
        <v/>
      </c>
      <c r="F99" s="595" t="str">
        <f>IF('(入力順➀)基本情報入力シート'!G120="","",'(入力順➀)基本情報入力シート'!G120)</f>
        <v/>
      </c>
      <c r="G99" s="595" t="str">
        <f>IF('(入力順➀)基本情報入力シート'!H120="","",'(入力順➀)基本情報入力シート'!H120)</f>
        <v/>
      </c>
      <c r="H99" s="595" t="str">
        <f>IF('(入力順➀)基本情報入力シート'!I120="","",'(入力順➀)基本情報入力シート'!I120)</f>
        <v/>
      </c>
      <c r="I99" s="595" t="str">
        <f>IF('(入力順➀)基本情報入力シート'!J120="","",'(入力順➀)基本情報入力シート'!J120)</f>
        <v/>
      </c>
      <c r="J99" s="595" t="str">
        <f>IF('(入力順➀)基本情報入力シート'!K120="","",'(入力順➀)基本情報入力シート'!K120)</f>
        <v/>
      </c>
      <c r="K99" s="596" t="str">
        <f>IF('(入力順➀)基本情報入力シート'!L120="","",'(入力順➀)基本情報入力シート'!L120)</f>
        <v/>
      </c>
      <c r="L99" s="597" t="str">
        <f>IF('(入力順➀)基本情報入力シート'!M120="","",'(入力順➀)基本情報入力シート'!M120)</f>
        <v/>
      </c>
      <c r="M99" s="597" t="str">
        <f>IF('(入力順➀)基本情報入力シート'!R120="","",'(入力順➀)基本情報入力シート'!R120)</f>
        <v/>
      </c>
      <c r="N99" s="597" t="str">
        <f>IF('(入力順➀)基本情報入力シート'!W120="","",'(入力順➀)基本情報入力シート'!W120)</f>
        <v/>
      </c>
      <c r="O99" s="592" t="str">
        <f>IF('(入力順➀)基本情報入力シート'!X120="","",'(入力順➀)基本情報入力シート'!X120)</f>
        <v/>
      </c>
      <c r="P99" s="598" t="str">
        <f>IF('(入力順➀)基本情報入力シート'!Y120="","",'(入力順➀)基本情報入力シート'!Y120)</f>
        <v/>
      </c>
      <c r="Q99" s="599" t="str">
        <f>IF('(入力順➀)基本情報入力シート'!Z120="","",'(入力順➀)基本情報入力シート'!Z120)</f>
        <v/>
      </c>
      <c r="R99" s="600" t="str">
        <f>IF('(入力順➀)基本情報入力シート'!AA120="","",'(入力順➀)基本情報入力シート'!AA120)</f>
        <v/>
      </c>
      <c r="S99" s="601"/>
      <c r="T99" s="602"/>
      <c r="U99" s="603" t="str">
        <f>IF(P99="","",VLOOKUP(P99,【参考】数式用!$A$5:$I$38,MATCH(T99,【参考】数式用!$C$4:$G$4,0)+2,0))</f>
        <v/>
      </c>
      <c r="V99" s="237" t="s">
        <v>201</v>
      </c>
      <c r="W99" s="604"/>
      <c r="X99" s="234" t="s">
        <v>202</v>
      </c>
      <c r="Y99" s="604"/>
      <c r="Z99" s="386" t="s">
        <v>203</v>
      </c>
      <c r="AA99" s="605"/>
      <c r="AB99" s="234" t="s">
        <v>202</v>
      </c>
      <c r="AC99" s="605"/>
      <c r="AD99" s="234" t="s">
        <v>204</v>
      </c>
      <c r="AE99" s="606" t="s">
        <v>205</v>
      </c>
      <c r="AF99" s="607" t="str">
        <f t="shared" si="6"/>
        <v/>
      </c>
      <c r="AG99" s="610" t="s">
        <v>206</v>
      </c>
      <c r="AH99" s="609" t="str">
        <f t="shared" si="5"/>
        <v/>
      </c>
    </row>
    <row r="100" spans="1:34" ht="36.75" customHeight="1">
      <c r="A100" s="592">
        <f t="shared" si="7"/>
        <v>89</v>
      </c>
      <c r="B100" s="593" t="str">
        <f>IF('(入力順➀)基本情報入力シート'!C121="","",'(入力順➀)基本情報入力シート'!C121)</f>
        <v/>
      </c>
      <c r="C100" s="594" t="str">
        <f>IF('(入力順➀)基本情報入力シート'!D121="","",'(入力順➀)基本情報入力シート'!D121)</f>
        <v/>
      </c>
      <c r="D100" s="595" t="str">
        <f>IF('(入力順➀)基本情報入力シート'!E121="","",'(入力順➀)基本情報入力シート'!E121)</f>
        <v/>
      </c>
      <c r="E100" s="595" t="str">
        <f>IF('(入力順➀)基本情報入力シート'!F121="","",'(入力順➀)基本情報入力シート'!F121)</f>
        <v/>
      </c>
      <c r="F100" s="595" t="str">
        <f>IF('(入力順➀)基本情報入力シート'!G121="","",'(入力順➀)基本情報入力シート'!G121)</f>
        <v/>
      </c>
      <c r="G100" s="595" t="str">
        <f>IF('(入力順➀)基本情報入力シート'!H121="","",'(入力順➀)基本情報入力シート'!H121)</f>
        <v/>
      </c>
      <c r="H100" s="595" t="str">
        <f>IF('(入力順➀)基本情報入力シート'!I121="","",'(入力順➀)基本情報入力シート'!I121)</f>
        <v/>
      </c>
      <c r="I100" s="595" t="str">
        <f>IF('(入力順➀)基本情報入力シート'!J121="","",'(入力順➀)基本情報入力シート'!J121)</f>
        <v/>
      </c>
      <c r="J100" s="595" t="str">
        <f>IF('(入力順➀)基本情報入力シート'!K121="","",'(入力順➀)基本情報入力シート'!K121)</f>
        <v/>
      </c>
      <c r="K100" s="596" t="str">
        <f>IF('(入力順➀)基本情報入力シート'!L121="","",'(入力順➀)基本情報入力シート'!L121)</f>
        <v/>
      </c>
      <c r="L100" s="597" t="str">
        <f>IF('(入力順➀)基本情報入力シート'!M121="","",'(入力順➀)基本情報入力シート'!M121)</f>
        <v/>
      </c>
      <c r="M100" s="597" t="str">
        <f>IF('(入力順➀)基本情報入力シート'!R121="","",'(入力順➀)基本情報入力シート'!R121)</f>
        <v/>
      </c>
      <c r="N100" s="597" t="str">
        <f>IF('(入力順➀)基本情報入力シート'!W121="","",'(入力順➀)基本情報入力シート'!W121)</f>
        <v/>
      </c>
      <c r="O100" s="592" t="str">
        <f>IF('(入力順➀)基本情報入力シート'!X121="","",'(入力順➀)基本情報入力シート'!X121)</f>
        <v/>
      </c>
      <c r="P100" s="598" t="str">
        <f>IF('(入力順➀)基本情報入力シート'!Y121="","",'(入力順➀)基本情報入力シート'!Y121)</f>
        <v/>
      </c>
      <c r="Q100" s="599" t="str">
        <f>IF('(入力順➀)基本情報入力シート'!Z121="","",'(入力順➀)基本情報入力シート'!Z121)</f>
        <v/>
      </c>
      <c r="R100" s="600" t="str">
        <f>IF('(入力順➀)基本情報入力シート'!AA121="","",'(入力順➀)基本情報入力シート'!AA121)</f>
        <v/>
      </c>
      <c r="S100" s="601"/>
      <c r="T100" s="602"/>
      <c r="U100" s="603" t="str">
        <f>IF(P100="","",VLOOKUP(P100,【参考】数式用!$A$5:$I$38,MATCH(T100,【参考】数式用!$C$4:$G$4,0)+2,0))</f>
        <v/>
      </c>
      <c r="V100" s="237" t="s">
        <v>201</v>
      </c>
      <c r="W100" s="604"/>
      <c r="X100" s="234" t="s">
        <v>202</v>
      </c>
      <c r="Y100" s="604"/>
      <c r="Z100" s="386" t="s">
        <v>203</v>
      </c>
      <c r="AA100" s="605"/>
      <c r="AB100" s="234" t="s">
        <v>202</v>
      </c>
      <c r="AC100" s="605"/>
      <c r="AD100" s="234" t="s">
        <v>204</v>
      </c>
      <c r="AE100" s="606" t="s">
        <v>205</v>
      </c>
      <c r="AF100" s="607" t="str">
        <f t="shared" si="6"/>
        <v/>
      </c>
      <c r="AG100" s="610" t="s">
        <v>206</v>
      </c>
      <c r="AH100" s="609" t="str">
        <f t="shared" si="5"/>
        <v/>
      </c>
    </row>
    <row r="101" spans="1:34" ht="36.75" customHeight="1">
      <c r="A101" s="592">
        <f t="shared" si="7"/>
        <v>90</v>
      </c>
      <c r="B101" s="593" t="str">
        <f>IF('(入力順➀)基本情報入力シート'!C122="","",'(入力順➀)基本情報入力シート'!C122)</f>
        <v/>
      </c>
      <c r="C101" s="594" t="str">
        <f>IF('(入力順➀)基本情報入力シート'!D122="","",'(入力順➀)基本情報入力シート'!D122)</f>
        <v/>
      </c>
      <c r="D101" s="595" t="str">
        <f>IF('(入力順➀)基本情報入力シート'!E122="","",'(入力順➀)基本情報入力シート'!E122)</f>
        <v/>
      </c>
      <c r="E101" s="595" t="str">
        <f>IF('(入力順➀)基本情報入力シート'!F122="","",'(入力順➀)基本情報入力シート'!F122)</f>
        <v/>
      </c>
      <c r="F101" s="595" t="str">
        <f>IF('(入力順➀)基本情報入力シート'!G122="","",'(入力順➀)基本情報入力シート'!G122)</f>
        <v/>
      </c>
      <c r="G101" s="595" t="str">
        <f>IF('(入力順➀)基本情報入力シート'!H122="","",'(入力順➀)基本情報入力シート'!H122)</f>
        <v/>
      </c>
      <c r="H101" s="595" t="str">
        <f>IF('(入力順➀)基本情報入力シート'!I122="","",'(入力順➀)基本情報入力シート'!I122)</f>
        <v/>
      </c>
      <c r="I101" s="595" t="str">
        <f>IF('(入力順➀)基本情報入力シート'!J122="","",'(入力順➀)基本情報入力シート'!J122)</f>
        <v/>
      </c>
      <c r="J101" s="595" t="str">
        <f>IF('(入力順➀)基本情報入力シート'!K122="","",'(入力順➀)基本情報入力シート'!K122)</f>
        <v/>
      </c>
      <c r="K101" s="596" t="str">
        <f>IF('(入力順➀)基本情報入力シート'!L122="","",'(入力順➀)基本情報入力シート'!L122)</f>
        <v/>
      </c>
      <c r="L101" s="597" t="str">
        <f>IF('(入力順➀)基本情報入力シート'!M122="","",'(入力順➀)基本情報入力シート'!M122)</f>
        <v/>
      </c>
      <c r="M101" s="597" t="str">
        <f>IF('(入力順➀)基本情報入力シート'!R122="","",'(入力順➀)基本情報入力シート'!R122)</f>
        <v/>
      </c>
      <c r="N101" s="597" t="str">
        <f>IF('(入力順➀)基本情報入力シート'!W122="","",'(入力順➀)基本情報入力シート'!W122)</f>
        <v/>
      </c>
      <c r="O101" s="592" t="str">
        <f>IF('(入力順➀)基本情報入力シート'!X122="","",'(入力順➀)基本情報入力シート'!X122)</f>
        <v/>
      </c>
      <c r="P101" s="598" t="str">
        <f>IF('(入力順➀)基本情報入力シート'!Y122="","",'(入力順➀)基本情報入力シート'!Y122)</f>
        <v/>
      </c>
      <c r="Q101" s="599" t="str">
        <f>IF('(入力順➀)基本情報入力シート'!Z122="","",'(入力順➀)基本情報入力シート'!Z122)</f>
        <v/>
      </c>
      <c r="R101" s="600" t="str">
        <f>IF('(入力順➀)基本情報入力シート'!AA122="","",'(入力順➀)基本情報入力シート'!AA122)</f>
        <v/>
      </c>
      <c r="S101" s="601"/>
      <c r="T101" s="602"/>
      <c r="U101" s="603" t="str">
        <f>IF(P101="","",VLOOKUP(P101,【参考】数式用!$A$5:$I$38,MATCH(T101,【参考】数式用!$C$4:$G$4,0)+2,0))</f>
        <v/>
      </c>
      <c r="V101" s="237" t="s">
        <v>201</v>
      </c>
      <c r="W101" s="604"/>
      <c r="X101" s="234" t="s">
        <v>202</v>
      </c>
      <c r="Y101" s="604"/>
      <c r="Z101" s="386" t="s">
        <v>203</v>
      </c>
      <c r="AA101" s="605"/>
      <c r="AB101" s="234" t="s">
        <v>202</v>
      </c>
      <c r="AC101" s="605"/>
      <c r="AD101" s="234" t="s">
        <v>204</v>
      </c>
      <c r="AE101" s="606" t="s">
        <v>205</v>
      </c>
      <c r="AF101" s="607" t="str">
        <f t="shared" si="6"/>
        <v/>
      </c>
      <c r="AG101" s="610" t="s">
        <v>206</v>
      </c>
      <c r="AH101" s="609" t="str">
        <f t="shared" si="5"/>
        <v/>
      </c>
    </row>
    <row r="102" spans="1:34" ht="36.75" customHeight="1">
      <c r="A102" s="592">
        <f t="shared" si="7"/>
        <v>91</v>
      </c>
      <c r="B102" s="593" t="str">
        <f>IF('(入力順➀)基本情報入力シート'!C123="","",'(入力順➀)基本情報入力シート'!C123)</f>
        <v/>
      </c>
      <c r="C102" s="594" t="str">
        <f>IF('(入力順➀)基本情報入力シート'!D123="","",'(入力順➀)基本情報入力シート'!D123)</f>
        <v/>
      </c>
      <c r="D102" s="595" t="str">
        <f>IF('(入力順➀)基本情報入力シート'!E123="","",'(入力順➀)基本情報入力シート'!E123)</f>
        <v/>
      </c>
      <c r="E102" s="595" t="str">
        <f>IF('(入力順➀)基本情報入力シート'!F123="","",'(入力順➀)基本情報入力シート'!F123)</f>
        <v/>
      </c>
      <c r="F102" s="595" t="str">
        <f>IF('(入力順➀)基本情報入力シート'!G123="","",'(入力順➀)基本情報入力シート'!G123)</f>
        <v/>
      </c>
      <c r="G102" s="595" t="str">
        <f>IF('(入力順➀)基本情報入力シート'!H123="","",'(入力順➀)基本情報入力シート'!H123)</f>
        <v/>
      </c>
      <c r="H102" s="595" t="str">
        <f>IF('(入力順➀)基本情報入力シート'!I123="","",'(入力順➀)基本情報入力シート'!I123)</f>
        <v/>
      </c>
      <c r="I102" s="595" t="str">
        <f>IF('(入力順➀)基本情報入力シート'!J123="","",'(入力順➀)基本情報入力シート'!J123)</f>
        <v/>
      </c>
      <c r="J102" s="595" t="str">
        <f>IF('(入力順➀)基本情報入力シート'!K123="","",'(入力順➀)基本情報入力シート'!K123)</f>
        <v/>
      </c>
      <c r="K102" s="596" t="str">
        <f>IF('(入力順➀)基本情報入力シート'!L123="","",'(入力順➀)基本情報入力シート'!L123)</f>
        <v/>
      </c>
      <c r="L102" s="597" t="str">
        <f>IF('(入力順➀)基本情報入力シート'!M123="","",'(入力順➀)基本情報入力シート'!M123)</f>
        <v/>
      </c>
      <c r="M102" s="597" t="str">
        <f>IF('(入力順➀)基本情報入力シート'!R123="","",'(入力順➀)基本情報入力シート'!R123)</f>
        <v/>
      </c>
      <c r="N102" s="597" t="str">
        <f>IF('(入力順➀)基本情報入力シート'!W123="","",'(入力順➀)基本情報入力シート'!W123)</f>
        <v/>
      </c>
      <c r="O102" s="592" t="str">
        <f>IF('(入力順➀)基本情報入力シート'!X123="","",'(入力順➀)基本情報入力シート'!X123)</f>
        <v/>
      </c>
      <c r="P102" s="598" t="str">
        <f>IF('(入力順➀)基本情報入力シート'!Y123="","",'(入力順➀)基本情報入力シート'!Y123)</f>
        <v/>
      </c>
      <c r="Q102" s="599" t="str">
        <f>IF('(入力順➀)基本情報入力シート'!Z123="","",'(入力順➀)基本情報入力シート'!Z123)</f>
        <v/>
      </c>
      <c r="R102" s="600" t="str">
        <f>IF('(入力順➀)基本情報入力シート'!AA123="","",'(入力順➀)基本情報入力シート'!AA123)</f>
        <v/>
      </c>
      <c r="S102" s="601"/>
      <c r="T102" s="602"/>
      <c r="U102" s="603" t="str">
        <f>IF(P102="","",VLOOKUP(P102,【参考】数式用!$A$5:$I$38,MATCH(T102,【参考】数式用!$C$4:$G$4,0)+2,0))</f>
        <v/>
      </c>
      <c r="V102" s="237" t="s">
        <v>201</v>
      </c>
      <c r="W102" s="604"/>
      <c r="X102" s="234" t="s">
        <v>202</v>
      </c>
      <c r="Y102" s="604"/>
      <c r="Z102" s="386" t="s">
        <v>203</v>
      </c>
      <c r="AA102" s="605"/>
      <c r="AB102" s="234" t="s">
        <v>202</v>
      </c>
      <c r="AC102" s="605"/>
      <c r="AD102" s="234" t="s">
        <v>204</v>
      </c>
      <c r="AE102" s="606" t="s">
        <v>205</v>
      </c>
      <c r="AF102" s="607" t="str">
        <f t="shared" si="6"/>
        <v/>
      </c>
      <c r="AG102" s="610" t="s">
        <v>206</v>
      </c>
      <c r="AH102" s="609" t="str">
        <f t="shared" si="5"/>
        <v/>
      </c>
    </row>
    <row r="103" spans="1:34" ht="36.75" customHeight="1">
      <c r="A103" s="592">
        <f t="shared" si="7"/>
        <v>92</v>
      </c>
      <c r="B103" s="593" t="str">
        <f>IF('(入力順➀)基本情報入力シート'!C124="","",'(入力順➀)基本情報入力シート'!C124)</f>
        <v/>
      </c>
      <c r="C103" s="594" t="str">
        <f>IF('(入力順➀)基本情報入力シート'!D124="","",'(入力順➀)基本情報入力シート'!D124)</f>
        <v/>
      </c>
      <c r="D103" s="595" t="str">
        <f>IF('(入力順➀)基本情報入力シート'!E124="","",'(入力順➀)基本情報入力シート'!E124)</f>
        <v/>
      </c>
      <c r="E103" s="595" t="str">
        <f>IF('(入力順➀)基本情報入力シート'!F124="","",'(入力順➀)基本情報入力シート'!F124)</f>
        <v/>
      </c>
      <c r="F103" s="595" t="str">
        <f>IF('(入力順➀)基本情報入力シート'!G124="","",'(入力順➀)基本情報入力シート'!G124)</f>
        <v/>
      </c>
      <c r="G103" s="595" t="str">
        <f>IF('(入力順➀)基本情報入力シート'!H124="","",'(入力順➀)基本情報入力シート'!H124)</f>
        <v/>
      </c>
      <c r="H103" s="595" t="str">
        <f>IF('(入力順➀)基本情報入力シート'!I124="","",'(入力順➀)基本情報入力シート'!I124)</f>
        <v/>
      </c>
      <c r="I103" s="595" t="str">
        <f>IF('(入力順➀)基本情報入力シート'!J124="","",'(入力順➀)基本情報入力シート'!J124)</f>
        <v/>
      </c>
      <c r="J103" s="595" t="str">
        <f>IF('(入力順➀)基本情報入力シート'!K124="","",'(入力順➀)基本情報入力シート'!K124)</f>
        <v/>
      </c>
      <c r="K103" s="596" t="str">
        <f>IF('(入力順➀)基本情報入力シート'!L124="","",'(入力順➀)基本情報入力シート'!L124)</f>
        <v/>
      </c>
      <c r="L103" s="597" t="str">
        <f>IF('(入力順➀)基本情報入力シート'!M124="","",'(入力順➀)基本情報入力シート'!M124)</f>
        <v/>
      </c>
      <c r="M103" s="597" t="str">
        <f>IF('(入力順➀)基本情報入力シート'!R124="","",'(入力順➀)基本情報入力シート'!R124)</f>
        <v/>
      </c>
      <c r="N103" s="597" t="str">
        <f>IF('(入力順➀)基本情報入力シート'!W124="","",'(入力順➀)基本情報入力シート'!W124)</f>
        <v/>
      </c>
      <c r="O103" s="592" t="str">
        <f>IF('(入力順➀)基本情報入力シート'!X124="","",'(入力順➀)基本情報入力シート'!X124)</f>
        <v/>
      </c>
      <c r="P103" s="598" t="str">
        <f>IF('(入力順➀)基本情報入力シート'!Y124="","",'(入力順➀)基本情報入力シート'!Y124)</f>
        <v/>
      </c>
      <c r="Q103" s="599" t="str">
        <f>IF('(入力順➀)基本情報入力シート'!Z124="","",'(入力順➀)基本情報入力シート'!Z124)</f>
        <v/>
      </c>
      <c r="R103" s="600" t="str">
        <f>IF('(入力順➀)基本情報入力シート'!AA124="","",'(入力順➀)基本情報入力シート'!AA124)</f>
        <v/>
      </c>
      <c r="S103" s="601"/>
      <c r="T103" s="602"/>
      <c r="U103" s="603" t="str">
        <f>IF(P103="","",VLOOKUP(P103,【参考】数式用!$A$5:$I$38,MATCH(T103,【参考】数式用!$C$4:$G$4,0)+2,0))</f>
        <v/>
      </c>
      <c r="V103" s="237" t="s">
        <v>201</v>
      </c>
      <c r="W103" s="604"/>
      <c r="X103" s="234" t="s">
        <v>202</v>
      </c>
      <c r="Y103" s="604"/>
      <c r="Z103" s="386" t="s">
        <v>203</v>
      </c>
      <c r="AA103" s="605"/>
      <c r="AB103" s="234" t="s">
        <v>202</v>
      </c>
      <c r="AC103" s="605"/>
      <c r="AD103" s="234" t="s">
        <v>204</v>
      </c>
      <c r="AE103" s="606" t="s">
        <v>205</v>
      </c>
      <c r="AF103" s="607" t="str">
        <f t="shared" si="6"/>
        <v/>
      </c>
      <c r="AG103" s="610" t="s">
        <v>206</v>
      </c>
      <c r="AH103" s="609" t="str">
        <f t="shared" si="5"/>
        <v/>
      </c>
    </row>
    <row r="104" spans="1:34" ht="36.75" customHeight="1">
      <c r="A104" s="592">
        <f t="shared" si="7"/>
        <v>93</v>
      </c>
      <c r="B104" s="593" t="str">
        <f>IF('(入力順➀)基本情報入力シート'!C125="","",'(入力順➀)基本情報入力シート'!C125)</f>
        <v/>
      </c>
      <c r="C104" s="594" t="str">
        <f>IF('(入力順➀)基本情報入力シート'!D125="","",'(入力順➀)基本情報入力シート'!D125)</f>
        <v/>
      </c>
      <c r="D104" s="595" t="str">
        <f>IF('(入力順➀)基本情報入力シート'!E125="","",'(入力順➀)基本情報入力シート'!E125)</f>
        <v/>
      </c>
      <c r="E104" s="595" t="str">
        <f>IF('(入力順➀)基本情報入力シート'!F125="","",'(入力順➀)基本情報入力シート'!F125)</f>
        <v/>
      </c>
      <c r="F104" s="595" t="str">
        <f>IF('(入力順➀)基本情報入力シート'!G125="","",'(入力順➀)基本情報入力シート'!G125)</f>
        <v/>
      </c>
      <c r="G104" s="595" t="str">
        <f>IF('(入力順➀)基本情報入力シート'!H125="","",'(入力順➀)基本情報入力シート'!H125)</f>
        <v/>
      </c>
      <c r="H104" s="595" t="str">
        <f>IF('(入力順➀)基本情報入力シート'!I125="","",'(入力順➀)基本情報入力シート'!I125)</f>
        <v/>
      </c>
      <c r="I104" s="595" t="str">
        <f>IF('(入力順➀)基本情報入力シート'!J125="","",'(入力順➀)基本情報入力シート'!J125)</f>
        <v/>
      </c>
      <c r="J104" s="595" t="str">
        <f>IF('(入力順➀)基本情報入力シート'!K125="","",'(入力順➀)基本情報入力シート'!K125)</f>
        <v/>
      </c>
      <c r="K104" s="596" t="str">
        <f>IF('(入力順➀)基本情報入力シート'!L125="","",'(入力順➀)基本情報入力シート'!L125)</f>
        <v/>
      </c>
      <c r="L104" s="597" t="str">
        <f>IF('(入力順➀)基本情報入力シート'!M125="","",'(入力順➀)基本情報入力シート'!M125)</f>
        <v/>
      </c>
      <c r="M104" s="597" t="str">
        <f>IF('(入力順➀)基本情報入力シート'!R125="","",'(入力順➀)基本情報入力シート'!R125)</f>
        <v/>
      </c>
      <c r="N104" s="597" t="str">
        <f>IF('(入力順➀)基本情報入力シート'!W125="","",'(入力順➀)基本情報入力シート'!W125)</f>
        <v/>
      </c>
      <c r="O104" s="592" t="str">
        <f>IF('(入力順➀)基本情報入力シート'!X125="","",'(入力順➀)基本情報入力シート'!X125)</f>
        <v/>
      </c>
      <c r="P104" s="598" t="str">
        <f>IF('(入力順➀)基本情報入力シート'!Y125="","",'(入力順➀)基本情報入力シート'!Y125)</f>
        <v/>
      </c>
      <c r="Q104" s="599" t="str">
        <f>IF('(入力順➀)基本情報入力シート'!Z125="","",'(入力順➀)基本情報入力シート'!Z125)</f>
        <v/>
      </c>
      <c r="R104" s="600" t="str">
        <f>IF('(入力順➀)基本情報入力シート'!AA125="","",'(入力順➀)基本情報入力シート'!AA125)</f>
        <v/>
      </c>
      <c r="S104" s="601"/>
      <c r="T104" s="602"/>
      <c r="U104" s="603" t="str">
        <f>IF(P104="","",VLOOKUP(P104,【参考】数式用!$A$5:$I$38,MATCH(T104,【参考】数式用!$C$4:$G$4,0)+2,0))</f>
        <v/>
      </c>
      <c r="V104" s="237" t="s">
        <v>201</v>
      </c>
      <c r="W104" s="604"/>
      <c r="X104" s="234" t="s">
        <v>202</v>
      </c>
      <c r="Y104" s="604"/>
      <c r="Z104" s="386" t="s">
        <v>203</v>
      </c>
      <c r="AA104" s="605"/>
      <c r="AB104" s="234" t="s">
        <v>202</v>
      </c>
      <c r="AC104" s="605"/>
      <c r="AD104" s="234" t="s">
        <v>204</v>
      </c>
      <c r="AE104" s="606" t="s">
        <v>205</v>
      </c>
      <c r="AF104" s="607" t="str">
        <f t="shared" si="6"/>
        <v/>
      </c>
      <c r="AG104" s="610" t="s">
        <v>206</v>
      </c>
      <c r="AH104" s="609" t="str">
        <f t="shared" si="5"/>
        <v/>
      </c>
    </row>
    <row r="105" spans="1:34" ht="36.75" customHeight="1">
      <c r="A105" s="592">
        <f t="shared" si="7"/>
        <v>94</v>
      </c>
      <c r="B105" s="593" t="str">
        <f>IF('(入力順➀)基本情報入力シート'!C126="","",'(入力順➀)基本情報入力シート'!C126)</f>
        <v/>
      </c>
      <c r="C105" s="594" t="str">
        <f>IF('(入力順➀)基本情報入力シート'!D126="","",'(入力順➀)基本情報入力シート'!D126)</f>
        <v/>
      </c>
      <c r="D105" s="595" t="str">
        <f>IF('(入力順➀)基本情報入力シート'!E126="","",'(入力順➀)基本情報入力シート'!E126)</f>
        <v/>
      </c>
      <c r="E105" s="595" t="str">
        <f>IF('(入力順➀)基本情報入力シート'!F126="","",'(入力順➀)基本情報入力シート'!F126)</f>
        <v/>
      </c>
      <c r="F105" s="595" t="str">
        <f>IF('(入力順➀)基本情報入力シート'!G126="","",'(入力順➀)基本情報入力シート'!G126)</f>
        <v/>
      </c>
      <c r="G105" s="595" t="str">
        <f>IF('(入力順➀)基本情報入力シート'!H126="","",'(入力順➀)基本情報入力シート'!H126)</f>
        <v/>
      </c>
      <c r="H105" s="595" t="str">
        <f>IF('(入力順➀)基本情報入力シート'!I126="","",'(入力順➀)基本情報入力シート'!I126)</f>
        <v/>
      </c>
      <c r="I105" s="595" t="str">
        <f>IF('(入力順➀)基本情報入力シート'!J126="","",'(入力順➀)基本情報入力シート'!J126)</f>
        <v/>
      </c>
      <c r="J105" s="595" t="str">
        <f>IF('(入力順➀)基本情報入力シート'!K126="","",'(入力順➀)基本情報入力シート'!K126)</f>
        <v/>
      </c>
      <c r="K105" s="596" t="str">
        <f>IF('(入力順➀)基本情報入力シート'!L126="","",'(入力順➀)基本情報入力シート'!L126)</f>
        <v/>
      </c>
      <c r="L105" s="597" t="str">
        <f>IF('(入力順➀)基本情報入力シート'!M126="","",'(入力順➀)基本情報入力シート'!M126)</f>
        <v/>
      </c>
      <c r="M105" s="597" t="str">
        <f>IF('(入力順➀)基本情報入力シート'!R126="","",'(入力順➀)基本情報入力シート'!R126)</f>
        <v/>
      </c>
      <c r="N105" s="597" t="str">
        <f>IF('(入力順➀)基本情報入力シート'!W126="","",'(入力順➀)基本情報入力シート'!W126)</f>
        <v/>
      </c>
      <c r="O105" s="592" t="str">
        <f>IF('(入力順➀)基本情報入力シート'!X126="","",'(入力順➀)基本情報入力シート'!X126)</f>
        <v/>
      </c>
      <c r="P105" s="598" t="str">
        <f>IF('(入力順➀)基本情報入力シート'!Y126="","",'(入力順➀)基本情報入力シート'!Y126)</f>
        <v/>
      </c>
      <c r="Q105" s="599" t="str">
        <f>IF('(入力順➀)基本情報入力シート'!Z126="","",'(入力順➀)基本情報入力シート'!Z126)</f>
        <v/>
      </c>
      <c r="R105" s="600" t="str">
        <f>IF('(入力順➀)基本情報入力シート'!AA126="","",'(入力順➀)基本情報入力シート'!AA126)</f>
        <v/>
      </c>
      <c r="S105" s="601"/>
      <c r="T105" s="602"/>
      <c r="U105" s="603" t="str">
        <f>IF(P105="","",VLOOKUP(P105,【参考】数式用!$A$5:$I$38,MATCH(T105,【参考】数式用!$C$4:$G$4,0)+2,0))</f>
        <v/>
      </c>
      <c r="V105" s="237" t="s">
        <v>201</v>
      </c>
      <c r="W105" s="604"/>
      <c r="X105" s="234" t="s">
        <v>202</v>
      </c>
      <c r="Y105" s="604"/>
      <c r="Z105" s="386" t="s">
        <v>203</v>
      </c>
      <c r="AA105" s="605"/>
      <c r="AB105" s="234" t="s">
        <v>202</v>
      </c>
      <c r="AC105" s="605"/>
      <c r="AD105" s="234" t="s">
        <v>204</v>
      </c>
      <c r="AE105" s="606" t="s">
        <v>205</v>
      </c>
      <c r="AF105" s="607" t="str">
        <f t="shared" si="6"/>
        <v/>
      </c>
      <c r="AG105" s="610" t="s">
        <v>206</v>
      </c>
      <c r="AH105" s="609" t="str">
        <f t="shared" si="5"/>
        <v/>
      </c>
    </row>
    <row r="106" spans="1:34" ht="36.75" customHeight="1">
      <c r="A106" s="592">
        <f t="shared" si="7"/>
        <v>95</v>
      </c>
      <c r="B106" s="593" t="str">
        <f>IF('(入力順➀)基本情報入力シート'!C127="","",'(入力順➀)基本情報入力シート'!C127)</f>
        <v/>
      </c>
      <c r="C106" s="594" t="str">
        <f>IF('(入力順➀)基本情報入力シート'!D127="","",'(入力順➀)基本情報入力シート'!D127)</f>
        <v/>
      </c>
      <c r="D106" s="595" t="str">
        <f>IF('(入力順➀)基本情報入力シート'!E127="","",'(入力順➀)基本情報入力シート'!E127)</f>
        <v/>
      </c>
      <c r="E106" s="595" t="str">
        <f>IF('(入力順➀)基本情報入力シート'!F127="","",'(入力順➀)基本情報入力シート'!F127)</f>
        <v/>
      </c>
      <c r="F106" s="595" t="str">
        <f>IF('(入力順➀)基本情報入力シート'!G127="","",'(入力順➀)基本情報入力シート'!G127)</f>
        <v/>
      </c>
      <c r="G106" s="595" t="str">
        <f>IF('(入力順➀)基本情報入力シート'!H127="","",'(入力順➀)基本情報入力シート'!H127)</f>
        <v/>
      </c>
      <c r="H106" s="595" t="str">
        <f>IF('(入力順➀)基本情報入力シート'!I127="","",'(入力順➀)基本情報入力シート'!I127)</f>
        <v/>
      </c>
      <c r="I106" s="595" t="str">
        <f>IF('(入力順➀)基本情報入力シート'!J127="","",'(入力順➀)基本情報入力シート'!J127)</f>
        <v/>
      </c>
      <c r="J106" s="595" t="str">
        <f>IF('(入力順➀)基本情報入力シート'!K127="","",'(入力順➀)基本情報入力シート'!K127)</f>
        <v/>
      </c>
      <c r="K106" s="596" t="str">
        <f>IF('(入力順➀)基本情報入力シート'!L127="","",'(入力順➀)基本情報入力シート'!L127)</f>
        <v/>
      </c>
      <c r="L106" s="597" t="str">
        <f>IF('(入力順➀)基本情報入力シート'!M127="","",'(入力順➀)基本情報入力シート'!M127)</f>
        <v/>
      </c>
      <c r="M106" s="597" t="str">
        <f>IF('(入力順➀)基本情報入力シート'!R127="","",'(入力順➀)基本情報入力シート'!R127)</f>
        <v/>
      </c>
      <c r="N106" s="597" t="str">
        <f>IF('(入力順➀)基本情報入力シート'!W127="","",'(入力順➀)基本情報入力シート'!W127)</f>
        <v/>
      </c>
      <c r="O106" s="592" t="str">
        <f>IF('(入力順➀)基本情報入力シート'!X127="","",'(入力順➀)基本情報入力シート'!X127)</f>
        <v/>
      </c>
      <c r="P106" s="598" t="str">
        <f>IF('(入力順➀)基本情報入力シート'!Y127="","",'(入力順➀)基本情報入力シート'!Y127)</f>
        <v/>
      </c>
      <c r="Q106" s="599" t="str">
        <f>IF('(入力順➀)基本情報入力シート'!Z127="","",'(入力順➀)基本情報入力シート'!Z127)</f>
        <v/>
      </c>
      <c r="R106" s="600" t="str">
        <f>IF('(入力順➀)基本情報入力シート'!AA127="","",'(入力順➀)基本情報入力シート'!AA127)</f>
        <v/>
      </c>
      <c r="S106" s="601"/>
      <c r="T106" s="602"/>
      <c r="U106" s="603" t="str">
        <f>IF(P106="","",VLOOKUP(P106,【参考】数式用!$A$5:$I$38,MATCH(T106,【参考】数式用!$C$4:$G$4,0)+2,0))</f>
        <v/>
      </c>
      <c r="V106" s="237" t="s">
        <v>201</v>
      </c>
      <c r="W106" s="604"/>
      <c r="X106" s="234" t="s">
        <v>202</v>
      </c>
      <c r="Y106" s="604"/>
      <c r="Z106" s="386" t="s">
        <v>203</v>
      </c>
      <c r="AA106" s="605"/>
      <c r="AB106" s="234" t="s">
        <v>202</v>
      </c>
      <c r="AC106" s="605"/>
      <c r="AD106" s="234" t="s">
        <v>204</v>
      </c>
      <c r="AE106" s="606" t="s">
        <v>205</v>
      </c>
      <c r="AF106" s="607" t="str">
        <f t="shared" si="6"/>
        <v/>
      </c>
      <c r="AG106" s="610" t="s">
        <v>206</v>
      </c>
      <c r="AH106" s="609" t="str">
        <f t="shared" si="5"/>
        <v/>
      </c>
    </row>
    <row r="107" spans="1:34" ht="36.75" customHeight="1">
      <c r="A107" s="592">
        <f t="shared" si="7"/>
        <v>96</v>
      </c>
      <c r="B107" s="593" t="str">
        <f>IF('(入力順➀)基本情報入力シート'!C128="","",'(入力順➀)基本情報入力シート'!C128)</f>
        <v/>
      </c>
      <c r="C107" s="594" t="str">
        <f>IF('(入力順➀)基本情報入力シート'!D128="","",'(入力順➀)基本情報入力シート'!D128)</f>
        <v/>
      </c>
      <c r="D107" s="595" t="str">
        <f>IF('(入力順➀)基本情報入力シート'!E128="","",'(入力順➀)基本情報入力シート'!E128)</f>
        <v/>
      </c>
      <c r="E107" s="595" t="str">
        <f>IF('(入力順➀)基本情報入力シート'!F128="","",'(入力順➀)基本情報入力シート'!F128)</f>
        <v/>
      </c>
      <c r="F107" s="595" t="str">
        <f>IF('(入力順➀)基本情報入力シート'!G128="","",'(入力順➀)基本情報入力シート'!G128)</f>
        <v/>
      </c>
      <c r="G107" s="595" t="str">
        <f>IF('(入力順➀)基本情報入力シート'!H128="","",'(入力順➀)基本情報入力シート'!H128)</f>
        <v/>
      </c>
      <c r="H107" s="595" t="str">
        <f>IF('(入力順➀)基本情報入力シート'!I128="","",'(入力順➀)基本情報入力シート'!I128)</f>
        <v/>
      </c>
      <c r="I107" s="595" t="str">
        <f>IF('(入力順➀)基本情報入力シート'!J128="","",'(入力順➀)基本情報入力シート'!J128)</f>
        <v/>
      </c>
      <c r="J107" s="595" t="str">
        <f>IF('(入力順➀)基本情報入力シート'!K128="","",'(入力順➀)基本情報入力シート'!K128)</f>
        <v/>
      </c>
      <c r="K107" s="596" t="str">
        <f>IF('(入力順➀)基本情報入力シート'!L128="","",'(入力順➀)基本情報入力シート'!L128)</f>
        <v/>
      </c>
      <c r="L107" s="597" t="str">
        <f>IF('(入力順➀)基本情報入力シート'!M128="","",'(入力順➀)基本情報入力シート'!M128)</f>
        <v/>
      </c>
      <c r="M107" s="597" t="str">
        <f>IF('(入力順➀)基本情報入力シート'!R128="","",'(入力順➀)基本情報入力シート'!R128)</f>
        <v/>
      </c>
      <c r="N107" s="597" t="str">
        <f>IF('(入力順➀)基本情報入力シート'!W128="","",'(入力順➀)基本情報入力シート'!W128)</f>
        <v/>
      </c>
      <c r="O107" s="592" t="str">
        <f>IF('(入力順➀)基本情報入力シート'!X128="","",'(入力順➀)基本情報入力シート'!X128)</f>
        <v/>
      </c>
      <c r="P107" s="598" t="str">
        <f>IF('(入力順➀)基本情報入力シート'!Y128="","",'(入力順➀)基本情報入力シート'!Y128)</f>
        <v/>
      </c>
      <c r="Q107" s="599" t="str">
        <f>IF('(入力順➀)基本情報入力シート'!Z128="","",'(入力順➀)基本情報入力シート'!Z128)</f>
        <v/>
      </c>
      <c r="R107" s="600" t="str">
        <f>IF('(入力順➀)基本情報入力シート'!AA128="","",'(入力順➀)基本情報入力シート'!AA128)</f>
        <v/>
      </c>
      <c r="S107" s="601"/>
      <c r="T107" s="602"/>
      <c r="U107" s="603" t="str">
        <f>IF(P107="","",VLOOKUP(P107,【参考】数式用!$A$5:$I$38,MATCH(T107,【参考】数式用!$C$4:$G$4,0)+2,0))</f>
        <v/>
      </c>
      <c r="V107" s="237" t="s">
        <v>201</v>
      </c>
      <c r="W107" s="604"/>
      <c r="X107" s="234" t="s">
        <v>202</v>
      </c>
      <c r="Y107" s="604"/>
      <c r="Z107" s="386" t="s">
        <v>203</v>
      </c>
      <c r="AA107" s="605"/>
      <c r="AB107" s="234" t="s">
        <v>202</v>
      </c>
      <c r="AC107" s="605"/>
      <c r="AD107" s="234" t="s">
        <v>204</v>
      </c>
      <c r="AE107" s="606" t="s">
        <v>205</v>
      </c>
      <c r="AF107" s="607" t="str">
        <f t="shared" si="6"/>
        <v/>
      </c>
      <c r="AG107" s="610" t="s">
        <v>206</v>
      </c>
      <c r="AH107" s="609" t="str">
        <f t="shared" si="5"/>
        <v/>
      </c>
    </row>
    <row r="108" spans="1:34" ht="36.75" customHeight="1">
      <c r="A108" s="592">
        <f t="shared" si="7"/>
        <v>97</v>
      </c>
      <c r="B108" s="593" t="str">
        <f>IF('(入力順➀)基本情報入力シート'!C129="","",'(入力順➀)基本情報入力シート'!C129)</f>
        <v/>
      </c>
      <c r="C108" s="594" t="str">
        <f>IF('(入力順➀)基本情報入力シート'!D129="","",'(入力順➀)基本情報入力シート'!D129)</f>
        <v/>
      </c>
      <c r="D108" s="595" t="str">
        <f>IF('(入力順➀)基本情報入力シート'!E129="","",'(入力順➀)基本情報入力シート'!E129)</f>
        <v/>
      </c>
      <c r="E108" s="595" t="str">
        <f>IF('(入力順➀)基本情報入力シート'!F129="","",'(入力順➀)基本情報入力シート'!F129)</f>
        <v/>
      </c>
      <c r="F108" s="595" t="str">
        <f>IF('(入力順➀)基本情報入力シート'!G129="","",'(入力順➀)基本情報入力シート'!G129)</f>
        <v/>
      </c>
      <c r="G108" s="595" t="str">
        <f>IF('(入力順➀)基本情報入力シート'!H129="","",'(入力順➀)基本情報入力シート'!H129)</f>
        <v/>
      </c>
      <c r="H108" s="595" t="str">
        <f>IF('(入力順➀)基本情報入力シート'!I129="","",'(入力順➀)基本情報入力シート'!I129)</f>
        <v/>
      </c>
      <c r="I108" s="595" t="str">
        <f>IF('(入力順➀)基本情報入力シート'!J129="","",'(入力順➀)基本情報入力シート'!J129)</f>
        <v/>
      </c>
      <c r="J108" s="595" t="str">
        <f>IF('(入力順➀)基本情報入力シート'!K129="","",'(入力順➀)基本情報入力シート'!K129)</f>
        <v/>
      </c>
      <c r="K108" s="596" t="str">
        <f>IF('(入力順➀)基本情報入力シート'!L129="","",'(入力順➀)基本情報入力シート'!L129)</f>
        <v/>
      </c>
      <c r="L108" s="597" t="str">
        <f>IF('(入力順➀)基本情報入力シート'!M129="","",'(入力順➀)基本情報入力シート'!M129)</f>
        <v/>
      </c>
      <c r="M108" s="597" t="str">
        <f>IF('(入力順➀)基本情報入力シート'!R129="","",'(入力順➀)基本情報入力シート'!R129)</f>
        <v/>
      </c>
      <c r="N108" s="597" t="str">
        <f>IF('(入力順➀)基本情報入力シート'!W129="","",'(入力順➀)基本情報入力シート'!W129)</f>
        <v/>
      </c>
      <c r="O108" s="592" t="str">
        <f>IF('(入力順➀)基本情報入力シート'!X129="","",'(入力順➀)基本情報入力シート'!X129)</f>
        <v/>
      </c>
      <c r="P108" s="598" t="str">
        <f>IF('(入力順➀)基本情報入力シート'!Y129="","",'(入力順➀)基本情報入力シート'!Y129)</f>
        <v/>
      </c>
      <c r="Q108" s="599" t="str">
        <f>IF('(入力順➀)基本情報入力シート'!Z129="","",'(入力順➀)基本情報入力シート'!Z129)</f>
        <v/>
      </c>
      <c r="R108" s="600" t="str">
        <f>IF('(入力順➀)基本情報入力シート'!AA129="","",'(入力順➀)基本情報入力シート'!AA129)</f>
        <v/>
      </c>
      <c r="S108" s="601"/>
      <c r="T108" s="602"/>
      <c r="U108" s="603" t="str">
        <f>IF(P108="","",VLOOKUP(P108,【参考】数式用!$A$5:$I$38,MATCH(T108,【参考】数式用!$C$4:$G$4,0)+2,0))</f>
        <v/>
      </c>
      <c r="V108" s="237" t="s">
        <v>201</v>
      </c>
      <c r="W108" s="604"/>
      <c r="X108" s="234" t="s">
        <v>202</v>
      </c>
      <c r="Y108" s="604"/>
      <c r="Z108" s="386" t="s">
        <v>203</v>
      </c>
      <c r="AA108" s="605"/>
      <c r="AB108" s="234" t="s">
        <v>202</v>
      </c>
      <c r="AC108" s="605"/>
      <c r="AD108" s="234" t="s">
        <v>204</v>
      </c>
      <c r="AE108" s="606" t="s">
        <v>205</v>
      </c>
      <c r="AF108" s="607" t="str">
        <f t="shared" si="6"/>
        <v/>
      </c>
      <c r="AG108" s="610" t="s">
        <v>206</v>
      </c>
      <c r="AH108" s="609" t="str">
        <f t="shared" si="5"/>
        <v/>
      </c>
    </row>
    <row r="109" spans="1:34" ht="36.75" customHeight="1">
      <c r="A109" s="592">
        <f t="shared" si="7"/>
        <v>98</v>
      </c>
      <c r="B109" s="593" t="str">
        <f>IF('(入力順➀)基本情報入力シート'!C130="","",'(入力順➀)基本情報入力シート'!C130)</f>
        <v/>
      </c>
      <c r="C109" s="594" t="str">
        <f>IF('(入力順➀)基本情報入力シート'!D130="","",'(入力順➀)基本情報入力シート'!D130)</f>
        <v/>
      </c>
      <c r="D109" s="595" t="str">
        <f>IF('(入力順➀)基本情報入力シート'!E130="","",'(入力順➀)基本情報入力シート'!E130)</f>
        <v/>
      </c>
      <c r="E109" s="595" t="str">
        <f>IF('(入力順➀)基本情報入力シート'!F130="","",'(入力順➀)基本情報入力シート'!F130)</f>
        <v/>
      </c>
      <c r="F109" s="595" t="str">
        <f>IF('(入力順➀)基本情報入力シート'!G130="","",'(入力順➀)基本情報入力シート'!G130)</f>
        <v/>
      </c>
      <c r="G109" s="595" t="str">
        <f>IF('(入力順➀)基本情報入力シート'!H130="","",'(入力順➀)基本情報入力シート'!H130)</f>
        <v/>
      </c>
      <c r="H109" s="595" t="str">
        <f>IF('(入力順➀)基本情報入力シート'!I130="","",'(入力順➀)基本情報入力シート'!I130)</f>
        <v/>
      </c>
      <c r="I109" s="595" t="str">
        <f>IF('(入力順➀)基本情報入力シート'!J130="","",'(入力順➀)基本情報入力シート'!J130)</f>
        <v/>
      </c>
      <c r="J109" s="595" t="str">
        <f>IF('(入力順➀)基本情報入力シート'!K130="","",'(入力順➀)基本情報入力シート'!K130)</f>
        <v/>
      </c>
      <c r="K109" s="596" t="str">
        <f>IF('(入力順➀)基本情報入力シート'!L130="","",'(入力順➀)基本情報入力シート'!L130)</f>
        <v/>
      </c>
      <c r="L109" s="597" t="str">
        <f>IF('(入力順➀)基本情報入力シート'!M130="","",'(入力順➀)基本情報入力シート'!M130)</f>
        <v/>
      </c>
      <c r="M109" s="597" t="str">
        <f>IF('(入力順➀)基本情報入力シート'!R130="","",'(入力順➀)基本情報入力シート'!R130)</f>
        <v/>
      </c>
      <c r="N109" s="597" t="str">
        <f>IF('(入力順➀)基本情報入力シート'!W130="","",'(入力順➀)基本情報入力シート'!W130)</f>
        <v/>
      </c>
      <c r="O109" s="592" t="str">
        <f>IF('(入力順➀)基本情報入力シート'!X130="","",'(入力順➀)基本情報入力シート'!X130)</f>
        <v/>
      </c>
      <c r="P109" s="598" t="str">
        <f>IF('(入力順➀)基本情報入力シート'!Y130="","",'(入力順➀)基本情報入力シート'!Y130)</f>
        <v/>
      </c>
      <c r="Q109" s="599" t="str">
        <f>IF('(入力順➀)基本情報入力シート'!Z130="","",'(入力順➀)基本情報入力シート'!Z130)</f>
        <v/>
      </c>
      <c r="R109" s="600" t="str">
        <f>IF('(入力順➀)基本情報入力シート'!AA130="","",'(入力順➀)基本情報入力シート'!AA130)</f>
        <v/>
      </c>
      <c r="S109" s="601"/>
      <c r="T109" s="602"/>
      <c r="U109" s="603" t="str">
        <f>IF(P109="","",VLOOKUP(P109,【参考】数式用!$A$5:$I$38,MATCH(T109,【参考】数式用!$C$4:$G$4,0)+2,0))</f>
        <v/>
      </c>
      <c r="V109" s="237" t="s">
        <v>201</v>
      </c>
      <c r="W109" s="604"/>
      <c r="X109" s="234" t="s">
        <v>202</v>
      </c>
      <c r="Y109" s="604"/>
      <c r="Z109" s="386" t="s">
        <v>203</v>
      </c>
      <c r="AA109" s="605"/>
      <c r="AB109" s="234" t="s">
        <v>202</v>
      </c>
      <c r="AC109" s="605"/>
      <c r="AD109" s="234" t="s">
        <v>204</v>
      </c>
      <c r="AE109" s="606" t="s">
        <v>205</v>
      </c>
      <c r="AF109" s="607" t="str">
        <f t="shared" si="6"/>
        <v/>
      </c>
      <c r="AG109" s="610" t="s">
        <v>206</v>
      </c>
      <c r="AH109" s="609" t="str">
        <f t="shared" si="5"/>
        <v/>
      </c>
    </row>
    <row r="110" spans="1:34" ht="36.75" customHeight="1">
      <c r="A110" s="592">
        <f t="shared" si="7"/>
        <v>99</v>
      </c>
      <c r="B110" s="593" t="str">
        <f>IF('(入力順➀)基本情報入力シート'!C131="","",'(入力順➀)基本情報入力シート'!C131)</f>
        <v/>
      </c>
      <c r="C110" s="594" t="str">
        <f>IF('(入力順➀)基本情報入力シート'!D131="","",'(入力順➀)基本情報入力シート'!D131)</f>
        <v/>
      </c>
      <c r="D110" s="595" t="str">
        <f>IF('(入力順➀)基本情報入力シート'!E131="","",'(入力順➀)基本情報入力シート'!E131)</f>
        <v/>
      </c>
      <c r="E110" s="595" t="str">
        <f>IF('(入力順➀)基本情報入力シート'!F131="","",'(入力順➀)基本情報入力シート'!F131)</f>
        <v/>
      </c>
      <c r="F110" s="595" t="str">
        <f>IF('(入力順➀)基本情報入力シート'!G131="","",'(入力順➀)基本情報入力シート'!G131)</f>
        <v/>
      </c>
      <c r="G110" s="595" t="str">
        <f>IF('(入力順➀)基本情報入力シート'!H131="","",'(入力順➀)基本情報入力シート'!H131)</f>
        <v/>
      </c>
      <c r="H110" s="595" t="str">
        <f>IF('(入力順➀)基本情報入力シート'!I131="","",'(入力順➀)基本情報入力シート'!I131)</f>
        <v/>
      </c>
      <c r="I110" s="595" t="str">
        <f>IF('(入力順➀)基本情報入力シート'!J131="","",'(入力順➀)基本情報入力シート'!J131)</f>
        <v/>
      </c>
      <c r="J110" s="595" t="str">
        <f>IF('(入力順➀)基本情報入力シート'!K131="","",'(入力順➀)基本情報入力シート'!K131)</f>
        <v/>
      </c>
      <c r="K110" s="596" t="str">
        <f>IF('(入力順➀)基本情報入力シート'!L131="","",'(入力順➀)基本情報入力シート'!L131)</f>
        <v/>
      </c>
      <c r="L110" s="597" t="str">
        <f>IF('(入力順➀)基本情報入力シート'!M131="","",'(入力順➀)基本情報入力シート'!M131)</f>
        <v/>
      </c>
      <c r="M110" s="597" t="str">
        <f>IF('(入力順➀)基本情報入力シート'!R131="","",'(入力順➀)基本情報入力シート'!R131)</f>
        <v/>
      </c>
      <c r="N110" s="597" t="str">
        <f>IF('(入力順➀)基本情報入力シート'!W131="","",'(入力順➀)基本情報入力シート'!W131)</f>
        <v/>
      </c>
      <c r="O110" s="592" t="str">
        <f>IF('(入力順➀)基本情報入力シート'!X131="","",'(入力順➀)基本情報入力シート'!X131)</f>
        <v/>
      </c>
      <c r="P110" s="598" t="str">
        <f>IF('(入力順➀)基本情報入力シート'!Y131="","",'(入力順➀)基本情報入力シート'!Y131)</f>
        <v/>
      </c>
      <c r="Q110" s="599" t="str">
        <f>IF('(入力順➀)基本情報入力シート'!Z131="","",'(入力順➀)基本情報入力シート'!Z131)</f>
        <v/>
      </c>
      <c r="R110" s="600" t="str">
        <f>IF('(入力順➀)基本情報入力シート'!AA131="","",'(入力順➀)基本情報入力シート'!AA131)</f>
        <v/>
      </c>
      <c r="S110" s="601"/>
      <c r="T110" s="602"/>
      <c r="U110" s="603" t="str">
        <f>IF(P110="","",VLOOKUP(P110,【参考】数式用!$A$5:$I$38,MATCH(T110,【参考】数式用!$C$4:$G$4,0)+2,0))</f>
        <v/>
      </c>
      <c r="V110" s="237" t="s">
        <v>201</v>
      </c>
      <c r="W110" s="604"/>
      <c r="X110" s="234" t="s">
        <v>202</v>
      </c>
      <c r="Y110" s="604"/>
      <c r="Z110" s="386" t="s">
        <v>203</v>
      </c>
      <c r="AA110" s="605"/>
      <c r="AB110" s="234" t="s">
        <v>202</v>
      </c>
      <c r="AC110" s="605"/>
      <c r="AD110" s="234" t="s">
        <v>204</v>
      </c>
      <c r="AE110" s="606" t="s">
        <v>205</v>
      </c>
      <c r="AF110" s="607" t="str">
        <f t="shared" si="6"/>
        <v/>
      </c>
      <c r="AG110" s="610" t="s">
        <v>206</v>
      </c>
      <c r="AH110" s="609" t="str">
        <f t="shared" si="5"/>
        <v/>
      </c>
    </row>
    <row r="111" spans="1:34" ht="36.75" customHeight="1">
      <c r="A111" s="592">
        <f t="shared" si="7"/>
        <v>100</v>
      </c>
      <c r="B111" s="593" t="str">
        <f>IF('(入力順➀)基本情報入力シート'!C132="","",'(入力順➀)基本情報入力シート'!C132)</f>
        <v/>
      </c>
      <c r="C111" s="594" t="str">
        <f>IF('(入力順➀)基本情報入力シート'!D132="","",'(入力順➀)基本情報入力シート'!D132)</f>
        <v/>
      </c>
      <c r="D111" s="595" t="str">
        <f>IF('(入力順➀)基本情報入力シート'!E132="","",'(入力順➀)基本情報入力シート'!E132)</f>
        <v/>
      </c>
      <c r="E111" s="595" t="str">
        <f>IF('(入力順➀)基本情報入力シート'!F132="","",'(入力順➀)基本情報入力シート'!F132)</f>
        <v/>
      </c>
      <c r="F111" s="595" t="str">
        <f>IF('(入力順➀)基本情報入力シート'!G132="","",'(入力順➀)基本情報入力シート'!G132)</f>
        <v/>
      </c>
      <c r="G111" s="595" t="str">
        <f>IF('(入力順➀)基本情報入力シート'!H132="","",'(入力順➀)基本情報入力シート'!H132)</f>
        <v/>
      </c>
      <c r="H111" s="595" t="str">
        <f>IF('(入力順➀)基本情報入力シート'!I132="","",'(入力順➀)基本情報入力シート'!I132)</f>
        <v/>
      </c>
      <c r="I111" s="595" t="str">
        <f>IF('(入力順➀)基本情報入力シート'!J132="","",'(入力順➀)基本情報入力シート'!J132)</f>
        <v/>
      </c>
      <c r="J111" s="595" t="str">
        <f>IF('(入力順➀)基本情報入力シート'!K132="","",'(入力順➀)基本情報入力シート'!K132)</f>
        <v/>
      </c>
      <c r="K111" s="596" t="str">
        <f>IF('(入力順➀)基本情報入力シート'!L132="","",'(入力順➀)基本情報入力シート'!L132)</f>
        <v/>
      </c>
      <c r="L111" s="597" t="str">
        <f>IF('(入力順➀)基本情報入力シート'!M132="","",'(入力順➀)基本情報入力シート'!M132)</f>
        <v/>
      </c>
      <c r="M111" s="597" t="str">
        <f>IF('(入力順➀)基本情報入力シート'!R132="","",'(入力順➀)基本情報入力シート'!R132)</f>
        <v/>
      </c>
      <c r="N111" s="597" t="str">
        <f>IF('(入力順➀)基本情報入力シート'!W132="","",'(入力順➀)基本情報入力シート'!W132)</f>
        <v/>
      </c>
      <c r="O111" s="592" t="str">
        <f>IF('(入力順➀)基本情報入力シート'!X132="","",'(入力順➀)基本情報入力シート'!X132)</f>
        <v/>
      </c>
      <c r="P111" s="598" t="str">
        <f>IF('(入力順➀)基本情報入力シート'!Y132="","",'(入力順➀)基本情報入力シート'!Y132)</f>
        <v/>
      </c>
      <c r="Q111" s="599" t="str">
        <f>IF('(入力順➀)基本情報入力シート'!Z132="","",'(入力順➀)基本情報入力シート'!Z132)</f>
        <v/>
      </c>
      <c r="R111" s="600" t="str">
        <f>IF('(入力順➀)基本情報入力シート'!AA132="","",'(入力順➀)基本情報入力シート'!AA132)</f>
        <v/>
      </c>
      <c r="S111" s="601"/>
      <c r="T111" s="602"/>
      <c r="U111" s="603" t="str">
        <f>IF(P111="","",VLOOKUP(P111,【参考】数式用!$A$5:$I$38,MATCH(T111,【参考】数式用!$C$4:$G$4,0)+2,0))</f>
        <v/>
      </c>
      <c r="V111" s="237" t="s">
        <v>201</v>
      </c>
      <c r="W111" s="604"/>
      <c r="X111" s="234" t="s">
        <v>202</v>
      </c>
      <c r="Y111" s="604"/>
      <c r="Z111" s="386" t="s">
        <v>203</v>
      </c>
      <c r="AA111" s="605"/>
      <c r="AB111" s="234" t="s">
        <v>202</v>
      </c>
      <c r="AC111" s="605"/>
      <c r="AD111" s="234" t="s">
        <v>204</v>
      </c>
      <c r="AE111" s="606" t="s">
        <v>205</v>
      </c>
      <c r="AF111" s="607" t="str">
        <f t="shared" si="6"/>
        <v/>
      </c>
      <c r="AG111" s="610" t="s">
        <v>206</v>
      </c>
      <c r="AH111" s="609" t="str">
        <f t="shared" si="5"/>
        <v/>
      </c>
    </row>
  </sheetData>
  <sheetProtection formatCells="0" formatColumns="0" formatRows="0" insertRows="0" deleteRows="0" autoFilter="0"/>
  <autoFilter ref="L11:AH11"/>
  <mergeCells count="18">
    <mergeCell ref="D3:O3"/>
    <mergeCell ref="A3:C3"/>
    <mergeCell ref="T8:U8"/>
    <mergeCell ref="A7:A10"/>
    <mergeCell ref="B7:K10"/>
    <mergeCell ref="L7:L10"/>
    <mergeCell ref="O7:O10"/>
    <mergeCell ref="P7:P10"/>
    <mergeCell ref="Q7:Q10"/>
    <mergeCell ref="R7:R10"/>
    <mergeCell ref="A5:N5"/>
    <mergeCell ref="M8:N8"/>
    <mergeCell ref="V8:AG8"/>
    <mergeCell ref="V9:AG10"/>
    <mergeCell ref="S9:S10"/>
    <mergeCell ref="T9:T10"/>
    <mergeCell ref="AH9:AH10"/>
    <mergeCell ref="U9:U10"/>
  </mergeCells>
  <phoneticPr fontId="7"/>
  <dataValidations disablePrompts="1" count="3">
    <dataValidation imeMode="halfAlpha" allowBlank="1" showInputMessage="1" showErrorMessage="1" sqref="AC12:AC111 AA12:AA111 Y12:Y111 W12:W111 B12:R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55" orientation="landscape" cellComments="asDisplayed" r:id="rId1"/>
  <headerFooter alignWithMargins="0"/>
  <rowBreaks count="1" manualBreakCount="1">
    <brk id="31"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5"/>
  <sheetViews>
    <sheetView view="pageBreakPreview" zoomScale="80" zoomScaleNormal="80" zoomScaleSheetLayoutView="80" workbookViewId="0">
      <selection activeCell="O40" sqref="O40"/>
    </sheetView>
  </sheetViews>
  <sheetFormatPr defaultColWidth="2.5" defaultRowHeight="13.5"/>
  <cols>
    <col min="1" max="1" width="5.625" style="53" customWidth="1"/>
    <col min="2" max="11" width="2.625" style="53" customWidth="1"/>
    <col min="12" max="13" width="11.875" style="53" customWidth="1"/>
    <col min="14" max="14" width="12.625" style="53" customWidth="1"/>
    <col min="15" max="15" width="37.5" style="53" customWidth="1"/>
    <col min="16" max="16" width="31.25" style="53" customWidth="1"/>
    <col min="17" max="17" width="10.625" style="53" customWidth="1"/>
    <col min="18" max="18" width="9.625" style="53" customWidth="1"/>
    <col min="19" max="20" width="13.625" style="53" customWidth="1"/>
    <col min="21" max="21" width="6.75" style="53" customWidth="1"/>
    <col min="22" max="22" width="31.5" style="53" customWidth="1"/>
    <col min="23" max="23" width="4.75" style="53" bestFit="1" customWidth="1"/>
    <col min="24" max="24" width="3.625" style="53" customWidth="1"/>
    <col min="25" max="25" width="3.125" style="53" bestFit="1" customWidth="1"/>
    <col min="26" max="26" width="3.625" style="53" customWidth="1"/>
    <col min="27" max="27" width="8" style="53" bestFit="1" customWidth="1"/>
    <col min="28" max="28" width="3.625" style="53" customWidth="1"/>
    <col min="29" max="29" width="3.125" style="53" bestFit="1" customWidth="1"/>
    <col min="30" max="30" width="3.625" style="53" customWidth="1"/>
    <col min="31" max="32" width="3.125" style="53" customWidth="1"/>
    <col min="33" max="33" width="3.5" style="53" bestFit="1" customWidth="1"/>
    <col min="34" max="34" width="5.875" style="53" bestFit="1" customWidth="1"/>
    <col min="35" max="35" width="14.625" style="53" customWidth="1"/>
    <col min="36" max="36" width="2.5" style="53"/>
    <col min="37" max="37" width="6.125" style="53" customWidth="1"/>
    <col min="38" max="47" width="8.375" style="53" customWidth="1"/>
    <col min="48" max="16384" width="2.5" style="53"/>
  </cols>
  <sheetData>
    <row r="1" spans="1:47" ht="21" customHeight="1">
      <c r="A1" s="560" t="s">
        <v>160</v>
      </c>
      <c r="B1" s="192"/>
      <c r="C1" s="192"/>
      <c r="D1" s="192"/>
      <c r="E1" s="192"/>
      <c r="F1" s="192"/>
      <c r="G1" s="192"/>
      <c r="H1" s="195" t="s">
        <v>224</v>
      </c>
      <c r="I1" s="192"/>
      <c r="J1" s="192"/>
      <c r="K1" s="192"/>
      <c r="L1" s="192"/>
      <c r="M1" s="192"/>
      <c r="N1" s="192"/>
      <c r="O1" s="192"/>
      <c r="P1" s="192"/>
      <c r="Q1" s="192"/>
      <c r="R1" s="192"/>
      <c r="S1" s="192"/>
      <c r="T1" s="192"/>
      <c r="U1" s="192"/>
      <c r="V1" s="192"/>
      <c r="W1" s="192"/>
      <c r="X1" s="192"/>
      <c r="Y1" s="192"/>
      <c r="Z1" s="192"/>
      <c r="AA1" s="193"/>
      <c r="AB1" s="193"/>
      <c r="AC1" s="193"/>
      <c r="AD1" s="193"/>
      <c r="AE1" s="193"/>
      <c r="AF1" s="193"/>
      <c r="AG1" s="193"/>
      <c r="AH1" s="193"/>
      <c r="AI1" s="193"/>
      <c r="AJ1" s="192"/>
      <c r="AK1" s="192"/>
      <c r="AL1" s="192"/>
      <c r="AM1" s="192"/>
      <c r="AN1" s="192"/>
      <c r="AO1" s="192"/>
      <c r="AP1" s="192"/>
      <c r="AQ1" s="192"/>
      <c r="AR1" s="192"/>
      <c r="AS1" s="192"/>
      <c r="AT1" s="192"/>
      <c r="AU1" s="192"/>
    </row>
    <row r="2" spans="1:47" ht="21" customHeight="1" thickBot="1">
      <c r="A2" s="192"/>
      <c r="B2" s="195"/>
      <c r="C2" s="195"/>
      <c r="D2" s="195"/>
      <c r="E2" s="195"/>
      <c r="F2" s="195"/>
      <c r="G2" s="195"/>
      <c r="H2" s="195"/>
      <c r="I2" s="195"/>
      <c r="J2" s="195"/>
      <c r="K2" s="195"/>
      <c r="L2" s="195"/>
      <c r="M2" s="195"/>
      <c r="N2" s="195"/>
      <c r="O2" s="195"/>
      <c r="P2" s="195"/>
      <c r="Q2" s="192"/>
      <c r="R2" s="192"/>
      <c r="S2" s="192"/>
      <c r="T2" s="192"/>
      <c r="U2" s="192"/>
      <c r="V2" s="192"/>
      <c r="W2" s="192"/>
      <c r="X2" s="195"/>
      <c r="Y2" s="195"/>
      <c r="Z2" s="195"/>
      <c r="AA2" s="193"/>
      <c r="AB2" s="193"/>
      <c r="AC2" s="193"/>
      <c r="AD2" s="193"/>
      <c r="AE2" s="561"/>
      <c r="AF2" s="561"/>
      <c r="AG2" s="561"/>
      <c r="AH2" s="561"/>
      <c r="AI2" s="561"/>
      <c r="AJ2" s="192"/>
      <c r="AK2" s="192"/>
      <c r="AL2" s="192"/>
      <c r="AM2" s="192"/>
      <c r="AN2" s="192"/>
      <c r="AO2" s="192"/>
      <c r="AP2" s="192"/>
      <c r="AQ2" s="192"/>
      <c r="AR2" s="192"/>
      <c r="AS2" s="192"/>
      <c r="AT2" s="192"/>
      <c r="AU2" s="192"/>
    </row>
    <row r="3" spans="1:47" ht="27" customHeight="1" thickBot="1">
      <c r="A3" s="979" t="s">
        <v>6</v>
      </c>
      <c r="B3" s="979"/>
      <c r="C3" s="980"/>
      <c r="D3" s="976" t="str">
        <f>IF('(入力順➀)基本情報入力シート'!M16="","",'(入力順➀)基本情報入力シート'!M16)</f>
        <v>○○ケアサービス</v>
      </c>
      <c r="E3" s="977"/>
      <c r="F3" s="977"/>
      <c r="G3" s="977"/>
      <c r="H3" s="977"/>
      <c r="I3" s="977"/>
      <c r="J3" s="977"/>
      <c r="K3" s="977"/>
      <c r="L3" s="977"/>
      <c r="M3" s="977"/>
      <c r="N3" s="977"/>
      <c r="O3" s="978"/>
      <c r="P3" s="562"/>
      <c r="Q3" s="563"/>
      <c r="R3" s="563"/>
      <c r="S3" s="192"/>
      <c r="T3" s="192"/>
      <c r="U3" s="192"/>
      <c r="V3" s="192"/>
      <c r="W3" s="563"/>
      <c r="X3" s="563"/>
      <c r="Y3" s="563"/>
      <c r="Z3" s="563"/>
      <c r="AA3" s="192"/>
      <c r="AB3" s="192"/>
      <c r="AC3" s="192"/>
      <c r="AD3" s="192"/>
      <c r="AE3" s="192"/>
      <c r="AF3" s="192"/>
      <c r="AG3" s="192"/>
      <c r="AH3" s="192"/>
      <c r="AI3" s="192"/>
      <c r="AJ3" s="192"/>
      <c r="AK3" s="192"/>
      <c r="AL3" s="192"/>
      <c r="AM3" s="192"/>
      <c r="AN3" s="192"/>
      <c r="AO3" s="192"/>
      <c r="AP3" s="192"/>
      <c r="AQ3" s="192"/>
      <c r="AR3" s="192"/>
      <c r="AS3" s="192"/>
      <c r="AT3" s="192"/>
      <c r="AU3" s="192"/>
    </row>
    <row r="4" spans="1:47" ht="21" customHeight="1" thickBot="1">
      <c r="A4" s="564"/>
      <c r="B4" s="564"/>
      <c r="C4" s="564"/>
      <c r="D4" s="565"/>
      <c r="E4" s="565"/>
      <c r="F4" s="565"/>
      <c r="G4" s="565"/>
      <c r="H4" s="565"/>
      <c r="I4" s="565"/>
      <c r="J4" s="565"/>
      <c r="K4" s="565"/>
      <c r="L4" s="565"/>
      <c r="M4" s="565"/>
      <c r="N4" s="565"/>
      <c r="O4" s="565"/>
      <c r="P4" s="565"/>
      <c r="Q4" s="563"/>
      <c r="R4" s="563"/>
      <c r="S4" s="192"/>
      <c r="T4" s="192"/>
      <c r="U4" s="192"/>
      <c r="V4" s="192"/>
      <c r="W4" s="563"/>
      <c r="X4" s="563"/>
      <c r="Y4" s="563"/>
      <c r="Z4" s="563"/>
      <c r="AA4" s="192"/>
      <c r="AB4" s="192"/>
      <c r="AC4" s="192"/>
      <c r="AD4" s="192"/>
      <c r="AE4" s="192"/>
      <c r="AF4" s="192"/>
      <c r="AG4" s="192"/>
      <c r="AH4" s="192"/>
      <c r="AI4" s="192"/>
      <c r="AJ4" s="192"/>
      <c r="AK4" s="192"/>
      <c r="AL4" s="192"/>
      <c r="AM4" s="192"/>
      <c r="AN4" s="192"/>
      <c r="AO4" s="192"/>
      <c r="AP4" s="192"/>
      <c r="AQ4" s="192"/>
      <c r="AR4" s="192"/>
      <c r="AS4" s="192"/>
      <c r="AT4" s="192"/>
      <c r="AU4" s="192"/>
    </row>
    <row r="5" spans="1:47" ht="27" customHeight="1" thickBot="1">
      <c r="A5" s="611" t="s">
        <v>223</v>
      </c>
      <c r="B5" s="612"/>
      <c r="C5" s="612"/>
      <c r="D5" s="613"/>
      <c r="E5" s="613"/>
      <c r="F5" s="613"/>
      <c r="G5" s="613"/>
      <c r="H5" s="613"/>
      <c r="I5" s="613"/>
      <c r="J5" s="613"/>
      <c r="K5" s="613"/>
      <c r="L5" s="613"/>
      <c r="M5" s="613"/>
      <c r="N5" s="613"/>
      <c r="O5" s="614">
        <f>IF((SUM(AI12:AI111))=0,"",SUM(AI12:AI111))</f>
        <v>19158216</v>
      </c>
      <c r="P5" s="565"/>
      <c r="Q5" s="192"/>
      <c r="R5" s="563"/>
      <c r="S5" s="199"/>
      <c r="T5" s="199"/>
      <c r="U5" s="199"/>
      <c r="V5" s="199"/>
      <c r="W5" s="563"/>
      <c r="X5" s="563"/>
      <c r="Y5" s="563"/>
      <c r="Z5" s="563"/>
      <c r="AA5" s="199"/>
      <c r="AB5" s="199"/>
      <c r="AC5" s="199"/>
      <c r="AD5" s="199"/>
      <c r="AE5" s="199"/>
      <c r="AF5" s="199"/>
      <c r="AG5" s="199"/>
      <c r="AH5" s="199"/>
      <c r="AI5" s="199"/>
      <c r="AJ5" s="192"/>
      <c r="AK5" s="192"/>
      <c r="AL5" s="192"/>
      <c r="AM5" s="192"/>
      <c r="AN5" s="192"/>
      <c r="AO5" s="192"/>
      <c r="AP5" s="192"/>
      <c r="AQ5" s="192"/>
      <c r="AR5" s="192"/>
      <c r="AS5" s="192"/>
      <c r="AT5" s="192"/>
      <c r="AU5" s="192"/>
    </row>
    <row r="6" spans="1:47" ht="21" customHeight="1" thickBot="1">
      <c r="A6" s="192"/>
      <c r="B6" s="192"/>
      <c r="C6" s="192"/>
      <c r="D6" s="192"/>
      <c r="E6" s="192"/>
      <c r="F6" s="192"/>
      <c r="G6" s="192"/>
      <c r="H6" s="192"/>
      <c r="I6" s="192"/>
      <c r="J6" s="192"/>
      <c r="K6" s="192"/>
      <c r="L6" s="192"/>
      <c r="M6" s="192"/>
      <c r="N6" s="192"/>
      <c r="O6" s="192"/>
      <c r="P6" s="192"/>
      <c r="Q6" s="243"/>
      <c r="R6" s="243"/>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row>
    <row r="7" spans="1:47" ht="18" customHeight="1">
      <c r="A7" s="983"/>
      <c r="B7" s="985" t="s">
        <v>7</v>
      </c>
      <c r="C7" s="986"/>
      <c r="D7" s="986"/>
      <c r="E7" s="986"/>
      <c r="F7" s="986"/>
      <c r="G7" s="986"/>
      <c r="H7" s="986"/>
      <c r="I7" s="986"/>
      <c r="J7" s="986"/>
      <c r="K7" s="987"/>
      <c r="L7" s="991" t="s">
        <v>125</v>
      </c>
      <c r="M7" s="964" t="s">
        <v>218</v>
      </c>
      <c r="N7" s="966"/>
      <c r="O7" s="993" t="s">
        <v>148</v>
      </c>
      <c r="P7" s="995" t="s">
        <v>76</v>
      </c>
      <c r="Q7" s="997" t="s">
        <v>209</v>
      </c>
      <c r="R7" s="1006" t="s">
        <v>136</v>
      </c>
      <c r="S7" s="615" t="s">
        <v>46</v>
      </c>
      <c r="T7" s="616"/>
      <c r="U7" s="616"/>
      <c r="V7" s="617"/>
      <c r="W7" s="617"/>
      <c r="X7" s="617"/>
      <c r="Y7" s="617"/>
      <c r="Z7" s="617"/>
      <c r="AA7" s="617"/>
      <c r="AB7" s="617"/>
      <c r="AC7" s="617"/>
      <c r="AD7" s="617"/>
      <c r="AE7" s="617"/>
      <c r="AF7" s="617"/>
      <c r="AG7" s="617"/>
      <c r="AH7" s="617"/>
      <c r="AI7" s="618"/>
      <c r="AJ7" s="192"/>
      <c r="AK7" s="192"/>
      <c r="AL7" s="192"/>
      <c r="AM7" s="192"/>
      <c r="AN7" s="192"/>
      <c r="AO7" s="192"/>
      <c r="AP7" s="192"/>
      <c r="AQ7" s="192"/>
      <c r="AR7" s="192"/>
      <c r="AS7" s="192"/>
      <c r="AT7" s="192"/>
      <c r="AU7" s="192"/>
    </row>
    <row r="8" spans="1:47" ht="14.25" customHeight="1">
      <c r="A8" s="984"/>
      <c r="B8" s="988"/>
      <c r="C8" s="989"/>
      <c r="D8" s="989"/>
      <c r="E8" s="989"/>
      <c r="F8" s="989"/>
      <c r="G8" s="989"/>
      <c r="H8" s="989"/>
      <c r="I8" s="989"/>
      <c r="J8" s="989"/>
      <c r="K8" s="990"/>
      <c r="L8" s="992"/>
      <c r="M8" s="967"/>
      <c r="N8" s="969"/>
      <c r="O8" s="994"/>
      <c r="P8" s="996"/>
      <c r="Q8" s="998"/>
      <c r="R8" s="1007"/>
      <c r="S8" s="619"/>
      <c r="T8" s="1002" t="s">
        <v>10</v>
      </c>
      <c r="U8" s="1003"/>
      <c r="V8" s="620" t="s">
        <v>35</v>
      </c>
      <c r="W8" s="1004" t="s">
        <v>29</v>
      </c>
      <c r="X8" s="1005"/>
      <c r="Y8" s="1005"/>
      <c r="Z8" s="1005"/>
      <c r="AA8" s="1005"/>
      <c r="AB8" s="1005"/>
      <c r="AC8" s="1005"/>
      <c r="AD8" s="1005"/>
      <c r="AE8" s="1005"/>
      <c r="AF8" s="1005"/>
      <c r="AG8" s="1005"/>
      <c r="AH8" s="1005"/>
      <c r="AI8" s="621" t="s">
        <v>15</v>
      </c>
      <c r="AJ8" s="192"/>
      <c r="AK8" s="192"/>
      <c r="AL8" s="192"/>
      <c r="AM8" s="192"/>
      <c r="AN8" s="192"/>
      <c r="AO8" s="192"/>
      <c r="AP8" s="192"/>
      <c r="AQ8" s="192"/>
      <c r="AR8" s="192"/>
      <c r="AS8" s="192"/>
      <c r="AT8" s="192"/>
      <c r="AU8" s="192"/>
    </row>
    <row r="9" spans="1:47" ht="13.5" customHeight="1">
      <c r="A9" s="984"/>
      <c r="B9" s="988"/>
      <c r="C9" s="989"/>
      <c r="D9" s="989"/>
      <c r="E9" s="989"/>
      <c r="F9" s="989"/>
      <c r="G9" s="989"/>
      <c r="H9" s="989"/>
      <c r="I9" s="989"/>
      <c r="J9" s="989"/>
      <c r="K9" s="990"/>
      <c r="L9" s="992"/>
      <c r="M9" s="1010"/>
      <c r="N9" s="1011"/>
      <c r="O9" s="994"/>
      <c r="P9" s="996"/>
      <c r="Q9" s="998"/>
      <c r="R9" s="1007"/>
      <c r="S9" s="970" t="s">
        <v>116</v>
      </c>
      <c r="T9" s="1012" t="s">
        <v>210</v>
      </c>
      <c r="U9" s="1013" t="s">
        <v>137</v>
      </c>
      <c r="V9" s="1008" t="s">
        <v>87</v>
      </c>
      <c r="W9" s="964" t="s">
        <v>138</v>
      </c>
      <c r="X9" s="965"/>
      <c r="Y9" s="965"/>
      <c r="Z9" s="965"/>
      <c r="AA9" s="965"/>
      <c r="AB9" s="965"/>
      <c r="AC9" s="965"/>
      <c r="AD9" s="965"/>
      <c r="AE9" s="965"/>
      <c r="AF9" s="965"/>
      <c r="AG9" s="965"/>
      <c r="AH9" s="965"/>
      <c r="AI9" s="973" t="s">
        <v>230</v>
      </c>
      <c r="AJ9" s="192"/>
      <c r="AK9" s="192"/>
      <c r="AL9" s="192"/>
      <c r="AM9" s="192"/>
      <c r="AN9" s="192"/>
      <c r="AO9" s="192"/>
      <c r="AP9" s="192"/>
      <c r="AQ9" s="192"/>
      <c r="AR9" s="192"/>
      <c r="AS9" s="192"/>
      <c r="AT9" s="192"/>
      <c r="AU9" s="192"/>
    </row>
    <row r="10" spans="1:47" ht="150" customHeight="1">
      <c r="A10" s="984"/>
      <c r="B10" s="988"/>
      <c r="C10" s="989"/>
      <c r="D10" s="989"/>
      <c r="E10" s="989"/>
      <c r="F10" s="989"/>
      <c r="G10" s="989"/>
      <c r="H10" s="989"/>
      <c r="I10" s="989"/>
      <c r="J10" s="989"/>
      <c r="K10" s="990"/>
      <c r="L10" s="992"/>
      <c r="M10" s="577" t="s">
        <v>219</v>
      </c>
      <c r="N10" s="577" t="s">
        <v>220</v>
      </c>
      <c r="O10" s="994"/>
      <c r="P10" s="996"/>
      <c r="Q10" s="998"/>
      <c r="R10" s="1007"/>
      <c r="S10" s="970"/>
      <c r="T10" s="1012"/>
      <c r="U10" s="1013"/>
      <c r="V10" s="1009"/>
      <c r="W10" s="967"/>
      <c r="X10" s="968"/>
      <c r="Y10" s="968"/>
      <c r="Z10" s="968"/>
      <c r="AA10" s="968"/>
      <c r="AB10" s="968"/>
      <c r="AC10" s="968"/>
      <c r="AD10" s="968"/>
      <c r="AE10" s="968"/>
      <c r="AF10" s="968"/>
      <c r="AG10" s="968"/>
      <c r="AH10" s="968"/>
      <c r="AI10" s="973"/>
      <c r="AJ10" s="192"/>
      <c r="AK10" s="192"/>
      <c r="AL10" s="192"/>
      <c r="AM10" s="192"/>
      <c r="AN10" s="192"/>
      <c r="AO10" s="192"/>
      <c r="AP10" s="192"/>
      <c r="AQ10" s="192"/>
      <c r="AR10" s="192"/>
      <c r="AS10" s="192"/>
      <c r="AT10" s="192"/>
      <c r="AU10" s="192"/>
    </row>
    <row r="11" spans="1:47" ht="15" thickBot="1">
      <c r="A11" s="578"/>
      <c r="B11" s="579"/>
      <c r="C11" s="580"/>
      <c r="D11" s="580"/>
      <c r="E11" s="580"/>
      <c r="F11" s="580"/>
      <c r="G11" s="580"/>
      <c r="H11" s="580"/>
      <c r="I11" s="580"/>
      <c r="J11" s="580"/>
      <c r="K11" s="581"/>
      <c r="L11" s="582"/>
      <c r="M11" s="582"/>
      <c r="N11" s="582"/>
      <c r="O11" s="583"/>
      <c r="P11" s="584"/>
      <c r="Q11" s="585"/>
      <c r="R11" s="622"/>
      <c r="S11" s="573"/>
      <c r="T11" s="623"/>
      <c r="U11" s="624"/>
      <c r="V11" s="625"/>
      <c r="W11" s="590"/>
      <c r="X11" s="591"/>
      <c r="Y11" s="591"/>
      <c r="Z11" s="591"/>
      <c r="AA11" s="591"/>
      <c r="AB11" s="591"/>
      <c r="AC11" s="591"/>
      <c r="AD11" s="591"/>
      <c r="AE11" s="591"/>
      <c r="AF11" s="591"/>
      <c r="AG11" s="591"/>
      <c r="AH11" s="591"/>
      <c r="AI11" s="586"/>
      <c r="AJ11" s="192"/>
      <c r="AK11" s="192"/>
      <c r="AL11" s="192"/>
      <c r="AM11" s="192"/>
      <c r="AN11" s="192"/>
      <c r="AO11" s="192"/>
      <c r="AP11" s="192"/>
      <c r="AQ11" s="192"/>
      <c r="AR11" s="192"/>
      <c r="AS11" s="192"/>
      <c r="AT11" s="192"/>
      <c r="AU11" s="192"/>
    </row>
    <row r="12" spans="1:47" ht="33" customHeight="1" thickBot="1">
      <c r="A12" s="592">
        <v>1</v>
      </c>
      <c r="B12" s="593">
        <f>IF('(入力順➀)基本情報入力シート'!C33="","",'(入力順➀)基本情報入力シート'!C33)</f>
        <v>1</v>
      </c>
      <c r="C12" s="594">
        <f>IF('(入力順➀)基本情報入力シート'!D33="","",'(入力順➀)基本情報入力シート'!D33)</f>
        <v>3</v>
      </c>
      <c r="D12" s="595">
        <f>IF('(入力順➀)基本情報入力シート'!E33="","",'(入力順➀)基本情報入力シート'!E33)</f>
        <v>3</v>
      </c>
      <c r="E12" s="595">
        <f>IF('(入力順➀)基本情報入力シート'!F33="","",'(入力順➀)基本情報入力シート'!F33)</f>
        <v>4</v>
      </c>
      <c r="F12" s="595">
        <f>IF('(入力順➀)基本情報入力シート'!G33="","",'(入力順➀)基本情報入力シート'!G33)</f>
        <v>5</v>
      </c>
      <c r="G12" s="595">
        <f>IF('(入力順➀)基本情報入力シート'!H33="","",'(入力順➀)基本情報入力シート'!H33)</f>
        <v>6</v>
      </c>
      <c r="H12" s="595">
        <f>IF('(入力順➀)基本情報入力シート'!I33="","",'(入力順➀)基本情報入力シート'!I33)</f>
        <v>7</v>
      </c>
      <c r="I12" s="595">
        <f>IF('(入力順➀)基本情報入力シート'!J33="","",'(入力順➀)基本情報入力シート'!J33)</f>
        <v>8</v>
      </c>
      <c r="J12" s="595">
        <f>IF('(入力順➀)基本情報入力シート'!K33="","",'(入力順➀)基本情報入力シート'!K33)</f>
        <v>9</v>
      </c>
      <c r="K12" s="596">
        <f>IF('(入力順➀)基本情報入力シート'!L33="","",'(入力順➀)基本情報入力シート'!L33)</f>
        <v>1</v>
      </c>
      <c r="L12" s="597" t="str">
        <f>IF('(入力順➀)基本情報入力シート'!M33="","",'(入力順➀)基本情報入力シート'!M33)</f>
        <v>東京都</v>
      </c>
      <c r="M12" s="597" t="str">
        <f>IF('(入力順➀)基本情報入力シート'!R33="","",'(入力順➀)基本情報入力シート'!R33)</f>
        <v>東京都</v>
      </c>
      <c r="N12" s="597" t="str">
        <f>IF('(入力順➀)基本情報入力シート'!W33="","",'(入力順➀)基本情報入力シート'!W33)</f>
        <v>千代田区</v>
      </c>
      <c r="O12" s="592" t="str">
        <f>IF('(入力順➀)基本情報入力シート'!X33="","",'(入力順➀)基本情報入力シート'!X33)</f>
        <v>介護保険事業所名称０１</v>
      </c>
      <c r="P12" s="598" t="str">
        <f>IF('(入力順➀)基本情報入力シート'!Y33="","",'(入力順➀)基本情報入力シート'!Y33)</f>
        <v>訪問介護</v>
      </c>
      <c r="Q12" s="599">
        <f>IF('(入力順➀)基本情報入力シート'!Z33="","",'(入力順➀)基本情報入力シート'!Z33)</f>
        <v>250000</v>
      </c>
      <c r="R12" s="626">
        <f>IF('(入力順➀)基本情報入力シート'!AA33="","",'(入力順➀)基本情報入力シート'!AA33)</f>
        <v>11.4</v>
      </c>
      <c r="S12" s="627" t="s">
        <v>551</v>
      </c>
      <c r="T12" s="628" t="s">
        <v>561</v>
      </c>
      <c r="U12" s="629">
        <f>IF(P12="","",VLOOKUP(P12,【参考】数式用!$A$5:$I$38,MATCH(T12,【参考】数式用!$H$4:$I$4,0)+7,0))</f>
        <v>6.3E-2</v>
      </c>
      <c r="V12" s="837" t="s">
        <v>364</v>
      </c>
      <c r="W12" s="237" t="s">
        <v>34</v>
      </c>
      <c r="X12" s="630">
        <v>4</v>
      </c>
      <c r="Y12" s="234" t="s">
        <v>12</v>
      </c>
      <c r="Z12" s="630">
        <v>4</v>
      </c>
      <c r="AA12" s="386" t="s">
        <v>102</v>
      </c>
      <c r="AB12" s="630">
        <v>5</v>
      </c>
      <c r="AC12" s="234" t="s">
        <v>12</v>
      </c>
      <c r="AD12" s="630">
        <v>3</v>
      </c>
      <c r="AE12" s="234" t="s">
        <v>17</v>
      </c>
      <c r="AF12" s="606" t="s">
        <v>49</v>
      </c>
      <c r="AG12" s="608">
        <f t="shared" ref="AG12:AG16" si="0">IF(X12&gt;=1,(AB12*12+AD12)-(X12*12+Z12)+1,"")</f>
        <v>12</v>
      </c>
      <c r="AH12" s="608" t="s">
        <v>69</v>
      </c>
      <c r="AI12" s="609">
        <f t="shared" ref="AI12:AI43" si="1">IFERROR(ROUNDDOWN(ROUND(Q12*R12,0)*U12,0)*AG12,"")</f>
        <v>2154600</v>
      </c>
      <c r="AJ12" s="192"/>
      <c r="AK12" s="631" t="str">
        <f>IFERROR(IF(AND(T12="特定加算Ⅰ",OR(V12="",V12="-",V12="いずれも取得していない")),"☓","○"),"")</f>
        <v>○</v>
      </c>
      <c r="AL12" s="632" t="str">
        <f>IFERROR(IF(AND(T12="特定加算Ⅰ",OR(V12="",V12="-",V12="いずれも取得していない")),"！特定加算Ⅰが選択されています。該当する介護福祉士配置等要件を選択してください。",""),"")</f>
        <v/>
      </c>
      <c r="AM12" s="633"/>
      <c r="AN12" s="633"/>
      <c r="AO12" s="633"/>
      <c r="AP12" s="633"/>
      <c r="AQ12" s="633"/>
      <c r="AR12" s="633"/>
      <c r="AS12" s="633"/>
      <c r="AT12" s="633"/>
      <c r="AU12" s="634"/>
    </row>
    <row r="13" spans="1:47" ht="33" customHeight="1" thickBot="1">
      <c r="A13" s="592">
        <f>A12+1</f>
        <v>2</v>
      </c>
      <c r="B13" s="593">
        <f>IF('(入力順➀)基本情報入力シート'!C34="","",'(入力順➀)基本情報入力シート'!C34)</f>
        <v>1</v>
      </c>
      <c r="C13" s="594">
        <f>IF('(入力順➀)基本情報入力シート'!D34="","",'(入力順➀)基本情報入力シート'!D34)</f>
        <v>3</v>
      </c>
      <c r="D13" s="595">
        <f>IF('(入力順➀)基本情報入力シート'!E34="","",'(入力順➀)基本情報入力シート'!E34)</f>
        <v>3</v>
      </c>
      <c r="E13" s="595">
        <f>IF('(入力順➀)基本情報入力シート'!F34="","",'(入力順➀)基本情報入力シート'!F34)</f>
        <v>4</v>
      </c>
      <c r="F13" s="595">
        <f>IF('(入力順➀)基本情報入力シート'!G34="","",'(入力順➀)基本情報入力シート'!G34)</f>
        <v>5</v>
      </c>
      <c r="G13" s="595">
        <f>IF('(入力順➀)基本情報入力シート'!H34="","",'(入力順➀)基本情報入力シート'!H34)</f>
        <v>6</v>
      </c>
      <c r="H13" s="595">
        <f>IF('(入力順➀)基本情報入力シート'!I34="","",'(入力順➀)基本情報入力シート'!I34)</f>
        <v>7</v>
      </c>
      <c r="I13" s="595">
        <f>IF('(入力順➀)基本情報入力シート'!J34="","",'(入力順➀)基本情報入力シート'!J34)</f>
        <v>8</v>
      </c>
      <c r="J13" s="595">
        <f>IF('(入力順➀)基本情報入力シート'!K34="","",'(入力順➀)基本情報入力シート'!K34)</f>
        <v>9</v>
      </c>
      <c r="K13" s="596">
        <f>IF('(入力順➀)基本情報入力シート'!L34="","",'(入力順➀)基本情報入力シート'!L34)</f>
        <v>2</v>
      </c>
      <c r="L13" s="597" t="str">
        <f>IF('(入力順➀)基本情報入力シート'!M34="","",'(入力順➀)基本情報入力シート'!M34)</f>
        <v>東京都</v>
      </c>
      <c r="M13" s="597" t="str">
        <f>IF('(入力順➀)基本情報入力シート'!R34="","",'(入力順➀)基本情報入力シート'!R34)</f>
        <v>東京都</v>
      </c>
      <c r="N13" s="597" t="str">
        <f>IF('(入力順➀)基本情報入力シート'!W34="","",'(入力順➀)基本情報入力シート'!W34)</f>
        <v>豊島区</v>
      </c>
      <c r="O13" s="592" t="str">
        <f>IF('(入力順➀)基本情報入力シート'!X34="","",'(入力順➀)基本情報入力シート'!X34)</f>
        <v>介護保険事業所名称０２</v>
      </c>
      <c r="P13" s="598" t="str">
        <f>IF('(入力順➀)基本情報入力シート'!Y34="","",'(入力順➀)基本情報入力シート'!Y34)</f>
        <v>通所介護</v>
      </c>
      <c r="Q13" s="599">
        <f>IF('(入力順➀)基本情報入力シート'!Z34="","",'(入力順➀)基本情報入力シート'!Z34)</f>
        <v>400000</v>
      </c>
      <c r="R13" s="626">
        <f>IF('(入力順➀)基本情報入力シート'!AA34="","",'(入力順➀)基本情報入力シート'!AA34)</f>
        <v>10.9</v>
      </c>
      <c r="S13" s="627" t="s">
        <v>552</v>
      </c>
      <c r="T13" s="628" t="s">
        <v>562</v>
      </c>
      <c r="U13" s="629">
        <f>IF(P13="","",VLOOKUP(P13,【参考】数式用!$A$5:$I$38,MATCH(T13,【参考】数式用!$H$4:$I$4,0)+7,0))</f>
        <v>0.01</v>
      </c>
      <c r="V13" s="837" t="s">
        <v>259</v>
      </c>
      <c r="W13" s="237" t="s">
        <v>34</v>
      </c>
      <c r="X13" s="630">
        <v>4</v>
      </c>
      <c r="Y13" s="234" t="s">
        <v>12</v>
      </c>
      <c r="Z13" s="630">
        <v>4</v>
      </c>
      <c r="AA13" s="386" t="s">
        <v>102</v>
      </c>
      <c r="AB13" s="630">
        <v>5</v>
      </c>
      <c r="AC13" s="234" t="s">
        <v>12</v>
      </c>
      <c r="AD13" s="630">
        <v>3</v>
      </c>
      <c r="AE13" s="234" t="s">
        <v>17</v>
      </c>
      <c r="AF13" s="606" t="s">
        <v>49</v>
      </c>
      <c r="AG13" s="607">
        <f t="shared" si="0"/>
        <v>12</v>
      </c>
      <c r="AH13" s="608" t="s">
        <v>69</v>
      </c>
      <c r="AI13" s="609">
        <f t="shared" si="1"/>
        <v>523200</v>
      </c>
      <c r="AJ13" s="192"/>
      <c r="AK13" s="631" t="str">
        <f>IFERROR(IF(AND(T13="特定加算Ⅰ",OR(V13="",V13="-",V13="いずれも取得していない")),"☓","○"),"")</f>
        <v>○</v>
      </c>
      <c r="AL13" s="632" t="str">
        <f>IFERROR(IF(AND(T13="特定加算Ⅰ",OR(V13="",V13="-",V13="いずれも取得していない")),"！特定加算Ⅰが選択されています。該当する介護福祉士配置等要件を選択してください。",""),"")</f>
        <v/>
      </c>
      <c r="AM13" s="633"/>
      <c r="AN13" s="633"/>
      <c r="AO13" s="633"/>
      <c r="AP13" s="633"/>
      <c r="AQ13" s="633"/>
      <c r="AR13" s="633"/>
      <c r="AS13" s="633"/>
      <c r="AT13" s="633"/>
      <c r="AU13" s="634"/>
    </row>
    <row r="14" spans="1:47" ht="33" customHeight="1" thickBot="1">
      <c r="A14" s="592">
        <f t="shared" ref="A14:A111" si="2">A13+1</f>
        <v>3</v>
      </c>
      <c r="B14" s="593">
        <f>IF('(入力順➀)基本情報入力シート'!C35="","",'(入力順➀)基本情報入力シート'!C35)</f>
        <v>1</v>
      </c>
      <c r="C14" s="594">
        <f>IF('(入力順➀)基本情報入力シート'!D35="","",'(入力順➀)基本情報入力シート'!D35)</f>
        <v>3</v>
      </c>
      <c r="D14" s="595">
        <f>IF('(入力順➀)基本情報入力シート'!E35="","",'(入力順➀)基本情報入力シート'!E35)</f>
        <v>3</v>
      </c>
      <c r="E14" s="595">
        <f>IF('(入力順➀)基本情報入力シート'!F35="","",'(入力順➀)基本情報入力シート'!F35)</f>
        <v>4</v>
      </c>
      <c r="F14" s="595">
        <f>IF('(入力順➀)基本情報入力シート'!G35="","",'(入力順➀)基本情報入力シート'!G35)</f>
        <v>5</v>
      </c>
      <c r="G14" s="595">
        <f>IF('(入力順➀)基本情報入力シート'!H35="","",'(入力順➀)基本情報入力シート'!H35)</f>
        <v>6</v>
      </c>
      <c r="H14" s="595">
        <f>IF('(入力順➀)基本情報入力シート'!I35="","",'(入力順➀)基本情報入力シート'!I35)</f>
        <v>7</v>
      </c>
      <c r="I14" s="595">
        <f>IF('(入力順➀)基本情報入力シート'!J35="","",'(入力順➀)基本情報入力シート'!J35)</f>
        <v>8</v>
      </c>
      <c r="J14" s="595">
        <f>IF('(入力順➀)基本情報入力シート'!K35="","",'(入力順➀)基本情報入力シート'!K35)</f>
        <v>9</v>
      </c>
      <c r="K14" s="596">
        <f>IF('(入力順➀)基本情報入力シート'!L35="","",'(入力順➀)基本情報入力シート'!L35)</f>
        <v>3</v>
      </c>
      <c r="L14" s="597" t="str">
        <f>IF('(入力順➀)基本情報入力シート'!M35="","",'(入力順➀)基本情報入力シート'!M35)</f>
        <v>世田谷区</v>
      </c>
      <c r="M14" s="597" t="str">
        <f>IF('(入力順➀)基本情報入力シート'!R35="","",'(入力順➀)基本情報入力シート'!R35)</f>
        <v>東京都</v>
      </c>
      <c r="N14" s="597" t="str">
        <f>IF('(入力順➀)基本情報入力シート'!W35="","",'(入力順➀)基本情報入力シート'!W35)</f>
        <v>世田谷区</v>
      </c>
      <c r="O14" s="592" t="str">
        <f>IF('(入力順➀)基本情報入力シート'!X35="","",'(入力順➀)基本情報入力シート'!X35)</f>
        <v>介護保険事業所名称０３</v>
      </c>
      <c r="P14" s="598" t="str">
        <f>IF('(入力順➀)基本情報入力シート'!Y35="","",'(入力順➀)基本情報入力シート'!Y35)</f>
        <v>定期巡回･随時対応型訪問介護看護</v>
      </c>
      <c r="Q14" s="599">
        <f>IF('(入力順➀)基本情報入力シート'!Z35="","",'(入力順➀)基本情報入力シート'!Z35)</f>
        <v>400000</v>
      </c>
      <c r="R14" s="626">
        <f>IF('(入力順➀)基本情報入力シート'!AA35="","",'(入力順➀)基本情報入力シート'!AA35)</f>
        <v>11.4</v>
      </c>
      <c r="S14" s="627" t="s">
        <v>553</v>
      </c>
      <c r="T14" s="628" t="s">
        <v>561</v>
      </c>
      <c r="U14" s="629">
        <f>IF(P14="","",VLOOKUP(P14,【参考】数式用!$A$5:$I$38,MATCH(T14,【参考】数式用!$H$4:$I$4,0)+7,0))</f>
        <v>6.3E-2</v>
      </c>
      <c r="V14" s="837" t="s">
        <v>362</v>
      </c>
      <c r="W14" s="237" t="s">
        <v>34</v>
      </c>
      <c r="X14" s="630">
        <v>4</v>
      </c>
      <c r="Y14" s="234" t="s">
        <v>12</v>
      </c>
      <c r="Z14" s="630">
        <v>4</v>
      </c>
      <c r="AA14" s="386" t="s">
        <v>102</v>
      </c>
      <c r="AB14" s="630">
        <v>5</v>
      </c>
      <c r="AC14" s="234" t="s">
        <v>12</v>
      </c>
      <c r="AD14" s="630">
        <v>3</v>
      </c>
      <c r="AE14" s="234" t="s">
        <v>17</v>
      </c>
      <c r="AF14" s="606" t="s">
        <v>49</v>
      </c>
      <c r="AG14" s="607">
        <f t="shared" si="0"/>
        <v>12</v>
      </c>
      <c r="AH14" s="608" t="s">
        <v>69</v>
      </c>
      <c r="AI14" s="609">
        <f t="shared" si="1"/>
        <v>3447360</v>
      </c>
      <c r="AJ14" s="192"/>
      <c r="AK14" s="631" t="str">
        <f t="shared" ref="AK14:AK18" si="3">IFERROR(IF(AND(T14="特定加算Ⅰ",OR(V14="",V14="-",V14="いずれも取得していない")),"☓","○"),"")</f>
        <v>○</v>
      </c>
      <c r="AL14" s="632" t="str">
        <f t="shared" ref="AL14:AL18" si="4">IFERROR(IF(AND(T14="特定加算Ⅰ",OR(V14="",V14="-",V14="いずれも取得していない")),"！特定加算Ⅰが選択されています。該当する介護福祉士配置等要件を選択してください。",""),"")</f>
        <v/>
      </c>
      <c r="AM14" s="633"/>
      <c r="AN14" s="633"/>
      <c r="AO14" s="633"/>
      <c r="AP14" s="633"/>
      <c r="AQ14" s="633"/>
      <c r="AR14" s="633"/>
      <c r="AS14" s="633"/>
      <c r="AT14" s="633"/>
      <c r="AU14" s="634"/>
    </row>
    <row r="15" spans="1:47" ht="33" customHeight="1" thickBot="1">
      <c r="A15" s="592">
        <f t="shared" si="2"/>
        <v>4</v>
      </c>
      <c r="B15" s="593">
        <f>IF('(入力順➀)基本情報入力シート'!C36="","",'(入力順➀)基本情報入力シート'!C36)</f>
        <v>1</v>
      </c>
      <c r="C15" s="594">
        <f>IF('(入力順➀)基本情報入力シート'!D36="","",'(入力順➀)基本情報入力シート'!D36)</f>
        <v>1</v>
      </c>
      <c r="D15" s="595">
        <f>IF('(入力順➀)基本情報入力シート'!E36="","",'(入力順➀)基本情報入力シート'!E36)</f>
        <v>3</v>
      </c>
      <c r="E15" s="595">
        <f>IF('(入力順➀)基本情報入力シート'!F36="","",'(入力順➀)基本情報入力シート'!F36)</f>
        <v>4</v>
      </c>
      <c r="F15" s="595">
        <f>IF('(入力順➀)基本情報入力シート'!G36="","",'(入力順➀)基本情報入力シート'!G36)</f>
        <v>5</v>
      </c>
      <c r="G15" s="595">
        <f>IF('(入力順➀)基本情報入力シート'!H36="","",'(入力順➀)基本情報入力シート'!H36)</f>
        <v>6</v>
      </c>
      <c r="H15" s="595">
        <f>IF('(入力順➀)基本情報入力シート'!I36="","",'(入力順➀)基本情報入力シート'!I36)</f>
        <v>7</v>
      </c>
      <c r="I15" s="595">
        <f>IF('(入力順➀)基本情報入力シート'!J36="","",'(入力順➀)基本情報入力シート'!J36)</f>
        <v>8</v>
      </c>
      <c r="J15" s="595">
        <f>IF('(入力順➀)基本情報入力シート'!K36="","",'(入力順➀)基本情報入力シート'!K36)</f>
        <v>9</v>
      </c>
      <c r="K15" s="596">
        <f>IF('(入力順➀)基本情報入力シート'!L36="","",'(入力順➀)基本情報入力シート'!L36)</f>
        <v>4</v>
      </c>
      <c r="L15" s="597" t="str">
        <f>IF('(入力順➀)基本情報入力シート'!M36="","",'(入力順➀)基本情報入力シート'!M36)</f>
        <v>埼玉県</v>
      </c>
      <c r="M15" s="597" t="str">
        <f>IF('(入力順➀)基本情報入力シート'!R36="","",'(入力順➀)基本情報入力シート'!R36)</f>
        <v>埼玉県</v>
      </c>
      <c r="N15" s="597" t="str">
        <f>IF('(入力順➀)基本情報入力シート'!W36="","",'(入力順➀)基本情報入力シート'!W36)</f>
        <v>さいたま市</v>
      </c>
      <c r="O15" s="592" t="str">
        <f>IF('(入力順➀)基本情報入力シート'!X36="","",'(入力順➀)基本情報入力シート'!X36)</f>
        <v>介護保険事業所名称０４</v>
      </c>
      <c r="P15" s="598" t="str">
        <f>IF('(入力順➀)基本情報入力シート'!Y36="","",'(入力順➀)基本情報入力シート'!Y36)</f>
        <v>介護老人福祉施設</v>
      </c>
      <c r="Q15" s="599">
        <f>IF('(入力順➀)基本情報入力シート'!Z36="","",'(入力順➀)基本情報入力シート'!Z36)</f>
        <v>2000000</v>
      </c>
      <c r="R15" s="626">
        <f>IF('(入力順➀)基本情報入力シート'!AA36="","",'(入力順➀)基本情報入力シート'!AA36)</f>
        <v>10.68</v>
      </c>
      <c r="S15" s="627" t="s">
        <v>553</v>
      </c>
      <c r="T15" s="628" t="s">
        <v>561</v>
      </c>
      <c r="U15" s="629">
        <f>IF(P15="","",VLOOKUP(P15,【参考】数式用!$A$5:$I$38,MATCH(T15,【参考】数式用!$H$4:$I$4,0)+7,0))</f>
        <v>2.7E-2</v>
      </c>
      <c r="V15" s="837" t="s">
        <v>367</v>
      </c>
      <c r="W15" s="237" t="s">
        <v>34</v>
      </c>
      <c r="X15" s="630">
        <v>4</v>
      </c>
      <c r="Y15" s="234" t="s">
        <v>12</v>
      </c>
      <c r="Z15" s="630">
        <v>9</v>
      </c>
      <c r="AA15" s="386" t="s">
        <v>102</v>
      </c>
      <c r="AB15" s="630">
        <v>5</v>
      </c>
      <c r="AC15" s="234" t="s">
        <v>12</v>
      </c>
      <c r="AD15" s="630">
        <v>3</v>
      </c>
      <c r="AE15" s="234" t="s">
        <v>17</v>
      </c>
      <c r="AF15" s="606" t="s">
        <v>49</v>
      </c>
      <c r="AG15" s="607">
        <f t="shared" si="0"/>
        <v>7</v>
      </c>
      <c r="AH15" s="608" t="s">
        <v>69</v>
      </c>
      <c r="AI15" s="609">
        <f t="shared" si="1"/>
        <v>4037040</v>
      </c>
      <c r="AJ15" s="192"/>
      <c r="AK15" s="631" t="str">
        <f t="shared" si="3"/>
        <v>○</v>
      </c>
      <c r="AL15" s="632" t="str">
        <f t="shared" si="4"/>
        <v/>
      </c>
      <c r="AM15" s="633"/>
      <c r="AN15" s="633"/>
      <c r="AO15" s="633"/>
      <c r="AP15" s="633"/>
      <c r="AQ15" s="633"/>
      <c r="AR15" s="633"/>
      <c r="AS15" s="633"/>
      <c r="AT15" s="633"/>
      <c r="AU15" s="634"/>
    </row>
    <row r="16" spans="1:47" ht="33" customHeight="1" thickBot="1">
      <c r="A16" s="592">
        <f t="shared" si="2"/>
        <v>5</v>
      </c>
      <c r="B16" s="593">
        <f>IF('(入力順➀)基本情報入力シート'!C37="","",'(入力順➀)基本情報入力シート'!C37)</f>
        <v>1</v>
      </c>
      <c r="C16" s="594">
        <f>IF('(入力順➀)基本情報入力シート'!D37="","",'(入力順➀)基本情報入力シート'!D37)</f>
        <v>4</v>
      </c>
      <c r="D16" s="595">
        <f>IF('(入力順➀)基本情報入力シート'!E37="","",'(入力順➀)基本情報入力シート'!E37)</f>
        <v>3</v>
      </c>
      <c r="E16" s="595">
        <f>IF('(入力順➀)基本情報入力シート'!F37="","",'(入力順➀)基本情報入力シート'!F37)</f>
        <v>4</v>
      </c>
      <c r="F16" s="595">
        <f>IF('(入力順➀)基本情報入力シート'!G37="","",'(入力順➀)基本情報入力シート'!G37)</f>
        <v>5</v>
      </c>
      <c r="G16" s="595">
        <f>IF('(入力順➀)基本情報入力シート'!H37="","",'(入力順➀)基本情報入力シート'!H37)</f>
        <v>6</v>
      </c>
      <c r="H16" s="595">
        <f>IF('(入力順➀)基本情報入力シート'!I37="","",'(入力順➀)基本情報入力シート'!I37)</f>
        <v>7</v>
      </c>
      <c r="I16" s="595">
        <f>IF('(入力順➀)基本情報入力シート'!J37="","",'(入力順➀)基本情報入力シート'!J37)</f>
        <v>8</v>
      </c>
      <c r="J16" s="595">
        <f>IF('(入力順➀)基本情報入力シート'!K37="","",'(入力順➀)基本情報入力シート'!K37)</f>
        <v>9</v>
      </c>
      <c r="K16" s="596">
        <f>IF('(入力順➀)基本情報入力シート'!L37="","",'(入力順➀)基本情報入力シート'!L37)</f>
        <v>5</v>
      </c>
      <c r="L16" s="597" t="str">
        <f>IF('(入力順➀)基本情報入力シート'!M37="","",'(入力順➀)基本情報入力シート'!M37)</f>
        <v>横浜市</v>
      </c>
      <c r="M16" s="597" t="str">
        <f>IF('(入力順➀)基本情報入力シート'!R37="","",'(入力順➀)基本情報入力シート'!R37)</f>
        <v>神奈川県</v>
      </c>
      <c r="N16" s="597" t="str">
        <f>IF('(入力順➀)基本情報入力シート'!W37="","",'(入力順➀)基本情報入力シート'!W37)</f>
        <v>横浜市</v>
      </c>
      <c r="O16" s="592" t="str">
        <f>IF('(入力順➀)基本情報入力シート'!X37="","",'(入力順➀)基本情報入力シート'!X37)</f>
        <v>介護保険事業所名称０５</v>
      </c>
      <c r="P16" s="598" t="str">
        <f>IF('(入力順➀)基本情報入力シート'!Y37="","",'(入力順➀)基本情報入力シート'!Y37)</f>
        <v>小規模多機能型居宅介護</v>
      </c>
      <c r="Q16" s="599">
        <f>IF('(入力順➀)基本情報入力シート'!Z37="","",'(入力順➀)基本情報入力シート'!Z37)</f>
        <v>400000</v>
      </c>
      <c r="R16" s="626">
        <f>IF('(入力順➀)基本情報入力シート'!AA37="","",'(入力順➀)基本情報入力シート'!AA37)</f>
        <v>10.88</v>
      </c>
      <c r="S16" s="627" t="s">
        <v>553</v>
      </c>
      <c r="T16" s="628" t="s">
        <v>561</v>
      </c>
      <c r="U16" s="629">
        <f>IF(P16="","",VLOOKUP(P16,【参考】数式用!$A$5:$I$38,MATCH(T16,【参考】数式用!$H$4:$I$4,0)+7,0))</f>
        <v>1.4999999999999999E-2</v>
      </c>
      <c r="V16" s="837" t="s">
        <v>361</v>
      </c>
      <c r="W16" s="237" t="s">
        <v>34</v>
      </c>
      <c r="X16" s="630">
        <v>4</v>
      </c>
      <c r="Y16" s="234" t="s">
        <v>12</v>
      </c>
      <c r="Z16" s="630">
        <v>6</v>
      </c>
      <c r="AA16" s="386" t="s">
        <v>102</v>
      </c>
      <c r="AB16" s="630">
        <v>5</v>
      </c>
      <c r="AC16" s="234" t="s">
        <v>12</v>
      </c>
      <c r="AD16" s="630">
        <v>3</v>
      </c>
      <c r="AE16" s="234" t="s">
        <v>17</v>
      </c>
      <c r="AF16" s="606" t="s">
        <v>49</v>
      </c>
      <c r="AG16" s="607">
        <f t="shared" si="0"/>
        <v>10</v>
      </c>
      <c r="AH16" s="608" t="s">
        <v>69</v>
      </c>
      <c r="AI16" s="609">
        <f t="shared" si="1"/>
        <v>652800</v>
      </c>
      <c r="AJ16" s="192"/>
      <c r="AK16" s="631" t="str">
        <f t="shared" si="3"/>
        <v>○</v>
      </c>
      <c r="AL16" s="632" t="str">
        <f t="shared" si="4"/>
        <v/>
      </c>
      <c r="AM16" s="633"/>
      <c r="AN16" s="633"/>
      <c r="AO16" s="633"/>
      <c r="AP16" s="633"/>
      <c r="AQ16" s="633"/>
      <c r="AR16" s="633"/>
      <c r="AS16" s="633"/>
      <c r="AT16" s="633"/>
      <c r="AU16" s="634"/>
    </row>
    <row r="17" spans="1:47" ht="33" customHeight="1" thickBot="1">
      <c r="A17" s="592">
        <f t="shared" si="2"/>
        <v>6</v>
      </c>
      <c r="B17" s="593">
        <f>IF('(入力順➀)基本情報入力シート'!C38="","",'(入力順➀)基本情報入力シート'!C38)</f>
        <v>1</v>
      </c>
      <c r="C17" s="594">
        <f>IF('(入力順➀)基本情報入力シート'!D38="","",'(入力順➀)基本情報入力シート'!D38)</f>
        <v>4</v>
      </c>
      <c r="D17" s="595">
        <f>IF('(入力順➀)基本情報入力シート'!E38="","",'(入力順➀)基本情報入力シート'!E38)</f>
        <v>3</v>
      </c>
      <c r="E17" s="595">
        <f>IF('(入力順➀)基本情報入力シート'!F38="","",'(入力順➀)基本情報入力シート'!F38)</f>
        <v>4</v>
      </c>
      <c r="F17" s="595">
        <f>IF('(入力順➀)基本情報入力シート'!G38="","",'(入力順➀)基本情報入力シート'!G38)</f>
        <v>5</v>
      </c>
      <c r="G17" s="595">
        <f>IF('(入力順➀)基本情報入力シート'!H38="","",'(入力順➀)基本情報入力シート'!H38)</f>
        <v>6</v>
      </c>
      <c r="H17" s="595">
        <f>IF('(入力順➀)基本情報入力シート'!I38="","",'(入力順➀)基本情報入力シート'!I38)</f>
        <v>7</v>
      </c>
      <c r="I17" s="595">
        <f>IF('(入力順➀)基本情報入力シート'!J38="","",'(入力順➀)基本情報入力シート'!J38)</f>
        <v>8</v>
      </c>
      <c r="J17" s="595">
        <f>IF('(入力順➀)基本情報入力シート'!K38="","",'(入力順➀)基本情報入力シート'!K38)</f>
        <v>9</v>
      </c>
      <c r="K17" s="596">
        <f>IF('(入力順➀)基本情報入力シート'!L38="","",'(入力順➀)基本情報入力シート'!L38)</f>
        <v>5</v>
      </c>
      <c r="L17" s="597" t="str">
        <f>IF('(入力順➀)基本情報入力シート'!M38="","",'(入力順➀)基本情報入力シート'!M38)</f>
        <v>横浜市</v>
      </c>
      <c r="M17" s="597" t="str">
        <f>IF('(入力順➀)基本情報入力シート'!R38="","",'(入力順➀)基本情報入力シート'!R38)</f>
        <v>神奈川県</v>
      </c>
      <c r="N17" s="597" t="str">
        <f>IF('(入力順➀)基本情報入力シート'!W38="","",'(入力順➀)基本情報入力シート'!W38)</f>
        <v>横浜市</v>
      </c>
      <c r="O17" s="592" t="str">
        <f>IF('(入力順➀)基本情報入力シート'!X38="","",'(入力順➀)基本情報入力シート'!X38)</f>
        <v>介護保険事業所名称０５</v>
      </c>
      <c r="P17" s="598" t="str">
        <f>IF('(入力順➀)基本情報入力シート'!Y38="","",'(入力順➀)基本情報入力シート'!Y38)</f>
        <v>介護予防小規模多機能型居宅介護</v>
      </c>
      <c r="Q17" s="599" t="str">
        <f>IF('(入力順➀)基本情報入力シート'!Z38="","",'(入力順➀)基本情報入力シート'!Z38)</f>
        <v>上記に含む</v>
      </c>
      <c r="R17" s="626" t="str">
        <f>IF('(入力順➀)基本情報入力シート'!AA38="","",'(入力順➀)基本情報入力シート'!AA38)</f>
        <v/>
      </c>
      <c r="S17" s="627" t="s">
        <v>553</v>
      </c>
      <c r="T17" s="628" t="s">
        <v>561</v>
      </c>
      <c r="U17" s="629">
        <f>IF(P17="","",VLOOKUP(P17,【参考】数式用!$A$5:$I$38,MATCH(T17,【参考】数式用!$H$4:$I$4,0)+7,0))</f>
        <v>1.4999999999999999E-2</v>
      </c>
      <c r="V17" s="837" t="s">
        <v>361</v>
      </c>
      <c r="W17" s="237" t="s">
        <v>201</v>
      </c>
      <c r="X17" s="630">
        <v>4</v>
      </c>
      <c r="Y17" s="234" t="s">
        <v>202</v>
      </c>
      <c r="Z17" s="630">
        <v>4</v>
      </c>
      <c r="AA17" s="386" t="s">
        <v>203</v>
      </c>
      <c r="AB17" s="630">
        <v>5</v>
      </c>
      <c r="AC17" s="234" t="s">
        <v>202</v>
      </c>
      <c r="AD17" s="630">
        <v>3</v>
      </c>
      <c r="AE17" s="234" t="s">
        <v>204</v>
      </c>
      <c r="AF17" s="606" t="s">
        <v>205</v>
      </c>
      <c r="AG17" s="607">
        <f t="shared" ref="AG17:AG80" si="5">IF(X17&gt;=1,(AB17*12+AD17)-(X17*12+Z17)+1,"")</f>
        <v>12</v>
      </c>
      <c r="AH17" s="608" t="s">
        <v>206</v>
      </c>
      <c r="AI17" s="609" t="str">
        <f t="shared" si="1"/>
        <v/>
      </c>
      <c r="AJ17" s="192"/>
      <c r="AK17" s="631" t="str">
        <f t="shared" si="3"/>
        <v>○</v>
      </c>
      <c r="AL17" s="632" t="str">
        <f t="shared" si="4"/>
        <v/>
      </c>
      <c r="AM17" s="633"/>
      <c r="AN17" s="633"/>
      <c r="AO17" s="633"/>
      <c r="AP17" s="633"/>
      <c r="AQ17" s="633"/>
      <c r="AR17" s="633"/>
      <c r="AS17" s="633"/>
      <c r="AT17" s="633"/>
      <c r="AU17" s="634"/>
    </row>
    <row r="18" spans="1:47" ht="33" customHeight="1" thickBot="1">
      <c r="A18" s="592">
        <f t="shared" si="2"/>
        <v>7</v>
      </c>
      <c r="B18" s="593">
        <f>IF('(入力順➀)基本情報入力シート'!C39="","",'(入力順➀)基本情報入力シート'!C39)</f>
        <v>1</v>
      </c>
      <c r="C18" s="594">
        <f>IF('(入力順➀)基本情報入力シート'!D39="","",'(入力順➀)基本情報入力シート'!D39)</f>
        <v>2</v>
      </c>
      <c r="D18" s="595">
        <f>IF('(入力順➀)基本情報入力シート'!E39="","",'(入力順➀)基本情報入力シート'!E39)</f>
        <v>3</v>
      </c>
      <c r="E18" s="595">
        <f>IF('(入力順➀)基本情報入力シート'!F39="","",'(入力順➀)基本情報入力シート'!F39)</f>
        <v>4</v>
      </c>
      <c r="F18" s="595">
        <f>IF('(入力順➀)基本情報入力シート'!G39="","",'(入力順➀)基本情報入力シート'!G39)</f>
        <v>5</v>
      </c>
      <c r="G18" s="595">
        <f>IF('(入力順➀)基本情報入力シート'!H39="","",'(入力順➀)基本情報入力シート'!H39)</f>
        <v>6</v>
      </c>
      <c r="H18" s="595">
        <f>IF('(入力順➀)基本情報入力シート'!I39="","",'(入力順➀)基本情報入力シート'!I39)</f>
        <v>7</v>
      </c>
      <c r="I18" s="595">
        <f>IF('(入力順➀)基本情報入力シート'!J39="","",'(入力順➀)基本情報入力シート'!J39)</f>
        <v>8</v>
      </c>
      <c r="J18" s="595">
        <f>IF('(入力順➀)基本情報入力シート'!K39="","",'(入力順➀)基本情報入力シート'!K39)</f>
        <v>9</v>
      </c>
      <c r="K18" s="596">
        <f>IF('(入力順➀)基本情報入力シート'!L39="","",'(入力順➀)基本情報入力シート'!L39)</f>
        <v>6</v>
      </c>
      <c r="L18" s="597" t="str">
        <f>IF('(入力順➀)基本情報入力シート'!M39="","",'(入力順➀)基本情報入力シート'!M39)</f>
        <v>千葉県</v>
      </c>
      <c r="M18" s="597" t="str">
        <f>IF('(入力順➀)基本情報入力シート'!R39="","",'(入力順➀)基本情報入力シート'!R39)</f>
        <v>神奈川県</v>
      </c>
      <c r="N18" s="597" t="str">
        <f>IF('(入力順➀)基本情報入力シート'!W39="","",'(入力順➀)基本情報入力シート'!W39)</f>
        <v>千葉市</v>
      </c>
      <c r="O18" s="592" t="str">
        <f>IF('(入力順➀)基本情報入力シート'!X39="","",'(入力順➀)基本情報入力シート'!X39)</f>
        <v>介護保険事業所名称０６</v>
      </c>
      <c r="P18" s="598" t="str">
        <f>IF('(入力順➀)基本情報入力シート'!Y39="","",'(入力順➀)基本情報入力シート'!Y39)</f>
        <v>介護老人保健施設</v>
      </c>
      <c r="Q18" s="599">
        <f>IF('(入力順➀)基本情報入力シート'!Z39="","",'(入力順➀)基本情報入力シート'!Z39)</f>
        <v>2800000</v>
      </c>
      <c r="R18" s="626">
        <f>IF('(入力順➀)基本情報入力シート'!AA39="","",'(入力順➀)基本情報入力シート'!AA39)</f>
        <v>10.68</v>
      </c>
      <c r="S18" s="627" t="s">
        <v>553</v>
      </c>
      <c r="T18" s="628" t="s">
        <v>561</v>
      </c>
      <c r="U18" s="629">
        <f>IF(P18="","",VLOOKUP(P18,【参考】数式用!$A$5:$I$38,MATCH(T18,【参考】数式用!$H$4:$I$4,0)+7,0))</f>
        <v>2.1000000000000001E-2</v>
      </c>
      <c r="V18" s="837" t="s">
        <v>362</v>
      </c>
      <c r="W18" s="237" t="s">
        <v>201</v>
      </c>
      <c r="X18" s="630">
        <v>4</v>
      </c>
      <c r="Y18" s="234" t="s">
        <v>202</v>
      </c>
      <c r="Z18" s="630">
        <v>4</v>
      </c>
      <c r="AA18" s="386" t="s">
        <v>203</v>
      </c>
      <c r="AB18" s="630">
        <v>5</v>
      </c>
      <c r="AC18" s="234" t="s">
        <v>202</v>
      </c>
      <c r="AD18" s="630">
        <v>3</v>
      </c>
      <c r="AE18" s="234" t="s">
        <v>204</v>
      </c>
      <c r="AF18" s="606" t="s">
        <v>205</v>
      </c>
      <c r="AG18" s="607">
        <f t="shared" si="5"/>
        <v>12</v>
      </c>
      <c r="AH18" s="608" t="s">
        <v>206</v>
      </c>
      <c r="AI18" s="609">
        <f t="shared" si="1"/>
        <v>7535808</v>
      </c>
      <c r="AJ18" s="192"/>
      <c r="AK18" s="631" t="str">
        <f t="shared" si="3"/>
        <v>○</v>
      </c>
      <c r="AL18" s="632" t="str">
        <f t="shared" si="4"/>
        <v/>
      </c>
      <c r="AM18" s="633"/>
      <c r="AN18" s="633"/>
      <c r="AO18" s="633"/>
      <c r="AP18" s="633"/>
      <c r="AQ18" s="633"/>
      <c r="AR18" s="633"/>
      <c r="AS18" s="633"/>
      <c r="AT18" s="633"/>
      <c r="AU18" s="634"/>
    </row>
    <row r="19" spans="1:47" ht="33" customHeight="1" thickBot="1">
      <c r="A19" s="592">
        <f t="shared" si="2"/>
        <v>8</v>
      </c>
      <c r="B19" s="593">
        <f>IF('(入力順➀)基本情報入力シート'!C40="","",'(入力順➀)基本情報入力シート'!C40)</f>
        <v>1</v>
      </c>
      <c r="C19" s="594">
        <f>IF('(入力順➀)基本情報入力シート'!D40="","",'(入力順➀)基本情報入力シート'!D40)</f>
        <v>2</v>
      </c>
      <c r="D19" s="595">
        <f>IF('(入力順➀)基本情報入力シート'!E40="","",'(入力順➀)基本情報入力シート'!E40)</f>
        <v>3</v>
      </c>
      <c r="E19" s="595">
        <f>IF('(入力順➀)基本情報入力シート'!F40="","",'(入力順➀)基本情報入力シート'!F40)</f>
        <v>4</v>
      </c>
      <c r="F19" s="595">
        <f>IF('(入力順➀)基本情報入力シート'!G40="","",'(入力順➀)基本情報入力シート'!G40)</f>
        <v>5</v>
      </c>
      <c r="G19" s="595">
        <f>IF('(入力順➀)基本情報入力シート'!H40="","",'(入力順➀)基本情報入力シート'!H40)</f>
        <v>6</v>
      </c>
      <c r="H19" s="595">
        <f>IF('(入力順➀)基本情報入力シート'!I40="","",'(入力順➀)基本情報入力シート'!I40)</f>
        <v>7</v>
      </c>
      <c r="I19" s="595">
        <f>IF('(入力順➀)基本情報入力シート'!J40="","",'(入力順➀)基本情報入力シート'!J40)</f>
        <v>8</v>
      </c>
      <c r="J19" s="595">
        <f>IF('(入力順➀)基本情報入力シート'!K40="","",'(入力順➀)基本情報入力シート'!K40)</f>
        <v>9</v>
      </c>
      <c r="K19" s="596">
        <f>IF('(入力順➀)基本情報入力シート'!L40="","",'(入力順➀)基本情報入力シート'!L40)</f>
        <v>6</v>
      </c>
      <c r="L19" s="597" t="str">
        <f>IF('(入力順➀)基本情報入力シート'!M40="","",'(入力順➀)基本情報入力シート'!M40)</f>
        <v>千葉県</v>
      </c>
      <c r="M19" s="597" t="str">
        <f>IF('(入力順➀)基本情報入力シート'!R40="","",'(入力順➀)基本情報入力シート'!R40)</f>
        <v>千葉県</v>
      </c>
      <c r="N19" s="597" t="str">
        <f>IF('(入力順➀)基本情報入力シート'!W40="","",'(入力順➀)基本情報入力シート'!W40)</f>
        <v>千葉市</v>
      </c>
      <c r="O19" s="592" t="str">
        <f>IF('(入力順➀)基本情報入力シート'!X40="","",'(入力順➀)基本情報入力シート'!X40)</f>
        <v>介護保険事業所名称０６</v>
      </c>
      <c r="P19" s="598" t="str">
        <f>IF('(入力順➀)基本情報入力シート'!Y40="","",'(入力順➀)基本情報入力シート'!Y40)</f>
        <v>短期入所療養介護（老健）</v>
      </c>
      <c r="Q19" s="599">
        <f>IF('(入力順➀)基本情報入力シート'!Z40="","",'(入力順➀)基本情報入力シート'!Z40)</f>
        <v>300000</v>
      </c>
      <c r="R19" s="626">
        <f>IF('(入力順➀)基本情報入力シート'!AA40="","",'(入力順➀)基本情報入力シート'!AA40)</f>
        <v>10.68</v>
      </c>
      <c r="S19" s="627" t="s">
        <v>553</v>
      </c>
      <c r="T19" s="628" t="s">
        <v>561</v>
      </c>
      <c r="U19" s="629">
        <f>IF(P19="","",VLOOKUP(P19,【参考】数式用!$A$5:$I$38,MATCH(T19,【参考】数式用!$H$4:$I$4,0)+7,0))</f>
        <v>2.1000000000000001E-2</v>
      </c>
      <c r="V19" s="837" t="s">
        <v>408</v>
      </c>
      <c r="W19" s="237" t="s">
        <v>201</v>
      </c>
      <c r="X19" s="630">
        <v>4</v>
      </c>
      <c r="Y19" s="234" t="s">
        <v>202</v>
      </c>
      <c r="Z19" s="630">
        <v>4</v>
      </c>
      <c r="AA19" s="386" t="s">
        <v>203</v>
      </c>
      <c r="AB19" s="630">
        <v>5</v>
      </c>
      <c r="AC19" s="234" t="s">
        <v>202</v>
      </c>
      <c r="AD19" s="630">
        <v>3</v>
      </c>
      <c r="AE19" s="234" t="s">
        <v>204</v>
      </c>
      <c r="AF19" s="606" t="s">
        <v>205</v>
      </c>
      <c r="AG19" s="607">
        <f t="shared" si="5"/>
        <v>12</v>
      </c>
      <c r="AH19" s="608" t="s">
        <v>206</v>
      </c>
      <c r="AI19" s="609">
        <f t="shared" si="1"/>
        <v>807408</v>
      </c>
      <c r="AJ19" s="192"/>
      <c r="AK19" s="631" t="str">
        <f t="shared" ref="AK19:AK82" si="6">IFERROR(IF(AND(T19="特定加算Ⅰ",OR(V19="",V19="-",V19="いずれも取得していない")),"☓","○"),"")</f>
        <v>○</v>
      </c>
      <c r="AL19" s="632" t="str">
        <f t="shared" ref="AL19:AL82" si="7">IFERROR(IF(AND(T19="特定加算Ⅰ",OR(V19="",V19="-",V19="いずれも取得していない")),"！特定加算Ⅰが選択されています。該当する介護福祉士配置等要件を選択してください。",""),"")</f>
        <v/>
      </c>
      <c r="AM19" s="633"/>
      <c r="AN19" s="633"/>
      <c r="AO19" s="633"/>
      <c r="AP19" s="633"/>
      <c r="AQ19" s="633"/>
      <c r="AR19" s="633"/>
      <c r="AS19" s="633"/>
      <c r="AT19" s="633"/>
      <c r="AU19" s="634"/>
    </row>
    <row r="20" spans="1:47" ht="33" customHeight="1" thickBot="1">
      <c r="A20" s="592">
        <f t="shared" si="2"/>
        <v>9</v>
      </c>
      <c r="B20" s="593">
        <f>IF('(入力順➀)基本情報入力シート'!C41="","",'(入力順➀)基本情報入力シート'!C41)</f>
        <v>1</v>
      </c>
      <c r="C20" s="594">
        <f>IF('(入力順➀)基本情報入力シート'!D41="","",'(入力順➀)基本情報入力シート'!D41)</f>
        <v>2</v>
      </c>
      <c r="D20" s="595">
        <f>IF('(入力順➀)基本情報入力シート'!E41="","",'(入力順➀)基本情報入力シート'!E41)</f>
        <v>3</v>
      </c>
      <c r="E20" s="595">
        <f>IF('(入力順➀)基本情報入力シート'!F41="","",'(入力順➀)基本情報入力シート'!F41)</f>
        <v>4</v>
      </c>
      <c r="F20" s="595">
        <f>IF('(入力順➀)基本情報入力シート'!G41="","",'(入力順➀)基本情報入力シート'!G41)</f>
        <v>5</v>
      </c>
      <c r="G20" s="595">
        <f>IF('(入力順➀)基本情報入力シート'!H41="","",'(入力順➀)基本情報入力シート'!H41)</f>
        <v>6</v>
      </c>
      <c r="H20" s="595">
        <f>IF('(入力順➀)基本情報入力シート'!I41="","",'(入力順➀)基本情報入力シート'!I41)</f>
        <v>7</v>
      </c>
      <c r="I20" s="595">
        <f>IF('(入力順➀)基本情報入力シート'!J41="","",'(入力順➀)基本情報入力シート'!J41)</f>
        <v>8</v>
      </c>
      <c r="J20" s="595">
        <f>IF('(入力順➀)基本情報入力シート'!K41="","",'(入力順➀)基本情報入力シート'!K41)</f>
        <v>9</v>
      </c>
      <c r="K20" s="596">
        <f>IF('(入力順➀)基本情報入力シート'!L41="","",'(入力順➀)基本情報入力シート'!L41)</f>
        <v>6</v>
      </c>
      <c r="L20" s="597" t="str">
        <f>IF('(入力順➀)基本情報入力シート'!M41="","",'(入力順➀)基本情報入力シート'!M41)</f>
        <v>千葉県</v>
      </c>
      <c r="M20" s="597" t="str">
        <f>IF('(入力順➀)基本情報入力シート'!R41="","",'(入力順➀)基本情報入力シート'!R41)</f>
        <v>千葉県</v>
      </c>
      <c r="N20" s="597" t="str">
        <f>IF('(入力順➀)基本情報入力シート'!W41="","",'(入力順➀)基本情報入力シート'!W41)</f>
        <v>千葉市</v>
      </c>
      <c r="O20" s="592" t="str">
        <f>IF('(入力順➀)基本情報入力シート'!X41="","",'(入力順➀)基本情報入力シート'!X41)</f>
        <v>介護保険事業所名称０６</v>
      </c>
      <c r="P20" s="598" t="str">
        <f>IF('(入力順➀)基本情報入力シート'!Y41="","",'(入力順➀)基本情報入力シート'!Y41)</f>
        <v>介護予防短期入所療養介護（老健）</v>
      </c>
      <c r="Q20" s="599" t="str">
        <f>IF('(入力順➀)基本情報入力シート'!Z41="","",'(入力順➀)基本情報入力シート'!Z41)</f>
        <v>上記に含む</v>
      </c>
      <c r="R20" s="626" t="str">
        <f>IF('(入力順➀)基本情報入力シート'!AA41="","",'(入力順➀)基本情報入力シート'!AA41)</f>
        <v/>
      </c>
      <c r="S20" s="627" t="s">
        <v>553</v>
      </c>
      <c r="T20" s="628" t="s">
        <v>561</v>
      </c>
      <c r="U20" s="629">
        <f>IF(P20="","",VLOOKUP(P20,【参考】数式用!$A$5:$I$38,MATCH(T20,【参考】数式用!$H$4:$I$4,0)+7,0))</f>
        <v>2.1000000000000001E-2</v>
      </c>
      <c r="V20" s="837" t="s">
        <v>408</v>
      </c>
      <c r="W20" s="237" t="s">
        <v>201</v>
      </c>
      <c r="X20" s="630">
        <v>4</v>
      </c>
      <c r="Y20" s="234" t="s">
        <v>202</v>
      </c>
      <c r="Z20" s="630">
        <v>4</v>
      </c>
      <c r="AA20" s="386" t="s">
        <v>203</v>
      </c>
      <c r="AB20" s="630">
        <v>5</v>
      </c>
      <c r="AC20" s="234" t="s">
        <v>202</v>
      </c>
      <c r="AD20" s="630">
        <v>3</v>
      </c>
      <c r="AE20" s="234" t="s">
        <v>204</v>
      </c>
      <c r="AF20" s="606" t="s">
        <v>205</v>
      </c>
      <c r="AG20" s="607">
        <f t="shared" si="5"/>
        <v>12</v>
      </c>
      <c r="AH20" s="608" t="s">
        <v>206</v>
      </c>
      <c r="AI20" s="609" t="str">
        <f t="shared" si="1"/>
        <v/>
      </c>
      <c r="AJ20" s="192"/>
      <c r="AK20" s="631" t="str">
        <f t="shared" si="6"/>
        <v>○</v>
      </c>
      <c r="AL20" s="632" t="str">
        <f t="shared" si="7"/>
        <v/>
      </c>
      <c r="AM20" s="633"/>
      <c r="AN20" s="633"/>
      <c r="AO20" s="633"/>
      <c r="AP20" s="633"/>
      <c r="AQ20" s="633"/>
      <c r="AR20" s="633"/>
      <c r="AS20" s="633"/>
      <c r="AT20" s="633"/>
      <c r="AU20" s="634"/>
    </row>
    <row r="21" spans="1:47" ht="33" customHeight="1" thickBot="1">
      <c r="A21" s="592">
        <f t="shared" si="2"/>
        <v>10</v>
      </c>
      <c r="B21" s="593" t="str">
        <f>IF('(入力順➀)基本情報入力シート'!C42="","",'(入力順➀)基本情報入力シート'!C42)</f>
        <v/>
      </c>
      <c r="C21" s="594" t="str">
        <f>IF('(入力順➀)基本情報入力シート'!D42="","",'(入力順➀)基本情報入力シート'!D42)</f>
        <v/>
      </c>
      <c r="D21" s="595" t="str">
        <f>IF('(入力順➀)基本情報入力シート'!E42="","",'(入力順➀)基本情報入力シート'!E42)</f>
        <v/>
      </c>
      <c r="E21" s="595" t="str">
        <f>IF('(入力順➀)基本情報入力シート'!F42="","",'(入力順➀)基本情報入力シート'!F42)</f>
        <v/>
      </c>
      <c r="F21" s="595" t="str">
        <f>IF('(入力順➀)基本情報入力シート'!G42="","",'(入力順➀)基本情報入力シート'!G42)</f>
        <v/>
      </c>
      <c r="G21" s="595" t="str">
        <f>IF('(入力順➀)基本情報入力シート'!H42="","",'(入力順➀)基本情報入力シート'!H42)</f>
        <v/>
      </c>
      <c r="H21" s="595" t="str">
        <f>IF('(入力順➀)基本情報入力シート'!I42="","",'(入力順➀)基本情報入力シート'!I42)</f>
        <v/>
      </c>
      <c r="I21" s="595" t="str">
        <f>IF('(入力順➀)基本情報入力シート'!J42="","",'(入力順➀)基本情報入力シート'!J42)</f>
        <v/>
      </c>
      <c r="J21" s="595" t="str">
        <f>IF('(入力順➀)基本情報入力シート'!K42="","",'(入力順➀)基本情報入力シート'!K42)</f>
        <v/>
      </c>
      <c r="K21" s="596" t="str">
        <f>IF('(入力順➀)基本情報入力シート'!L42="","",'(入力順➀)基本情報入力シート'!L42)</f>
        <v/>
      </c>
      <c r="L21" s="597" t="str">
        <f>IF('(入力順➀)基本情報入力シート'!M42="","",'(入力順➀)基本情報入力シート'!M42)</f>
        <v/>
      </c>
      <c r="M21" s="597" t="str">
        <f>IF('(入力順➀)基本情報入力シート'!R42="","",'(入力順➀)基本情報入力シート'!R42)</f>
        <v/>
      </c>
      <c r="N21" s="597" t="str">
        <f>IF('(入力順➀)基本情報入力シート'!W42="","",'(入力順➀)基本情報入力シート'!W42)</f>
        <v/>
      </c>
      <c r="O21" s="592" t="str">
        <f>IF('(入力順➀)基本情報入力シート'!X42="","",'(入力順➀)基本情報入力シート'!X42)</f>
        <v/>
      </c>
      <c r="P21" s="598" t="str">
        <f>IF('(入力順➀)基本情報入力シート'!Y42="","",'(入力順➀)基本情報入力シート'!Y42)</f>
        <v/>
      </c>
      <c r="Q21" s="599" t="str">
        <f>IF('(入力順➀)基本情報入力シート'!Z42="","",'(入力順➀)基本情報入力シート'!Z42)</f>
        <v/>
      </c>
      <c r="R21" s="626" t="str">
        <f>IF('(入力順➀)基本情報入力シート'!AA42="","",'(入力順➀)基本情報入力シート'!AA42)</f>
        <v/>
      </c>
      <c r="S21" s="627"/>
      <c r="T21" s="628"/>
      <c r="U21" s="629" t="str">
        <f>IF(P21="","",VLOOKUP(P21,【参考】数式用!$A$5:$I$38,MATCH(T21,【参考】数式用!$H$4:$I$4,0)+7,0))</f>
        <v/>
      </c>
      <c r="V21" s="837"/>
      <c r="W21" s="237" t="s">
        <v>201</v>
      </c>
      <c r="X21" s="630"/>
      <c r="Y21" s="234" t="s">
        <v>202</v>
      </c>
      <c r="Z21" s="630"/>
      <c r="AA21" s="386" t="s">
        <v>203</v>
      </c>
      <c r="AB21" s="630"/>
      <c r="AC21" s="234" t="s">
        <v>202</v>
      </c>
      <c r="AD21" s="630"/>
      <c r="AE21" s="234" t="s">
        <v>204</v>
      </c>
      <c r="AF21" s="606" t="s">
        <v>205</v>
      </c>
      <c r="AG21" s="607" t="str">
        <f t="shared" si="5"/>
        <v/>
      </c>
      <c r="AH21" s="608" t="s">
        <v>206</v>
      </c>
      <c r="AI21" s="609" t="str">
        <f t="shared" si="1"/>
        <v/>
      </c>
      <c r="AJ21" s="192"/>
      <c r="AK21" s="631" t="str">
        <f t="shared" si="6"/>
        <v>○</v>
      </c>
      <c r="AL21" s="632" t="str">
        <f t="shared" si="7"/>
        <v/>
      </c>
      <c r="AM21" s="633"/>
      <c r="AN21" s="633"/>
      <c r="AO21" s="633"/>
      <c r="AP21" s="633"/>
      <c r="AQ21" s="633"/>
      <c r="AR21" s="633"/>
      <c r="AS21" s="633"/>
      <c r="AT21" s="633"/>
      <c r="AU21" s="634"/>
    </row>
    <row r="22" spans="1:47" ht="33" customHeight="1" thickBot="1">
      <c r="A22" s="592">
        <f t="shared" si="2"/>
        <v>11</v>
      </c>
      <c r="B22" s="593" t="str">
        <f>IF('(入力順➀)基本情報入力シート'!C43="","",'(入力順➀)基本情報入力シート'!C43)</f>
        <v/>
      </c>
      <c r="C22" s="594" t="str">
        <f>IF('(入力順➀)基本情報入力シート'!D43="","",'(入力順➀)基本情報入力シート'!D43)</f>
        <v/>
      </c>
      <c r="D22" s="595" t="str">
        <f>IF('(入力順➀)基本情報入力シート'!E43="","",'(入力順➀)基本情報入力シート'!E43)</f>
        <v/>
      </c>
      <c r="E22" s="595" t="str">
        <f>IF('(入力順➀)基本情報入力シート'!F43="","",'(入力順➀)基本情報入力シート'!F43)</f>
        <v/>
      </c>
      <c r="F22" s="595" t="str">
        <f>IF('(入力順➀)基本情報入力シート'!G43="","",'(入力順➀)基本情報入力シート'!G43)</f>
        <v/>
      </c>
      <c r="G22" s="595" t="str">
        <f>IF('(入力順➀)基本情報入力シート'!H43="","",'(入力順➀)基本情報入力シート'!H43)</f>
        <v/>
      </c>
      <c r="H22" s="595" t="str">
        <f>IF('(入力順➀)基本情報入力シート'!I43="","",'(入力順➀)基本情報入力シート'!I43)</f>
        <v/>
      </c>
      <c r="I22" s="595" t="str">
        <f>IF('(入力順➀)基本情報入力シート'!J43="","",'(入力順➀)基本情報入力シート'!J43)</f>
        <v/>
      </c>
      <c r="J22" s="595" t="str">
        <f>IF('(入力順➀)基本情報入力シート'!K43="","",'(入力順➀)基本情報入力シート'!K43)</f>
        <v/>
      </c>
      <c r="K22" s="596" t="str">
        <f>IF('(入力順➀)基本情報入力シート'!L43="","",'(入力順➀)基本情報入力シート'!L43)</f>
        <v/>
      </c>
      <c r="L22" s="597" t="str">
        <f>IF('(入力順➀)基本情報入力シート'!M43="","",'(入力順➀)基本情報入力シート'!M43)</f>
        <v/>
      </c>
      <c r="M22" s="597" t="str">
        <f>IF('(入力順➀)基本情報入力シート'!R43="","",'(入力順➀)基本情報入力シート'!R43)</f>
        <v/>
      </c>
      <c r="N22" s="597" t="str">
        <f>IF('(入力順➀)基本情報入力シート'!W43="","",'(入力順➀)基本情報入力シート'!W43)</f>
        <v/>
      </c>
      <c r="O22" s="592" t="str">
        <f>IF('(入力順➀)基本情報入力シート'!X43="","",'(入力順➀)基本情報入力シート'!X43)</f>
        <v/>
      </c>
      <c r="P22" s="598" t="str">
        <f>IF('(入力順➀)基本情報入力シート'!Y43="","",'(入力順➀)基本情報入力シート'!Y43)</f>
        <v/>
      </c>
      <c r="Q22" s="599" t="str">
        <f>IF('(入力順➀)基本情報入力シート'!Z43="","",'(入力順➀)基本情報入力シート'!Z43)</f>
        <v/>
      </c>
      <c r="R22" s="626" t="str">
        <f>IF('(入力順➀)基本情報入力シート'!AA43="","",'(入力順➀)基本情報入力シート'!AA43)</f>
        <v/>
      </c>
      <c r="S22" s="627"/>
      <c r="T22" s="628"/>
      <c r="U22" s="629" t="str">
        <f>IF(P22="","",VLOOKUP(P22,【参考】数式用!$A$5:$I$38,MATCH(T22,【参考】数式用!$H$4:$I$4,0)+7,0))</f>
        <v/>
      </c>
      <c r="V22" s="837"/>
      <c r="W22" s="237" t="s">
        <v>201</v>
      </c>
      <c r="X22" s="630"/>
      <c r="Y22" s="234" t="s">
        <v>202</v>
      </c>
      <c r="Z22" s="630"/>
      <c r="AA22" s="386" t="s">
        <v>203</v>
      </c>
      <c r="AB22" s="630"/>
      <c r="AC22" s="234" t="s">
        <v>202</v>
      </c>
      <c r="AD22" s="630"/>
      <c r="AE22" s="234" t="s">
        <v>204</v>
      </c>
      <c r="AF22" s="606" t="s">
        <v>205</v>
      </c>
      <c r="AG22" s="607" t="str">
        <f t="shared" si="5"/>
        <v/>
      </c>
      <c r="AH22" s="608" t="s">
        <v>206</v>
      </c>
      <c r="AI22" s="609" t="str">
        <f t="shared" si="1"/>
        <v/>
      </c>
      <c r="AJ22" s="192"/>
      <c r="AK22" s="631" t="str">
        <f t="shared" si="6"/>
        <v>○</v>
      </c>
      <c r="AL22" s="632" t="str">
        <f t="shared" si="7"/>
        <v/>
      </c>
      <c r="AM22" s="633"/>
      <c r="AN22" s="633"/>
      <c r="AO22" s="633"/>
      <c r="AP22" s="633"/>
      <c r="AQ22" s="633"/>
      <c r="AR22" s="633"/>
      <c r="AS22" s="633"/>
      <c r="AT22" s="633"/>
      <c r="AU22" s="634"/>
    </row>
    <row r="23" spans="1:47" ht="33" customHeight="1" thickBot="1">
      <c r="A23" s="592">
        <f t="shared" si="2"/>
        <v>12</v>
      </c>
      <c r="B23" s="593" t="str">
        <f>IF('(入力順➀)基本情報入力シート'!C44="","",'(入力順➀)基本情報入力シート'!C44)</f>
        <v/>
      </c>
      <c r="C23" s="594" t="str">
        <f>IF('(入力順➀)基本情報入力シート'!D44="","",'(入力順➀)基本情報入力シート'!D44)</f>
        <v/>
      </c>
      <c r="D23" s="595" t="str">
        <f>IF('(入力順➀)基本情報入力シート'!E44="","",'(入力順➀)基本情報入力シート'!E44)</f>
        <v/>
      </c>
      <c r="E23" s="595" t="str">
        <f>IF('(入力順➀)基本情報入力シート'!F44="","",'(入力順➀)基本情報入力シート'!F44)</f>
        <v/>
      </c>
      <c r="F23" s="595" t="str">
        <f>IF('(入力順➀)基本情報入力シート'!G44="","",'(入力順➀)基本情報入力シート'!G44)</f>
        <v/>
      </c>
      <c r="G23" s="595" t="str">
        <f>IF('(入力順➀)基本情報入力シート'!H44="","",'(入力順➀)基本情報入力シート'!H44)</f>
        <v/>
      </c>
      <c r="H23" s="595" t="str">
        <f>IF('(入力順➀)基本情報入力シート'!I44="","",'(入力順➀)基本情報入力シート'!I44)</f>
        <v/>
      </c>
      <c r="I23" s="595" t="str">
        <f>IF('(入力順➀)基本情報入力シート'!J44="","",'(入力順➀)基本情報入力シート'!J44)</f>
        <v/>
      </c>
      <c r="J23" s="595" t="str">
        <f>IF('(入力順➀)基本情報入力シート'!K44="","",'(入力順➀)基本情報入力シート'!K44)</f>
        <v/>
      </c>
      <c r="K23" s="596" t="str">
        <f>IF('(入力順➀)基本情報入力シート'!L44="","",'(入力順➀)基本情報入力シート'!L44)</f>
        <v/>
      </c>
      <c r="L23" s="597" t="str">
        <f>IF('(入力順➀)基本情報入力シート'!M44="","",'(入力順➀)基本情報入力シート'!M44)</f>
        <v/>
      </c>
      <c r="M23" s="597" t="str">
        <f>IF('(入力順➀)基本情報入力シート'!R44="","",'(入力順➀)基本情報入力シート'!R44)</f>
        <v/>
      </c>
      <c r="N23" s="597" t="str">
        <f>IF('(入力順➀)基本情報入力シート'!W44="","",'(入力順➀)基本情報入力シート'!W44)</f>
        <v/>
      </c>
      <c r="O23" s="592" t="str">
        <f>IF('(入力順➀)基本情報入力シート'!X44="","",'(入力順➀)基本情報入力シート'!X44)</f>
        <v/>
      </c>
      <c r="P23" s="598" t="str">
        <f>IF('(入力順➀)基本情報入力シート'!Y44="","",'(入力順➀)基本情報入力シート'!Y44)</f>
        <v/>
      </c>
      <c r="Q23" s="599" t="str">
        <f>IF('(入力順➀)基本情報入力シート'!Z44="","",'(入力順➀)基本情報入力シート'!Z44)</f>
        <v/>
      </c>
      <c r="R23" s="626" t="str">
        <f>IF('(入力順➀)基本情報入力シート'!AA44="","",'(入力順➀)基本情報入力シート'!AA44)</f>
        <v/>
      </c>
      <c r="S23" s="627"/>
      <c r="T23" s="628"/>
      <c r="U23" s="629" t="str">
        <f>IF(P23="","",VLOOKUP(P23,【参考】数式用!$A$5:$I$38,MATCH(T23,【参考】数式用!$H$4:$I$4,0)+7,0))</f>
        <v/>
      </c>
      <c r="V23" s="837"/>
      <c r="W23" s="237" t="s">
        <v>201</v>
      </c>
      <c r="X23" s="630"/>
      <c r="Y23" s="234" t="s">
        <v>202</v>
      </c>
      <c r="Z23" s="630"/>
      <c r="AA23" s="386" t="s">
        <v>203</v>
      </c>
      <c r="AB23" s="630"/>
      <c r="AC23" s="234" t="s">
        <v>202</v>
      </c>
      <c r="AD23" s="630"/>
      <c r="AE23" s="234" t="s">
        <v>204</v>
      </c>
      <c r="AF23" s="606" t="s">
        <v>205</v>
      </c>
      <c r="AG23" s="607" t="str">
        <f t="shared" si="5"/>
        <v/>
      </c>
      <c r="AH23" s="608" t="s">
        <v>206</v>
      </c>
      <c r="AI23" s="609" t="str">
        <f t="shared" si="1"/>
        <v/>
      </c>
      <c r="AJ23" s="192"/>
      <c r="AK23" s="631" t="str">
        <f t="shared" si="6"/>
        <v>○</v>
      </c>
      <c r="AL23" s="632" t="str">
        <f t="shared" si="7"/>
        <v/>
      </c>
      <c r="AM23" s="633"/>
      <c r="AN23" s="633"/>
      <c r="AO23" s="633"/>
      <c r="AP23" s="633"/>
      <c r="AQ23" s="633"/>
      <c r="AR23" s="633"/>
      <c r="AS23" s="633"/>
      <c r="AT23" s="633"/>
      <c r="AU23" s="634"/>
    </row>
    <row r="24" spans="1:47" ht="33" customHeight="1" thickBot="1">
      <c r="A24" s="592">
        <f t="shared" si="2"/>
        <v>13</v>
      </c>
      <c r="B24" s="593" t="str">
        <f>IF('(入力順➀)基本情報入力シート'!C45="","",'(入力順➀)基本情報入力シート'!C45)</f>
        <v/>
      </c>
      <c r="C24" s="594" t="str">
        <f>IF('(入力順➀)基本情報入力シート'!D45="","",'(入力順➀)基本情報入力シート'!D45)</f>
        <v/>
      </c>
      <c r="D24" s="595" t="str">
        <f>IF('(入力順➀)基本情報入力シート'!E45="","",'(入力順➀)基本情報入力シート'!E45)</f>
        <v/>
      </c>
      <c r="E24" s="595" t="str">
        <f>IF('(入力順➀)基本情報入力シート'!F45="","",'(入力順➀)基本情報入力シート'!F45)</f>
        <v/>
      </c>
      <c r="F24" s="595" t="str">
        <f>IF('(入力順➀)基本情報入力シート'!G45="","",'(入力順➀)基本情報入力シート'!G45)</f>
        <v/>
      </c>
      <c r="G24" s="595" t="str">
        <f>IF('(入力順➀)基本情報入力シート'!H45="","",'(入力順➀)基本情報入力シート'!H45)</f>
        <v/>
      </c>
      <c r="H24" s="595" t="str">
        <f>IF('(入力順➀)基本情報入力シート'!I45="","",'(入力順➀)基本情報入力シート'!I45)</f>
        <v/>
      </c>
      <c r="I24" s="595" t="str">
        <f>IF('(入力順➀)基本情報入力シート'!J45="","",'(入力順➀)基本情報入力シート'!J45)</f>
        <v/>
      </c>
      <c r="J24" s="595" t="str">
        <f>IF('(入力順➀)基本情報入力シート'!K45="","",'(入力順➀)基本情報入力シート'!K45)</f>
        <v/>
      </c>
      <c r="K24" s="596" t="str">
        <f>IF('(入力順➀)基本情報入力シート'!L45="","",'(入力順➀)基本情報入力シート'!L45)</f>
        <v/>
      </c>
      <c r="L24" s="597" t="str">
        <f>IF('(入力順➀)基本情報入力シート'!M45="","",'(入力順➀)基本情報入力シート'!M45)</f>
        <v/>
      </c>
      <c r="M24" s="597" t="str">
        <f>IF('(入力順➀)基本情報入力シート'!R45="","",'(入力順➀)基本情報入力シート'!R45)</f>
        <v/>
      </c>
      <c r="N24" s="597" t="str">
        <f>IF('(入力順➀)基本情報入力シート'!W45="","",'(入力順➀)基本情報入力シート'!W45)</f>
        <v/>
      </c>
      <c r="O24" s="592" t="str">
        <f>IF('(入力順➀)基本情報入力シート'!X45="","",'(入力順➀)基本情報入力シート'!X45)</f>
        <v/>
      </c>
      <c r="P24" s="598" t="str">
        <f>IF('(入力順➀)基本情報入力シート'!Y45="","",'(入力順➀)基本情報入力シート'!Y45)</f>
        <v/>
      </c>
      <c r="Q24" s="599" t="str">
        <f>IF('(入力順➀)基本情報入力シート'!Z45="","",'(入力順➀)基本情報入力シート'!Z45)</f>
        <v/>
      </c>
      <c r="R24" s="626" t="str">
        <f>IF('(入力順➀)基本情報入力シート'!AA45="","",'(入力順➀)基本情報入力シート'!AA45)</f>
        <v/>
      </c>
      <c r="S24" s="627"/>
      <c r="T24" s="628"/>
      <c r="U24" s="629" t="str">
        <f>IF(P24="","",VLOOKUP(P24,【参考】数式用!$A$5:$I$38,MATCH(T24,【参考】数式用!$H$4:$I$4,0)+7,0))</f>
        <v/>
      </c>
      <c r="V24" s="837"/>
      <c r="W24" s="237" t="s">
        <v>201</v>
      </c>
      <c r="X24" s="630"/>
      <c r="Y24" s="234" t="s">
        <v>202</v>
      </c>
      <c r="Z24" s="630"/>
      <c r="AA24" s="386" t="s">
        <v>203</v>
      </c>
      <c r="AB24" s="630"/>
      <c r="AC24" s="234" t="s">
        <v>202</v>
      </c>
      <c r="AD24" s="630"/>
      <c r="AE24" s="234" t="s">
        <v>204</v>
      </c>
      <c r="AF24" s="606" t="s">
        <v>205</v>
      </c>
      <c r="AG24" s="607" t="str">
        <f t="shared" si="5"/>
        <v/>
      </c>
      <c r="AH24" s="608" t="s">
        <v>206</v>
      </c>
      <c r="AI24" s="609" t="str">
        <f t="shared" si="1"/>
        <v/>
      </c>
      <c r="AJ24" s="192"/>
      <c r="AK24" s="631" t="str">
        <f t="shared" si="6"/>
        <v>○</v>
      </c>
      <c r="AL24" s="632" t="str">
        <f t="shared" si="7"/>
        <v/>
      </c>
      <c r="AM24" s="633"/>
      <c r="AN24" s="633"/>
      <c r="AO24" s="633"/>
      <c r="AP24" s="633"/>
      <c r="AQ24" s="633"/>
      <c r="AR24" s="633"/>
      <c r="AS24" s="633"/>
      <c r="AT24" s="633"/>
      <c r="AU24" s="634"/>
    </row>
    <row r="25" spans="1:47" ht="33" customHeight="1" thickBot="1">
      <c r="A25" s="592">
        <f t="shared" si="2"/>
        <v>14</v>
      </c>
      <c r="B25" s="593" t="str">
        <f>IF('(入力順➀)基本情報入力シート'!C46="","",'(入力順➀)基本情報入力シート'!C46)</f>
        <v/>
      </c>
      <c r="C25" s="594" t="str">
        <f>IF('(入力順➀)基本情報入力シート'!D46="","",'(入力順➀)基本情報入力シート'!D46)</f>
        <v/>
      </c>
      <c r="D25" s="595" t="str">
        <f>IF('(入力順➀)基本情報入力シート'!E46="","",'(入力順➀)基本情報入力シート'!E46)</f>
        <v/>
      </c>
      <c r="E25" s="595" t="str">
        <f>IF('(入力順➀)基本情報入力シート'!F46="","",'(入力順➀)基本情報入力シート'!F46)</f>
        <v/>
      </c>
      <c r="F25" s="595" t="str">
        <f>IF('(入力順➀)基本情報入力シート'!G46="","",'(入力順➀)基本情報入力シート'!G46)</f>
        <v/>
      </c>
      <c r="G25" s="595" t="str">
        <f>IF('(入力順➀)基本情報入力シート'!H46="","",'(入力順➀)基本情報入力シート'!H46)</f>
        <v/>
      </c>
      <c r="H25" s="595" t="str">
        <f>IF('(入力順➀)基本情報入力シート'!I46="","",'(入力順➀)基本情報入力シート'!I46)</f>
        <v/>
      </c>
      <c r="I25" s="595" t="str">
        <f>IF('(入力順➀)基本情報入力シート'!J46="","",'(入力順➀)基本情報入力シート'!J46)</f>
        <v/>
      </c>
      <c r="J25" s="595" t="str">
        <f>IF('(入力順➀)基本情報入力シート'!K46="","",'(入力順➀)基本情報入力シート'!K46)</f>
        <v/>
      </c>
      <c r="K25" s="596" t="str">
        <f>IF('(入力順➀)基本情報入力シート'!L46="","",'(入力順➀)基本情報入力シート'!L46)</f>
        <v/>
      </c>
      <c r="L25" s="597" t="str">
        <f>IF('(入力順➀)基本情報入力シート'!M46="","",'(入力順➀)基本情報入力シート'!M46)</f>
        <v/>
      </c>
      <c r="M25" s="597" t="str">
        <f>IF('(入力順➀)基本情報入力シート'!R46="","",'(入力順➀)基本情報入力シート'!R46)</f>
        <v/>
      </c>
      <c r="N25" s="597" t="str">
        <f>IF('(入力順➀)基本情報入力シート'!W46="","",'(入力順➀)基本情報入力シート'!W46)</f>
        <v/>
      </c>
      <c r="O25" s="592" t="str">
        <f>IF('(入力順➀)基本情報入力シート'!X46="","",'(入力順➀)基本情報入力シート'!X46)</f>
        <v/>
      </c>
      <c r="P25" s="598" t="str">
        <f>IF('(入力順➀)基本情報入力シート'!Y46="","",'(入力順➀)基本情報入力シート'!Y46)</f>
        <v/>
      </c>
      <c r="Q25" s="599" t="str">
        <f>IF('(入力順➀)基本情報入力シート'!Z46="","",'(入力順➀)基本情報入力シート'!Z46)</f>
        <v/>
      </c>
      <c r="R25" s="626" t="str">
        <f>IF('(入力順➀)基本情報入力シート'!AA46="","",'(入力順➀)基本情報入力シート'!AA46)</f>
        <v/>
      </c>
      <c r="S25" s="627"/>
      <c r="T25" s="628"/>
      <c r="U25" s="629" t="str">
        <f>IF(P25="","",VLOOKUP(P25,【参考】数式用!$A$5:$I$38,MATCH(T25,【参考】数式用!$H$4:$I$4,0)+7,0))</f>
        <v/>
      </c>
      <c r="V25" s="837"/>
      <c r="W25" s="237" t="s">
        <v>201</v>
      </c>
      <c r="X25" s="630"/>
      <c r="Y25" s="234" t="s">
        <v>202</v>
      </c>
      <c r="Z25" s="630"/>
      <c r="AA25" s="386" t="s">
        <v>203</v>
      </c>
      <c r="AB25" s="630"/>
      <c r="AC25" s="234" t="s">
        <v>202</v>
      </c>
      <c r="AD25" s="630"/>
      <c r="AE25" s="234" t="s">
        <v>204</v>
      </c>
      <c r="AF25" s="606" t="s">
        <v>205</v>
      </c>
      <c r="AG25" s="607" t="str">
        <f t="shared" si="5"/>
        <v/>
      </c>
      <c r="AH25" s="608" t="s">
        <v>206</v>
      </c>
      <c r="AI25" s="609" t="str">
        <f t="shared" si="1"/>
        <v/>
      </c>
      <c r="AJ25" s="192"/>
      <c r="AK25" s="631" t="str">
        <f t="shared" si="6"/>
        <v>○</v>
      </c>
      <c r="AL25" s="632" t="str">
        <f t="shared" si="7"/>
        <v/>
      </c>
      <c r="AM25" s="633"/>
      <c r="AN25" s="633"/>
      <c r="AO25" s="633"/>
      <c r="AP25" s="633"/>
      <c r="AQ25" s="633"/>
      <c r="AR25" s="633"/>
      <c r="AS25" s="633"/>
      <c r="AT25" s="633"/>
      <c r="AU25" s="634"/>
    </row>
    <row r="26" spans="1:47" ht="33" customHeight="1" thickBot="1">
      <c r="A26" s="592">
        <f t="shared" si="2"/>
        <v>15</v>
      </c>
      <c r="B26" s="593" t="str">
        <f>IF('(入力順➀)基本情報入力シート'!C47="","",'(入力順➀)基本情報入力シート'!C47)</f>
        <v/>
      </c>
      <c r="C26" s="594" t="str">
        <f>IF('(入力順➀)基本情報入力シート'!D47="","",'(入力順➀)基本情報入力シート'!D47)</f>
        <v/>
      </c>
      <c r="D26" s="595" t="str">
        <f>IF('(入力順➀)基本情報入力シート'!E47="","",'(入力順➀)基本情報入力シート'!E47)</f>
        <v/>
      </c>
      <c r="E26" s="595" t="str">
        <f>IF('(入力順➀)基本情報入力シート'!F47="","",'(入力順➀)基本情報入力シート'!F47)</f>
        <v/>
      </c>
      <c r="F26" s="595" t="str">
        <f>IF('(入力順➀)基本情報入力シート'!G47="","",'(入力順➀)基本情報入力シート'!G47)</f>
        <v/>
      </c>
      <c r="G26" s="595" t="str">
        <f>IF('(入力順➀)基本情報入力シート'!H47="","",'(入力順➀)基本情報入力シート'!H47)</f>
        <v/>
      </c>
      <c r="H26" s="595" t="str">
        <f>IF('(入力順➀)基本情報入力シート'!I47="","",'(入力順➀)基本情報入力シート'!I47)</f>
        <v/>
      </c>
      <c r="I26" s="595" t="str">
        <f>IF('(入力順➀)基本情報入力シート'!J47="","",'(入力順➀)基本情報入力シート'!J47)</f>
        <v/>
      </c>
      <c r="J26" s="595" t="str">
        <f>IF('(入力順➀)基本情報入力シート'!K47="","",'(入力順➀)基本情報入力シート'!K47)</f>
        <v/>
      </c>
      <c r="K26" s="596" t="str">
        <f>IF('(入力順➀)基本情報入力シート'!L47="","",'(入力順➀)基本情報入力シート'!L47)</f>
        <v/>
      </c>
      <c r="L26" s="597" t="str">
        <f>IF('(入力順➀)基本情報入力シート'!M47="","",'(入力順➀)基本情報入力シート'!M47)</f>
        <v/>
      </c>
      <c r="M26" s="597" t="str">
        <f>IF('(入力順➀)基本情報入力シート'!R47="","",'(入力順➀)基本情報入力シート'!R47)</f>
        <v/>
      </c>
      <c r="N26" s="597" t="str">
        <f>IF('(入力順➀)基本情報入力シート'!W47="","",'(入力順➀)基本情報入力シート'!W47)</f>
        <v/>
      </c>
      <c r="O26" s="592" t="str">
        <f>IF('(入力順➀)基本情報入力シート'!X47="","",'(入力順➀)基本情報入力シート'!X47)</f>
        <v/>
      </c>
      <c r="P26" s="598" t="str">
        <f>IF('(入力順➀)基本情報入力シート'!Y47="","",'(入力順➀)基本情報入力シート'!Y47)</f>
        <v/>
      </c>
      <c r="Q26" s="599" t="str">
        <f>IF('(入力順➀)基本情報入力シート'!Z47="","",'(入力順➀)基本情報入力シート'!Z47)</f>
        <v/>
      </c>
      <c r="R26" s="626" t="str">
        <f>IF('(入力順➀)基本情報入力シート'!AA47="","",'(入力順➀)基本情報入力シート'!AA47)</f>
        <v/>
      </c>
      <c r="S26" s="627"/>
      <c r="T26" s="628"/>
      <c r="U26" s="629" t="str">
        <f>IF(P26="","",VLOOKUP(P26,【参考】数式用!$A$5:$I$38,MATCH(T26,【参考】数式用!$H$4:$I$4,0)+7,0))</f>
        <v/>
      </c>
      <c r="V26" s="837"/>
      <c r="W26" s="237" t="s">
        <v>201</v>
      </c>
      <c r="X26" s="630"/>
      <c r="Y26" s="234" t="s">
        <v>202</v>
      </c>
      <c r="Z26" s="630"/>
      <c r="AA26" s="386" t="s">
        <v>203</v>
      </c>
      <c r="AB26" s="630"/>
      <c r="AC26" s="234" t="s">
        <v>202</v>
      </c>
      <c r="AD26" s="630"/>
      <c r="AE26" s="234" t="s">
        <v>204</v>
      </c>
      <c r="AF26" s="606" t="s">
        <v>205</v>
      </c>
      <c r="AG26" s="607" t="str">
        <f t="shared" si="5"/>
        <v/>
      </c>
      <c r="AH26" s="608" t="s">
        <v>206</v>
      </c>
      <c r="AI26" s="609" t="str">
        <f t="shared" si="1"/>
        <v/>
      </c>
      <c r="AJ26" s="192"/>
      <c r="AK26" s="631" t="str">
        <f t="shared" si="6"/>
        <v>○</v>
      </c>
      <c r="AL26" s="632" t="str">
        <f t="shared" si="7"/>
        <v/>
      </c>
      <c r="AM26" s="633"/>
      <c r="AN26" s="633"/>
      <c r="AO26" s="633"/>
      <c r="AP26" s="633"/>
      <c r="AQ26" s="633"/>
      <c r="AR26" s="633"/>
      <c r="AS26" s="633"/>
      <c r="AT26" s="633"/>
      <c r="AU26" s="634"/>
    </row>
    <row r="27" spans="1:47" ht="33" customHeight="1" thickBot="1">
      <c r="A27" s="592">
        <f t="shared" si="2"/>
        <v>16</v>
      </c>
      <c r="B27" s="593" t="str">
        <f>IF('(入力順➀)基本情報入力シート'!C48="","",'(入力順➀)基本情報入力シート'!C48)</f>
        <v/>
      </c>
      <c r="C27" s="594" t="str">
        <f>IF('(入力順➀)基本情報入力シート'!D48="","",'(入力順➀)基本情報入力シート'!D48)</f>
        <v/>
      </c>
      <c r="D27" s="595" t="str">
        <f>IF('(入力順➀)基本情報入力シート'!E48="","",'(入力順➀)基本情報入力シート'!E48)</f>
        <v/>
      </c>
      <c r="E27" s="595" t="str">
        <f>IF('(入力順➀)基本情報入力シート'!F48="","",'(入力順➀)基本情報入力シート'!F48)</f>
        <v/>
      </c>
      <c r="F27" s="595" t="str">
        <f>IF('(入力順➀)基本情報入力シート'!G48="","",'(入力順➀)基本情報入力シート'!G48)</f>
        <v/>
      </c>
      <c r="G27" s="595" t="str">
        <f>IF('(入力順➀)基本情報入力シート'!H48="","",'(入力順➀)基本情報入力シート'!H48)</f>
        <v/>
      </c>
      <c r="H27" s="595" t="str">
        <f>IF('(入力順➀)基本情報入力シート'!I48="","",'(入力順➀)基本情報入力シート'!I48)</f>
        <v/>
      </c>
      <c r="I27" s="595" t="str">
        <f>IF('(入力順➀)基本情報入力シート'!J48="","",'(入力順➀)基本情報入力シート'!J48)</f>
        <v/>
      </c>
      <c r="J27" s="595" t="str">
        <f>IF('(入力順➀)基本情報入力シート'!K48="","",'(入力順➀)基本情報入力シート'!K48)</f>
        <v/>
      </c>
      <c r="K27" s="596" t="str">
        <f>IF('(入力順➀)基本情報入力シート'!L48="","",'(入力順➀)基本情報入力シート'!L48)</f>
        <v/>
      </c>
      <c r="L27" s="597" t="str">
        <f>IF('(入力順➀)基本情報入力シート'!M48="","",'(入力順➀)基本情報入力シート'!M48)</f>
        <v/>
      </c>
      <c r="M27" s="597" t="str">
        <f>IF('(入力順➀)基本情報入力シート'!R48="","",'(入力順➀)基本情報入力シート'!R48)</f>
        <v/>
      </c>
      <c r="N27" s="597" t="str">
        <f>IF('(入力順➀)基本情報入力シート'!W48="","",'(入力順➀)基本情報入力シート'!W48)</f>
        <v/>
      </c>
      <c r="O27" s="592" t="str">
        <f>IF('(入力順➀)基本情報入力シート'!X48="","",'(入力順➀)基本情報入力シート'!X48)</f>
        <v/>
      </c>
      <c r="P27" s="598" t="str">
        <f>IF('(入力順➀)基本情報入力シート'!Y48="","",'(入力順➀)基本情報入力シート'!Y48)</f>
        <v/>
      </c>
      <c r="Q27" s="599" t="str">
        <f>IF('(入力順➀)基本情報入力シート'!Z48="","",'(入力順➀)基本情報入力シート'!Z48)</f>
        <v/>
      </c>
      <c r="R27" s="626" t="str">
        <f>IF('(入力順➀)基本情報入力シート'!AA48="","",'(入力順➀)基本情報入力シート'!AA48)</f>
        <v/>
      </c>
      <c r="S27" s="627"/>
      <c r="T27" s="628"/>
      <c r="U27" s="629" t="str">
        <f>IF(P27="","",VLOOKUP(P27,【参考】数式用!$A$5:$I$38,MATCH(T27,【参考】数式用!$H$4:$I$4,0)+7,0))</f>
        <v/>
      </c>
      <c r="V27" s="837"/>
      <c r="W27" s="237" t="s">
        <v>201</v>
      </c>
      <c r="X27" s="630"/>
      <c r="Y27" s="234" t="s">
        <v>202</v>
      </c>
      <c r="Z27" s="630"/>
      <c r="AA27" s="386" t="s">
        <v>203</v>
      </c>
      <c r="AB27" s="630"/>
      <c r="AC27" s="234" t="s">
        <v>202</v>
      </c>
      <c r="AD27" s="630"/>
      <c r="AE27" s="234" t="s">
        <v>204</v>
      </c>
      <c r="AF27" s="606" t="s">
        <v>205</v>
      </c>
      <c r="AG27" s="607" t="str">
        <f t="shared" si="5"/>
        <v/>
      </c>
      <c r="AH27" s="608" t="s">
        <v>206</v>
      </c>
      <c r="AI27" s="609" t="str">
        <f t="shared" si="1"/>
        <v/>
      </c>
      <c r="AJ27" s="192"/>
      <c r="AK27" s="631" t="str">
        <f t="shared" si="6"/>
        <v>○</v>
      </c>
      <c r="AL27" s="632" t="str">
        <f t="shared" si="7"/>
        <v/>
      </c>
      <c r="AM27" s="633"/>
      <c r="AN27" s="633"/>
      <c r="AO27" s="633"/>
      <c r="AP27" s="633"/>
      <c r="AQ27" s="633"/>
      <c r="AR27" s="633"/>
      <c r="AS27" s="633"/>
      <c r="AT27" s="633"/>
      <c r="AU27" s="634"/>
    </row>
    <row r="28" spans="1:47" ht="33" customHeight="1" thickBot="1">
      <c r="A28" s="592">
        <f t="shared" si="2"/>
        <v>17</v>
      </c>
      <c r="B28" s="593" t="str">
        <f>IF('(入力順➀)基本情報入力シート'!C49="","",'(入力順➀)基本情報入力シート'!C49)</f>
        <v/>
      </c>
      <c r="C28" s="594" t="str">
        <f>IF('(入力順➀)基本情報入力シート'!D49="","",'(入力順➀)基本情報入力シート'!D49)</f>
        <v/>
      </c>
      <c r="D28" s="595" t="str">
        <f>IF('(入力順➀)基本情報入力シート'!E49="","",'(入力順➀)基本情報入力シート'!E49)</f>
        <v/>
      </c>
      <c r="E28" s="595" t="str">
        <f>IF('(入力順➀)基本情報入力シート'!F49="","",'(入力順➀)基本情報入力シート'!F49)</f>
        <v/>
      </c>
      <c r="F28" s="595" t="str">
        <f>IF('(入力順➀)基本情報入力シート'!G49="","",'(入力順➀)基本情報入力シート'!G49)</f>
        <v/>
      </c>
      <c r="G28" s="595" t="str">
        <f>IF('(入力順➀)基本情報入力シート'!H49="","",'(入力順➀)基本情報入力シート'!H49)</f>
        <v/>
      </c>
      <c r="H28" s="595" t="str">
        <f>IF('(入力順➀)基本情報入力シート'!I49="","",'(入力順➀)基本情報入力シート'!I49)</f>
        <v/>
      </c>
      <c r="I28" s="595" t="str">
        <f>IF('(入力順➀)基本情報入力シート'!J49="","",'(入力順➀)基本情報入力シート'!J49)</f>
        <v/>
      </c>
      <c r="J28" s="595" t="str">
        <f>IF('(入力順➀)基本情報入力シート'!K49="","",'(入力順➀)基本情報入力シート'!K49)</f>
        <v/>
      </c>
      <c r="K28" s="596" t="str">
        <f>IF('(入力順➀)基本情報入力シート'!L49="","",'(入力順➀)基本情報入力シート'!L49)</f>
        <v/>
      </c>
      <c r="L28" s="597" t="str">
        <f>IF('(入力順➀)基本情報入力シート'!M49="","",'(入力順➀)基本情報入力シート'!M49)</f>
        <v/>
      </c>
      <c r="M28" s="597" t="str">
        <f>IF('(入力順➀)基本情報入力シート'!R49="","",'(入力順➀)基本情報入力シート'!R49)</f>
        <v/>
      </c>
      <c r="N28" s="597" t="str">
        <f>IF('(入力順➀)基本情報入力シート'!W49="","",'(入力順➀)基本情報入力シート'!W49)</f>
        <v/>
      </c>
      <c r="O28" s="592" t="str">
        <f>IF('(入力順➀)基本情報入力シート'!X49="","",'(入力順➀)基本情報入力シート'!X49)</f>
        <v/>
      </c>
      <c r="P28" s="598" t="str">
        <f>IF('(入力順➀)基本情報入力シート'!Y49="","",'(入力順➀)基本情報入力シート'!Y49)</f>
        <v/>
      </c>
      <c r="Q28" s="599" t="str">
        <f>IF('(入力順➀)基本情報入力シート'!Z49="","",'(入力順➀)基本情報入力シート'!Z49)</f>
        <v/>
      </c>
      <c r="R28" s="626" t="str">
        <f>IF('(入力順➀)基本情報入力シート'!AA49="","",'(入力順➀)基本情報入力シート'!AA49)</f>
        <v/>
      </c>
      <c r="S28" s="627"/>
      <c r="T28" s="628"/>
      <c r="U28" s="629" t="str">
        <f>IF(P28="","",VLOOKUP(P28,【参考】数式用!$A$5:$I$38,MATCH(T28,【参考】数式用!$H$4:$I$4,0)+7,0))</f>
        <v/>
      </c>
      <c r="V28" s="837"/>
      <c r="W28" s="237" t="s">
        <v>201</v>
      </c>
      <c r="X28" s="630"/>
      <c r="Y28" s="234" t="s">
        <v>202</v>
      </c>
      <c r="Z28" s="630"/>
      <c r="AA28" s="386" t="s">
        <v>203</v>
      </c>
      <c r="AB28" s="630"/>
      <c r="AC28" s="234" t="s">
        <v>202</v>
      </c>
      <c r="AD28" s="630"/>
      <c r="AE28" s="234" t="s">
        <v>204</v>
      </c>
      <c r="AF28" s="606" t="s">
        <v>205</v>
      </c>
      <c r="AG28" s="607" t="str">
        <f t="shared" si="5"/>
        <v/>
      </c>
      <c r="AH28" s="608" t="s">
        <v>206</v>
      </c>
      <c r="AI28" s="609" t="str">
        <f t="shared" si="1"/>
        <v/>
      </c>
      <c r="AJ28" s="192"/>
      <c r="AK28" s="631" t="str">
        <f t="shared" si="6"/>
        <v>○</v>
      </c>
      <c r="AL28" s="632" t="str">
        <f t="shared" si="7"/>
        <v/>
      </c>
      <c r="AM28" s="633"/>
      <c r="AN28" s="633"/>
      <c r="AO28" s="633"/>
      <c r="AP28" s="633"/>
      <c r="AQ28" s="633"/>
      <c r="AR28" s="633"/>
      <c r="AS28" s="633"/>
      <c r="AT28" s="633"/>
      <c r="AU28" s="634"/>
    </row>
    <row r="29" spans="1:47" ht="33" customHeight="1" thickBot="1">
      <c r="A29" s="592">
        <f t="shared" si="2"/>
        <v>18</v>
      </c>
      <c r="B29" s="593" t="str">
        <f>IF('(入力順➀)基本情報入力シート'!C50="","",'(入力順➀)基本情報入力シート'!C50)</f>
        <v/>
      </c>
      <c r="C29" s="594" t="str">
        <f>IF('(入力順➀)基本情報入力シート'!D50="","",'(入力順➀)基本情報入力シート'!D50)</f>
        <v/>
      </c>
      <c r="D29" s="595" t="str">
        <f>IF('(入力順➀)基本情報入力シート'!E50="","",'(入力順➀)基本情報入力シート'!E50)</f>
        <v/>
      </c>
      <c r="E29" s="595" t="str">
        <f>IF('(入力順➀)基本情報入力シート'!F50="","",'(入力順➀)基本情報入力シート'!F50)</f>
        <v/>
      </c>
      <c r="F29" s="595" t="str">
        <f>IF('(入力順➀)基本情報入力シート'!G50="","",'(入力順➀)基本情報入力シート'!G50)</f>
        <v/>
      </c>
      <c r="G29" s="595" t="str">
        <f>IF('(入力順➀)基本情報入力シート'!H50="","",'(入力順➀)基本情報入力シート'!H50)</f>
        <v/>
      </c>
      <c r="H29" s="595" t="str">
        <f>IF('(入力順➀)基本情報入力シート'!I50="","",'(入力順➀)基本情報入力シート'!I50)</f>
        <v/>
      </c>
      <c r="I29" s="595" t="str">
        <f>IF('(入力順➀)基本情報入力シート'!J50="","",'(入力順➀)基本情報入力シート'!J50)</f>
        <v/>
      </c>
      <c r="J29" s="595" t="str">
        <f>IF('(入力順➀)基本情報入力シート'!K50="","",'(入力順➀)基本情報入力シート'!K50)</f>
        <v/>
      </c>
      <c r="K29" s="596" t="str">
        <f>IF('(入力順➀)基本情報入力シート'!L50="","",'(入力順➀)基本情報入力シート'!L50)</f>
        <v/>
      </c>
      <c r="L29" s="597" t="str">
        <f>IF('(入力順➀)基本情報入力シート'!M50="","",'(入力順➀)基本情報入力シート'!M50)</f>
        <v/>
      </c>
      <c r="M29" s="597" t="str">
        <f>IF('(入力順➀)基本情報入力シート'!R50="","",'(入力順➀)基本情報入力シート'!R50)</f>
        <v/>
      </c>
      <c r="N29" s="597" t="str">
        <f>IF('(入力順➀)基本情報入力シート'!W50="","",'(入力順➀)基本情報入力シート'!W50)</f>
        <v/>
      </c>
      <c r="O29" s="592" t="str">
        <f>IF('(入力順➀)基本情報入力シート'!X50="","",'(入力順➀)基本情報入力シート'!X50)</f>
        <v/>
      </c>
      <c r="P29" s="598" t="str">
        <f>IF('(入力順➀)基本情報入力シート'!Y50="","",'(入力順➀)基本情報入力シート'!Y50)</f>
        <v/>
      </c>
      <c r="Q29" s="599" t="str">
        <f>IF('(入力順➀)基本情報入力シート'!Z50="","",'(入力順➀)基本情報入力シート'!Z50)</f>
        <v/>
      </c>
      <c r="R29" s="626" t="str">
        <f>IF('(入力順➀)基本情報入力シート'!AA50="","",'(入力順➀)基本情報入力シート'!AA50)</f>
        <v/>
      </c>
      <c r="S29" s="627"/>
      <c r="T29" s="628"/>
      <c r="U29" s="629" t="str">
        <f>IF(P29="","",VLOOKUP(P29,【参考】数式用!$A$5:$I$38,MATCH(T29,【参考】数式用!$H$4:$I$4,0)+7,0))</f>
        <v/>
      </c>
      <c r="V29" s="837"/>
      <c r="W29" s="237" t="s">
        <v>201</v>
      </c>
      <c r="X29" s="630"/>
      <c r="Y29" s="234" t="s">
        <v>202</v>
      </c>
      <c r="Z29" s="630"/>
      <c r="AA29" s="386" t="s">
        <v>203</v>
      </c>
      <c r="AB29" s="630"/>
      <c r="AC29" s="234" t="s">
        <v>202</v>
      </c>
      <c r="AD29" s="630"/>
      <c r="AE29" s="234" t="s">
        <v>204</v>
      </c>
      <c r="AF29" s="606" t="s">
        <v>205</v>
      </c>
      <c r="AG29" s="607" t="str">
        <f t="shared" si="5"/>
        <v/>
      </c>
      <c r="AH29" s="608" t="s">
        <v>206</v>
      </c>
      <c r="AI29" s="609" t="str">
        <f t="shared" si="1"/>
        <v/>
      </c>
      <c r="AJ29" s="192"/>
      <c r="AK29" s="631" t="str">
        <f t="shared" si="6"/>
        <v>○</v>
      </c>
      <c r="AL29" s="632" t="str">
        <f t="shared" si="7"/>
        <v/>
      </c>
      <c r="AM29" s="633"/>
      <c r="AN29" s="633"/>
      <c r="AO29" s="633"/>
      <c r="AP29" s="633"/>
      <c r="AQ29" s="633"/>
      <c r="AR29" s="633"/>
      <c r="AS29" s="633"/>
      <c r="AT29" s="633"/>
      <c r="AU29" s="634"/>
    </row>
    <row r="30" spans="1:47" ht="33" customHeight="1" thickBot="1">
      <c r="A30" s="592">
        <f t="shared" si="2"/>
        <v>19</v>
      </c>
      <c r="B30" s="593" t="str">
        <f>IF('(入力順➀)基本情報入力シート'!C51="","",'(入力順➀)基本情報入力シート'!C51)</f>
        <v/>
      </c>
      <c r="C30" s="594" t="str">
        <f>IF('(入力順➀)基本情報入力シート'!D51="","",'(入力順➀)基本情報入力シート'!D51)</f>
        <v/>
      </c>
      <c r="D30" s="595" t="str">
        <f>IF('(入力順➀)基本情報入力シート'!E51="","",'(入力順➀)基本情報入力シート'!E51)</f>
        <v/>
      </c>
      <c r="E30" s="595" t="str">
        <f>IF('(入力順➀)基本情報入力シート'!F51="","",'(入力順➀)基本情報入力シート'!F51)</f>
        <v/>
      </c>
      <c r="F30" s="595" t="str">
        <f>IF('(入力順➀)基本情報入力シート'!G51="","",'(入力順➀)基本情報入力シート'!G51)</f>
        <v/>
      </c>
      <c r="G30" s="595" t="str">
        <f>IF('(入力順➀)基本情報入力シート'!H51="","",'(入力順➀)基本情報入力シート'!H51)</f>
        <v/>
      </c>
      <c r="H30" s="595" t="str">
        <f>IF('(入力順➀)基本情報入力シート'!I51="","",'(入力順➀)基本情報入力シート'!I51)</f>
        <v/>
      </c>
      <c r="I30" s="595" t="str">
        <f>IF('(入力順➀)基本情報入力シート'!J51="","",'(入力順➀)基本情報入力シート'!J51)</f>
        <v/>
      </c>
      <c r="J30" s="595" t="str">
        <f>IF('(入力順➀)基本情報入力シート'!K51="","",'(入力順➀)基本情報入力シート'!K51)</f>
        <v/>
      </c>
      <c r="K30" s="596" t="str">
        <f>IF('(入力順➀)基本情報入力シート'!L51="","",'(入力順➀)基本情報入力シート'!L51)</f>
        <v/>
      </c>
      <c r="L30" s="597" t="str">
        <f>IF('(入力順➀)基本情報入力シート'!M51="","",'(入力順➀)基本情報入力シート'!M51)</f>
        <v/>
      </c>
      <c r="M30" s="597" t="str">
        <f>IF('(入力順➀)基本情報入力シート'!R51="","",'(入力順➀)基本情報入力シート'!R51)</f>
        <v/>
      </c>
      <c r="N30" s="597" t="str">
        <f>IF('(入力順➀)基本情報入力シート'!W51="","",'(入力順➀)基本情報入力シート'!W51)</f>
        <v/>
      </c>
      <c r="O30" s="592" t="str">
        <f>IF('(入力順➀)基本情報入力シート'!X51="","",'(入力順➀)基本情報入力シート'!X51)</f>
        <v/>
      </c>
      <c r="P30" s="598" t="str">
        <f>IF('(入力順➀)基本情報入力シート'!Y51="","",'(入力順➀)基本情報入力シート'!Y51)</f>
        <v/>
      </c>
      <c r="Q30" s="599" t="str">
        <f>IF('(入力順➀)基本情報入力シート'!Z51="","",'(入力順➀)基本情報入力シート'!Z51)</f>
        <v/>
      </c>
      <c r="R30" s="626" t="str">
        <f>IF('(入力順➀)基本情報入力シート'!AA51="","",'(入力順➀)基本情報入力シート'!AA51)</f>
        <v/>
      </c>
      <c r="S30" s="627"/>
      <c r="T30" s="628"/>
      <c r="U30" s="629" t="str">
        <f>IF(P30="","",VLOOKUP(P30,【参考】数式用!$A$5:$I$38,MATCH(T30,【参考】数式用!$H$4:$I$4,0)+7,0))</f>
        <v/>
      </c>
      <c r="V30" s="837"/>
      <c r="W30" s="237" t="s">
        <v>201</v>
      </c>
      <c r="X30" s="630"/>
      <c r="Y30" s="234" t="s">
        <v>202</v>
      </c>
      <c r="Z30" s="630"/>
      <c r="AA30" s="386" t="s">
        <v>203</v>
      </c>
      <c r="AB30" s="630"/>
      <c r="AC30" s="234" t="s">
        <v>202</v>
      </c>
      <c r="AD30" s="630"/>
      <c r="AE30" s="234" t="s">
        <v>204</v>
      </c>
      <c r="AF30" s="606" t="s">
        <v>205</v>
      </c>
      <c r="AG30" s="607" t="str">
        <f t="shared" si="5"/>
        <v/>
      </c>
      <c r="AH30" s="608" t="s">
        <v>206</v>
      </c>
      <c r="AI30" s="609" t="str">
        <f t="shared" si="1"/>
        <v/>
      </c>
      <c r="AJ30" s="192"/>
      <c r="AK30" s="631" t="str">
        <f t="shared" si="6"/>
        <v>○</v>
      </c>
      <c r="AL30" s="632" t="str">
        <f t="shared" si="7"/>
        <v/>
      </c>
      <c r="AM30" s="633"/>
      <c r="AN30" s="633"/>
      <c r="AO30" s="633"/>
      <c r="AP30" s="633"/>
      <c r="AQ30" s="633"/>
      <c r="AR30" s="633"/>
      <c r="AS30" s="633"/>
      <c r="AT30" s="633"/>
      <c r="AU30" s="634"/>
    </row>
    <row r="31" spans="1:47" ht="33" customHeight="1" thickBot="1">
      <c r="A31" s="592">
        <f t="shared" si="2"/>
        <v>20</v>
      </c>
      <c r="B31" s="593" t="str">
        <f>IF('(入力順➀)基本情報入力シート'!C52="","",'(入力順➀)基本情報入力シート'!C52)</f>
        <v/>
      </c>
      <c r="C31" s="594" t="str">
        <f>IF('(入力順➀)基本情報入力シート'!D52="","",'(入力順➀)基本情報入力シート'!D52)</f>
        <v/>
      </c>
      <c r="D31" s="595" t="str">
        <f>IF('(入力順➀)基本情報入力シート'!E52="","",'(入力順➀)基本情報入力シート'!E52)</f>
        <v/>
      </c>
      <c r="E31" s="595" t="str">
        <f>IF('(入力順➀)基本情報入力シート'!F52="","",'(入力順➀)基本情報入力シート'!F52)</f>
        <v/>
      </c>
      <c r="F31" s="595" t="str">
        <f>IF('(入力順➀)基本情報入力シート'!G52="","",'(入力順➀)基本情報入力シート'!G52)</f>
        <v/>
      </c>
      <c r="G31" s="595" t="str">
        <f>IF('(入力順➀)基本情報入力シート'!H52="","",'(入力順➀)基本情報入力シート'!H52)</f>
        <v/>
      </c>
      <c r="H31" s="595" t="str">
        <f>IF('(入力順➀)基本情報入力シート'!I52="","",'(入力順➀)基本情報入力シート'!I52)</f>
        <v/>
      </c>
      <c r="I31" s="595" t="str">
        <f>IF('(入力順➀)基本情報入力シート'!J52="","",'(入力順➀)基本情報入力シート'!J52)</f>
        <v/>
      </c>
      <c r="J31" s="595" t="str">
        <f>IF('(入力順➀)基本情報入力シート'!K52="","",'(入力順➀)基本情報入力シート'!K52)</f>
        <v/>
      </c>
      <c r="K31" s="596" t="str">
        <f>IF('(入力順➀)基本情報入力シート'!L52="","",'(入力順➀)基本情報入力シート'!L52)</f>
        <v/>
      </c>
      <c r="L31" s="597" t="str">
        <f>IF('(入力順➀)基本情報入力シート'!M52="","",'(入力順➀)基本情報入力シート'!M52)</f>
        <v/>
      </c>
      <c r="M31" s="597" t="str">
        <f>IF('(入力順➀)基本情報入力シート'!R52="","",'(入力順➀)基本情報入力シート'!R52)</f>
        <v/>
      </c>
      <c r="N31" s="597" t="str">
        <f>IF('(入力順➀)基本情報入力シート'!W52="","",'(入力順➀)基本情報入力シート'!W52)</f>
        <v/>
      </c>
      <c r="O31" s="592" t="str">
        <f>IF('(入力順➀)基本情報入力シート'!X52="","",'(入力順➀)基本情報入力シート'!X52)</f>
        <v/>
      </c>
      <c r="P31" s="598" t="str">
        <f>IF('(入力順➀)基本情報入力シート'!Y52="","",'(入力順➀)基本情報入力シート'!Y52)</f>
        <v/>
      </c>
      <c r="Q31" s="599" t="str">
        <f>IF('(入力順➀)基本情報入力シート'!Z52="","",'(入力順➀)基本情報入力シート'!Z52)</f>
        <v/>
      </c>
      <c r="R31" s="626" t="str">
        <f>IF('(入力順➀)基本情報入力シート'!AA52="","",'(入力順➀)基本情報入力シート'!AA52)</f>
        <v/>
      </c>
      <c r="S31" s="627"/>
      <c r="T31" s="628"/>
      <c r="U31" s="629" t="str">
        <f>IF(P31="","",VLOOKUP(P31,【参考】数式用!$A$5:$I$38,MATCH(T31,【参考】数式用!$H$4:$I$4,0)+7,0))</f>
        <v/>
      </c>
      <c r="V31" s="837"/>
      <c r="W31" s="237" t="s">
        <v>201</v>
      </c>
      <c r="X31" s="630"/>
      <c r="Y31" s="234" t="s">
        <v>202</v>
      </c>
      <c r="Z31" s="630"/>
      <c r="AA31" s="386" t="s">
        <v>203</v>
      </c>
      <c r="AB31" s="630"/>
      <c r="AC31" s="234" t="s">
        <v>202</v>
      </c>
      <c r="AD31" s="630"/>
      <c r="AE31" s="234" t="s">
        <v>204</v>
      </c>
      <c r="AF31" s="606" t="s">
        <v>205</v>
      </c>
      <c r="AG31" s="607" t="str">
        <f t="shared" si="5"/>
        <v/>
      </c>
      <c r="AH31" s="608" t="s">
        <v>206</v>
      </c>
      <c r="AI31" s="609" t="str">
        <f t="shared" si="1"/>
        <v/>
      </c>
      <c r="AJ31" s="192"/>
      <c r="AK31" s="631" t="str">
        <f t="shared" si="6"/>
        <v>○</v>
      </c>
      <c r="AL31" s="632" t="str">
        <f t="shared" si="7"/>
        <v/>
      </c>
      <c r="AM31" s="633"/>
      <c r="AN31" s="633"/>
      <c r="AO31" s="633"/>
      <c r="AP31" s="633"/>
      <c r="AQ31" s="633"/>
      <c r="AR31" s="633"/>
      <c r="AS31" s="633"/>
      <c r="AT31" s="633"/>
      <c r="AU31" s="634"/>
    </row>
    <row r="32" spans="1:47" ht="33" customHeight="1" thickBot="1">
      <c r="A32" s="592">
        <f t="shared" si="2"/>
        <v>21</v>
      </c>
      <c r="B32" s="593" t="str">
        <f>IF('(入力順➀)基本情報入力シート'!C53="","",'(入力順➀)基本情報入力シート'!C53)</f>
        <v/>
      </c>
      <c r="C32" s="594" t="str">
        <f>IF('(入力順➀)基本情報入力シート'!D53="","",'(入力順➀)基本情報入力シート'!D53)</f>
        <v/>
      </c>
      <c r="D32" s="595" t="str">
        <f>IF('(入力順➀)基本情報入力シート'!E53="","",'(入力順➀)基本情報入力シート'!E53)</f>
        <v/>
      </c>
      <c r="E32" s="595" t="str">
        <f>IF('(入力順➀)基本情報入力シート'!F53="","",'(入力順➀)基本情報入力シート'!F53)</f>
        <v/>
      </c>
      <c r="F32" s="595" t="str">
        <f>IF('(入力順➀)基本情報入力シート'!G53="","",'(入力順➀)基本情報入力シート'!G53)</f>
        <v/>
      </c>
      <c r="G32" s="595" t="str">
        <f>IF('(入力順➀)基本情報入力シート'!H53="","",'(入力順➀)基本情報入力シート'!H53)</f>
        <v/>
      </c>
      <c r="H32" s="595" t="str">
        <f>IF('(入力順➀)基本情報入力シート'!I53="","",'(入力順➀)基本情報入力シート'!I53)</f>
        <v/>
      </c>
      <c r="I32" s="595" t="str">
        <f>IF('(入力順➀)基本情報入力シート'!J53="","",'(入力順➀)基本情報入力シート'!J53)</f>
        <v/>
      </c>
      <c r="J32" s="595" t="str">
        <f>IF('(入力順➀)基本情報入力シート'!K53="","",'(入力順➀)基本情報入力シート'!K53)</f>
        <v/>
      </c>
      <c r="K32" s="596" t="str">
        <f>IF('(入力順➀)基本情報入力シート'!L53="","",'(入力順➀)基本情報入力シート'!L53)</f>
        <v/>
      </c>
      <c r="L32" s="597" t="str">
        <f>IF('(入力順➀)基本情報入力シート'!M53="","",'(入力順➀)基本情報入力シート'!M53)</f>
        <v/>
      </c>
      <c r="M32" s="597" t="str">
        <f>IF('(入力順➀)基本情報入力シート'!R53="","",'(入力順➀)基本情報入力シート'!R53)</f>
        <v/>
      </c>
      <c r="N32" s="597" t="str">
        <f>IF('(入力順➀)基本情報入力シート'!W53="","",'(入力順➀)基本情報入力シート'!W53)</f>
        <v/>
      </c>
      <c r="O32" s="592" t="str">
        <f>IF('(入力順➀)基本情報入力シート'!X53="","",'(入力順➀)基本情報入力シート'!X53)</f>
        <v/>
      </c>
      <c r="P32" s="598" t="str">
        <f>IF('(入力順➀)基本情報入力シート'!Y53="","",'(入力順➀)基本情報入力シート'!Y53)</f>
        <v/>
      </c>
      <c r="Q32" s="599" t="str">
        <f>IF('(入力順➀)基本情報入力シート'!Z53="","",'(入力順➀)基本情報入力シート'!Z53)</f>
        <v/>
      </c>
      <c r="R32" s="626" t="str">
        <f>IF('(入力順➀)基本情報入力シート'!AA53="","",'(入力順➀)基本情報入力シート'!AA53)</f>
        <v/>
      </c>
      <c r="S32" s="627"/>
      <c r="T32" s="628"/>
      <c r="U32" s="629" t="str">
        <f>IF(P32="","",VLOOKUP(P32,【参考】数式用!$A$5:$I$38,MATCH(T32,【参考】数式用!$H$4:$I$4,0)+7,0))</f>
        <v/>
      </c>
      <c r="V32" s="837"/>
      <c r="W32" s="237" t="s">
        <v>201</v>
      </c>
      <c r="X32" s="630"/>
      <c r="Y32" s="234" t="s">
        <v>202</v>
      </c>
      <c r="Z32" s="630"/>
      <c r="AA32" s="386" t="s">
        <v>203</v>
      </c>
      <c r="AB32" s="630"/>
      <c r="AC32" s="234" t="s">
        <v>202</v>
      </c>
      <c r="AD32" s="630"/>
      <c r="AE32" s="234" t="s">
        <v>204</v>
      </c>
      <c r="AF32" s="606" t="s">
        <v>205</v>
      </c>
      <c r="AG32" s="607" t="str">
        <f t="shared" si="5"/>
        <v/>
      </c>
      <c r="AH32" s="608" t="s">
        <v>206</v>
      </c>
      <c r="AI32" s="609" t="str">
        <f t="shared" si="1"/>
        <v/>
      </c>
      <c r="AJ32" s="192"/>
      <c r="AK32" s="631" t="str">
        <f t="shared" si="6"/>
        <v>○</v>
      </c>
      <c r="AL32" s="632" t="str">
        <f t="shared" si="7"/>
        <v/>
      </c>
      <c r="AM32" s="633"/>
      <c r="AN32" s="633"/>
      <c r="AO32" s="633"/>
      <c r="AP32" s="633"/>
      <c r="AQ32" s="633"/>
      <c r="AR32" s="633"/>
      <c r="AS32" s="633"/>
      <c r="AT32" s="633"/>
      <c r="AU32" s="634"/>
    </row>
    <row r="33" spans="1:47" ht="33" customHeight="1" thickBot="1">
      <c r="A33" s="592">
        <f t="shared" si="2"/>
        <v>22</v>
      </c>
      <c r="B33" s="593" t="str">
        <f>IF('(入力順➀)基本情報入力シート'!C54="","",'(入力順➀)基本情報入力シート'!C54)</f>
        <v/>
      </c>
      <c r="C33" s="594" t="str">
        <f>IF('(入力順➀)基本情報入力シート'!D54="","",'(入力順➀)基本情報入力シート'!D54)</f>
        <v/>
      </c>
      <c r="D33" s="595" t="str">
        <f>IF('(入力順➀)基本情報入力シート'!E54="","",'(入力順➀)基本情報入力シート'!E54)</f>
        <v/>
      </c>
      <c r="E33" s="595" t="str">
        <f>IF('(入力順➀)基本情報入力シート'!F54="","",'(入力順➀)基本情報入力シート'!F54)</f>
        <v/>
      </c>
      <c r="F33" s="595" t="str">
        <f>IF('(入力順➀)基本情報入力シート'!G54="","",'(入力順➀)基本情報入力シート'!G54)</f>
        <v/>
      </c>
      <c r="G33" s="595" t="str">
        <f>IF('(入力順➀)基本情報入力シート'!H54="","",'(入力順➀)基本情報入力シート'!H54)</f>
        <v/>
      </c>
      <c r="H33" s="595" t="str">
        <f>IF('(入力順➀)基本情報入力シート'!I54="","",'(入力順➀)基本情報入力シート'!I54)</f>
        <v/>
      </c>
      <c r="I33" s="595" t="str">
        <f>IF('(入力順➀)基本情報入力シート'!J54="","",'(入力順➀)基本情報入力シート'!J54)</f>
        <v/>
      </c>
      <c r="J33" s="595" t="str">
        <f>IF('(入力順➀)基本情報入力シート'!K54="","",'(入力順➀)基本情報入力シート'!K54)</f>
        <v/>
      </c>
      <c r="K33" s="596" t="str">
        <f>IF('(入力順➀)基本情報入力シート'!L54="","",'(入力順➀)基本情報入力シート'!L54)</f>
        <v/>
      </c>
      <c r="L33" s="597" t="str">
        <f>IF('(入力順➀)基本情報入力シート'!M54="","",'(入力順➀)基本情報入力シート'!M54)</f>
        <v/>
      </c>
      <c r="M33" s="597" t="str">
        <f>IF('(入力順➀)基本情報入力シート'!R54="","",'(入力順➀)基本情報入力シート'!R54)</f>
        <v/>
      </c>
      <c r="N33" s="597" t="str">
        <f>IF('(入力順➀)基本情報入力シート'!W54="","",'(入力順➀)基本情報入力シート'!W54)</f>
        <v/>
      </c>
      <c r="O33" s="592" t="str">
        <f>IF('(入力順➀)基本情報入力シート'!X54="","",'(入力順➀)基本情報入力シート'!X54)</f>
        <v/>
      </c>
      <c r="P33" s="598" t="str">
        <f>IF('(入力順➀)基本情報入力シート'!Y54="","",'(入力順➀)基本情報入力シート'!Y54)</f>
        <v/>
      </c>
      <c r="Q33" s="599" t="str">
        <f>IF('(入力順➀)基本情報入力シート'!Z54="","",'(入力順➀)基本情報入力シート'!Z54)</f>
        <v/>
      </c>
      <c r="R33" s="626" t="str">
        <f>IF('(入力順➀)基本情報入力シート'!AA54="","",'(入力順➀)基本情報入力シート'!AA54)</f>
        <v/>
      </c>
      <c r="S33" s="627"/>
      <c r="T33" s="628"/>
      <c r="U33" s="629" t="str">
        <f>IF(P33="","",VLOOKUP(P33,【参考】数式用!$A$5:$I$38,MATCH(T33,【参考】数式用!$H$4:$I$4,0)+7,0))</f>
        <v/>
      </c>
      <c r="V33" s="837"/>
      <c r="W33" s="237" t="s">
        <v>201</v>
      </c>
      <c r="X33" s="630"/>
      <c r="Y33" s="234" t="s">
        <v>202</v>
      </c>
      <c r="Z33" s="630"/>
      <c r="AA33" s="386" t="s">
        <v>203</v>
      </c>
      <c r="AB33" s="630"/>
      <c r="AC33" s="234" t="s">
        <v>202</v>
      </c>
      <c r="AD33" s="630"/>
      <c r="AE33" s="234" t="s">
        <v>204</v>
      </c>
      <c r="AF33" s="606" t="s">
        <v>205</v>
      </c>
      <c r="AG33" s="607" t="str">
        <f t="shared" si="5"/>
        <v/>
      </c>
      <c r="AH33" s="608" t="s">
        <v>206</v>
      </c>
      <c r="AI33" s="609" t="str">
        <f t="shared" si="1"/>
        <v/>
      </c>
      <c r="AJ33" s="192"/>
      <c r="AK33" s="631" t="str">
        <f t="shared" si="6"/>
        <v>○</v>
      </c>
      <c r="AL33" s="632" t="str">
        <f t="shared" si="7"/>
        <v/>
      </c>
      <c r="AM33" s="633"/>
      <c r="AN33" s="633"/>
      <c r="AO33" s="633"/>
      <c r="AP33" s="633"/>
      <c r="AQ33" s="633"/>
      <c r="AR33" s="633"/>
      <c r="AS33" s="633"/>
      <c r="AT33" s="633"/>
      <c r="AU33" s="634"/>
    </row>
    <row r="34" spans="1:47" ht="33" customHeight="1" thickBot="1">
      <c r="A34" s="592">
        <f t="shared" si="2"/>
        <v>23</v>
      </c>
      <c r="B34" s="593" t="str">
        <f>IF('(入力順➀)基本情報入力シート'!C55="","",'(入力順➀)基本情報入力シート'!C55)</f>
        <v/>
      </c>
      <c r="C34" s="594" t="str">
        <f>IF('(入力順➀)基本情報入力シート'!D55="","",'(入力順➀)基本情報入力シート'!D55)</f>
        <v/>
      </c>
      <c r="D34" s="595" t="str">
        <f>IF('(入力順➀)基本情報入力シート'!E55="","",'(入力順➀)基本情報入力シート'!E55)</f>
        <v/>
      </c>
      <c r="E34" s="595" t="str">
        <f>IF('(入力順➀)基本情報入力シート'!F55="","",'(入力順➀)基本情報入力シート'!F55)</f>
        <v/>
      </c>
      <c r="F34" s="595" t="str">
        <f>IF('(入力順➀)基本情報入力シート'!G55="","",'(入力順➀)基本情報入力シート'!G55)</f>
        <v/>
      </c>
      <c r="G34" s="595" t="str">
        <f>IF('(入力順➀)基本情報入力シート'!H55="","",'(入力順➀)基本情報入力シート'!H55)</f>
        <v/>
      </c>
      <c r="H34" s="595" t="str">
        <f>IF('(入力順➀)基本情報入力シート'!I55="","",'(入力順➀)基本情報入力シート'!I55)</f>
        <v/>
      </c>
      <c r="I34" s="595" t="str">
        <f>IF('(入力順➀)基本情報入力シート'!J55="","",'(入力順➀)基本情報入力シート'!J55)</f>
        <v/>
      </c>
      <c r="J34" s="595" t="str">
        <f>IF('(入力順➀)基本情報入力シート'!K55="","",'(入力順➀)基本情報入力シート'!K55)</f>
        <v/>
      </c>
      <c r="K34" s="596" t="str">
        <f>IF('(入力順➀)基本情報入力シート'!L55="","",'(入力順➀)基本情報入力シート'!L55)</f>
        <v/>
      </c>
      <c r="L34" s="597" t="str">
        <f>IF('(入力順➀)基本情報入力シート'!M55="","",'(入力順➀)基本情報入力シート'!M55)</f>
        <v/>
      </c>
      <c r="M34" s="597" t="str">
        <f>IF('(入力順➀)基本情報入力シート'!R55="","",'(入力順➀)基本情報入力シート'!R55)</f>
        <v/>
      </c>
      <c r="N34" s="597" t="str">
        <f>IF('(入力順➀)基本情報入力シート'!W55="","",'(入力順➀)基本情報入力シート'!W55)</f>
        <v/>
      </c>
      <c r="O34" s="592" t="str">
        <f>IF('(入力順➀)基本情報入力シート'!X55="","",'(入力順➀)基本情報入力シート'!X55)</f>
        <v/>
      </c>
      <c r="P34" s="598" t="str">
        <f>IF('(入力順➀)基本情報入力シート'!Y55="","",'(入力順➀)基本情報入力シート'!Y55)</f>
        <v/>
      </c>
      <c r="Q34" s="599" t="str">
        <f>IF('(入力順➀)基本情報入力シート'!Z55="","",'(入力順➀)基本情報入力シート'!Z55)</f>
        <v/>
      </c>
      <c r="R34" s="626" t="str">
        <f>IF('(入力順➀)基本情報入力シート'!AA55="","",'(入力順➀)基本情報入力シート'!AA55)</f>
        <v/>
      </c>
      <c r="S34" s="627"/>
      <c r="T34" s="628"/>
      <c r="U34" s="629" t="str">
        <f>IF(P34="","",VLOOKUP(P34,【参考】数式用!$A$5:$I$38,MATCH(T34,【参考】数式用!$H$4:$I$4,0)+7,0))</f>
        <v/>
      </c>
      <c r="V34" s="837"/>
      <c r="W34" s="237" t="s">
        <v>201</v>
      </c>
      <c r="X34" s="630"/>
      <c r="Y34" s="234" t="s">
        <v>202</v>
      </c>
      <c r="Z34" s="630"/>
      <c r="AA34" s="386" t="s">
        <v>203</v>
      </c>
      <c r="AB34" s="630"/>
      <c r="AC34" s="234" t="s">
        <v>202</v>
      </c>
      <c r="AD34" s="630"/>
      <c r="AE34" s="234" t="s">
        <v>204</v>
      </c>
      <c r="AF34" s="606" t="s">
        <v>205</v>
      </c>
      <c r="AG34" s="607" t="str">
        <f t="shared" si="5"/>
        <v/>
      </c>
      <c r="AH34" s="608" t="s">
        <v>206</v>
      </c>
      <c r="AI34" s="609" t="str">
        <f t="shared" si="1"/>
        <v/>
      </c>
      <c r="AJ34" s="192"/>
      <c r="AK34" s="631" t="str">
        <f t="shared" si="6"/>
        <v>○</v>
      </c>
      <c r="AL34" s="632" t="str">
        <f t="shared" si="7"/>
        <v/>
      </c>
      <c r="AM34" s="633"/>
      <c r="AN34" s="633"/>
      <c r="AO34" s="633"/>
      <c r="AP34" s="633"/>
      <c r="AQ34" s="633"/>
      <c r="AR34" s="633"/>
      <c r="AS34" s="633"/>
      <c r="AT34" s="633"/>
      <c r="AU34" s="634"/>
    </row>
    <row r="35" spans="1:47" ht="33" customHeight="1" thickBot="1">
      <c r="A35" s="592">
        <f t="shared" si="2"/>
        <v>24</v>
      </c>
      <c r="B35" s="593" t="str">
        <f>IF('(入力順➀)基本情報入力シート'!C56="","",'(入力順➀)基本情報入力シート'!C56)</f>
        <v/>
      </c>
      <c r="C35" s="594" t="str">
        <f>IF('(入力順➀)基本情報入力シート'!D56="","",'(入力順➀)基本情報入力シート'!D56)</f>
        <v/>
      </c>
      <c r="D35" s="595" t="str">
        <f>IF('(入力順➀)基本情報入力シート'!E56="","",'(入力順➀)基本情報入力シート'!E56)</f>
        <v/>
      </c>
      <c r="E35" s="595" t="str">
        <f>IF('(入力順➀)基本情報入力シート'!F56="","",'(入力順➀)基本情報入力シート'!F56)</f>
        <v/>
      </c>
      <c r="F35" s="595" t="str">
        <f>IF('(入力順➀)基本情報入力シート'!G56="","",'(入力順➀)基本情報入力シート'!G56)</f>
        <v/>
      </c>
      <c r="G35" s="595" t="str">
        <f>IF('(入力順➀)基本情報入力シート'!H56="","",'(入力順➀)基本情報入力シート'!H56)</f>
        <v/>
      </c>
      <c r="H35" s="595" t="str">
        <f>IF('(入力順➀)基本情報入力シート'!I56="","",'(入力順➀)基本情報入力シート'!I56)</f>
        <v/>
      </c>
      <c r="I35" s="595" t="str">
        <f>IF('(入力順➀)基本情報入力シート'!J56="","",'(入力順➀)基本情報入力シート'!J56)</f>
        <v/>
      </c>
      <c r="J35" s="595" t="str">
        <f>IF('(入力順➀)基本情報入力シート'!K56="","",'(入力順➀)基本情報入力シート'!K56)</f>
        <v/>
      </c>
      <c r="K35" s="596" t="str">
        <f>IF('(入力順➀)基本情報入力シート'!L56="","",'(入力順➀)基本情報入力シート'!L56)</f>
        <v/>
      </c>
      <c r="L35" s="597" t="str">
        <f>IF('(入力順➀)基本情報入力シート'!M56="","",'(入力順➀)基本情報入力シート'!M56)</f>
        <v/>
      </c>
      <c r="M35" s="597" t="str">
        <f>IF('(入力順➀)基本情報入力シート'!R56="","",'(入力順➀)基本情報入力シート'!R56)</f>
        <v/>
      </c>
      <c r="N35" s="597" t="str">
        <f>IF('(入力順➀)基本情報入力シート'!W56="","",'(入力順➀)基本情報入力シート'!W56)</f>
        <v/>
      </c>
      <c r="O35" s="592" t="str">
        <f>IF('(入力順➀)基本情報入力シート'!X56="","",'(入力順➀)基本情報入力シート'!X56)</f>
        <v/>
      </c>
      <c r="P35" s="598" t="str">
        <f>IF('(入力順➀)基本情報入力シート'!Y56="","",'(入力順➀)基本情報入力シート'!Y56)</f>
        <v/>
      </c>
      <c r="Q35" s="599" t="str">
        <f>IF('(入力順➀)基本情報入力シート'!Z56="","",'(入力順➀)基本情報入力シート'!Z56)</f>
        <v/>
      </c>
      <c r="R35" s="626" t="str">
        <f>IF('(入力順➀)基本情報入力シート'!AA56="","",'(入力順➀)基本情報入力シート'!AA56)</f>
        <v/>
      </c>
      <c r="S35" s="627"/>
      <c r="T35" s="628"/>
      <c r="U35" s="629" t="str">
        <f>IF(P35="","",VLOOKUP(P35,【参考】数式用!$A$5:$I$38,MATCH(T35,【参考】数式用!$H$4:$I$4,0)+7,0))</f>
        <v/>
      </c>
      <c r="V35" s="837"/>
      <c r="W35" s="237" t="s">
        <v>201</v>
      </c>
      <c r="X35" s="630"/>
      <c r="Y35" s="234" t="s">
        <v>202</v>
      </c>
      <c r="Z35" s="630"/>
      <c r="AA35" s="386" t="s">
        <v>203</v>
      </c>
      <c r="AB35" s="630"/>
      <c r="AC35" s="234" t="s">
        <v>202</v>
      </c>
      <c r="AD35" s="630"/>
      <c r="AE35" s="234" t="s">
        <v>204</v>
      </c>
      <c r="AF35" s="606" t="s">
        <v>205</v>
      </c>
      <c r="AG35" s="607" t="str">
        <f t="shared" si="5"/>
        <v/>
      </c>
      <c r="AH35" s="608" t="s">
        <v>206</v>
      </c>
      <c r="AI35" s="609" t="str">
        <f t="shared" si="1"/>
        <v/>
      </c>
      <c r="AJ35" s="192"/>
      <c r="AK35" s="631" t="str">
        <f t="shared" si="6"/>
        <v>○</v>
      </c>
      <c r="AL35" s="632" t="str">
        <f t="shared" si="7"/>
        <v/>
      </c>
      <c r="AM35" s="633"/>
      <c r="AN35" s="633"/>
      <c r="AO35" s="633"/>
      <c r="AP35" s="633"/>
      <c r="AQ35" s="633"/>
      <c r="AR35" s="633"/>
      <c r="AS35" s="633"/>
      <c r="AT35" s="633"/>
      <c r="AU35" s="634"/>
    </row>
    <row r="36" spans="1:47" ht="33" customHeight="1" thickBot="1">
      <c r="A36" s="592">
        <f t="shared" si="2"/>
        <v>25</v>
      </c>
      <c r="B36" s="593" t="str">
        <f>IF('(入力順➀)基本情報入力シート'!C57="","",'(入力順➀)基本情報入力シート'!C57)</f>
        <v/>
      </c>
      <c r="C36" s="594" t="str">
        <f>IF('(入力順➀)基本情報入力シート'!D57="","",'(入力順➀)基本情報入力シート'!D57)</f>
        <v/>
      </c>
      <c r="D36" s="595" t="str">
        <f>IF('(入力順➀)基本情報入力シート'!E57="","",'(入力順➀)基本情報入力シート'!E57)</f>
        <v/>
      </c>
      <c r="E36" s="595" t="str">
        <f>IF('(入力順➀)基本情報入力シート'!F57="","",'(入力順➀)基本情報入力シート'!F57)</f>
        <v/>
      </c>
      <c r="F36" s="595" t="str">
        <f>IF('(入力順➀)基本情報入力シート'!G57="","",'(入力順➀)基本情報入力シート'!G57)</f>
        <v/>
      </c>
      <c r="G36" s="595" t="str">
        <f>IF('(入力順➀)基本情報入力シート'!H57="","",'(入力順➀)基本情報入力シート'!H57)</f>
        <v/>
      </c>
      <c r="H36" s="595" t="str">
        <f>IF('(入力順➀)基本情報入力シート'!I57="","",'(入力順➀)基本情報入力シート'!I57)</f>
        <v/>
      </c>
      <c r="I36" s="595" t="str">
        <f>IF('(入力順➀)基本情報入力シート'!J57="","",'(入力順➀)基本情報入力シート'!J57)</f>
        <v/>
      </c>
      <c r="J36" s="595" t="str">
        <f>IF('(入力順➀)基本情報入力シート'!K57="","",'(入力順➀)基本情報入力シート'!K57)</f>
        <v/>
      </c>
      <c r="K36" s="596" t="str">
        <f>IF('(入力順➀)基本情報入力シート'!L57="","",'(入力順➀)基本情報入力シート'!L57)</f>
        <v/>
      </c>
      <c r="L36" s="597" t="str">
        <f>IF('(入力順➀)基本情報入力シート'!M57="","",'(入力順➀)基本情報入力シート'!M57)</f>
        <v/>
      </c>
      <c r="M36" s="597" t="str">
        <f>IF('(入力順➀)基本情報入力シート'!R57="","",'(入力順➀)基本情報入力シート'!R57)</f>
        <v/>
      </c>
      <c r="N36" s="597" t="str">
        <f>IF('(入力順➀)基本情報入力シート'!W57="","",'(入力順➀)基本情報入力シート'!W57)</f>
        <v/>
      </c>
      <c r="O36" s="592" t="str">
        <f>IF('(入力順➀)基本情報入力シート'!X57="","",'(入力順➀)基本情報入力シート'!X57)</f>
        <v/>
      </c>
      <c r="P36" s="598" t="str">
        <f>IF('(入力順➀)基本情報入力シート'!Y57="","",'(入力順➀)基本情報入力シート'!Y57)</f>
        <v/>
      </c>
      <c r="Q36" s="599" t="str">
        <f>IF('(入力順➀)基本情報入力シート'!Z57="","",'(入力順➀)基本情報入力シート'!Z57)</f>
        <v/>
      </c>
      <c r="R36" s="626" t="str">
        <f>IF('(入力順➀)基本情報入力シート'!AA57="","",'(入力順➀)基本情報入力シート'!AA57)</f>
        <v/>
      </c>
      <c r="S36" s="627"/>
      <c r="T36" s="628"/>
      <c r="U36" s="629" t="str">
        <f>IF(P36="","",VLOOKUP(P36,【参考】数式用!$A$5:$I$38,MATCH(T36,【参考】数式用!$H$4:$I$4,0)+7,0))</f>
        <v/>
      </c>
      <c r="V36" s="837"/>
      <c r="W36" s="237" t="s">
        <v>201</v>
      </c>
      <c r="X36" s="630"/>
      <c r="Y36" s="234" t="s">
        <v>202</v>
      </c>
      <c r="Z36" s="630"/>
      <c r="AA36" s="386" t="s">
        <v>203</v>
      </c>
      <c r="AB36" s="630"/>
      <c r="AC36" s="234" t="s">
        <v>202</v>
      </c>
      <c r="AD36" s="630"/>
      <c r="AE36" s="234" t="s">
        <v>204</v>
      </c>
      <c r="AF36" s="606" t="s">
        <v>205</v>
      </c>
      <c r="AG36" s="607" t="str">
        <f t="shared" si="5"/>
        <v/>
      </c>
      <c r="AH36" s="608" t="s">
        <v>206</v>
      </c>
      <c r="AI36" s="609" t="str">
        <f t="shared" si="1"/>
        <v/>
      </c>
      <c r="AJ36" s="192"/>
      <c r="AK36" s="631" t="str">
        <f t="shared" si="6"/>
        <v>○</v>
      </c>
      <c r="AL36" s="632" t="str">
        <f t="shared" si="7"/>
        <v/>
      </c>
      <c r="AM36" s="633"/>
      <c r="AN36" s="633"/>
      <c r="AO36" s="633"/>
      <c r="AP36" s="633"/>
      <c r="AQ36" s="633"/>
      <c r="AR36" s="633"/>
      <c r="AS36" s="633"/>
      <c r="AT36" s="633"/>
      <c r="AU36" s="634"/>
    </row>
    <row r="37" spans="1:47" ht="33" customHeight="1" thickBot="1">
      <c r="A37" s="592">
        <f t="shared" si="2"/>
        <v>26</v>
      </c>
      <c r="B37" s="593" t="str">
        <f>IF('(入力順➀)基本情報入力シート'!C58="","",'(入力順➀)基本情報入力シート'!C58)</f>
        <v/>
      </c>
      <c r="C37" s="594" t="str">
        <f>IF('(入力順➀)基本情報入力シート'!D58="","",'(入力順➀)基本情報入力シート'!D58)</f>
        <v/>
      </c>
      <c r="D37" s="595" t="str">
        <f>IF('(入力順➀)基本情報入力シート'!E58="","",'(入力順➀)基本情報入力シート'!E58)</f>
        <v/>
      </c>
      <c r="E37" s="595" t="str">
        <f>IF('(入力順➀)基本情報入力シート'!F58="","",'(入力順➀)基本情報入力シート'!F58)</f>
        <v/>
      </c>
      <c r="F37" s="595" t="str">
        <f>IF('(入力順➀)基本情報入力シート'!G58="","",'(入力順➀)基本情報入力シート'!G58)</f>
        <v/>
      </c>
      <c r="G37" s="595" t="str">
        <f>IF('(入力順➀)基本情報入力シート'!H58="","",'(入力順➀)基本情報入力シート'!H58)</f>
        <v/>
      </c>
      <c r="H37" s="595" t="str">
        <f>IF('(入力順➀)基本情報入力シート'!I58="","",'(入力順➀)基本情報入力シート'!I58)</f>
        <v/>
      </c>
      <c r="I37" s="595" t="str">
        <f>IF('(入力順➀)基本情報入力シート'!J58="","",'(入力順➀)基本情報入力シート'!J58)</f>
        <v/>
      </c>
      <c r="J37" s="595" t="str">
        <f>IF('(入力順➀)基本情報入力シート'!K58="","",'(入力順➀)基本情報入力シート'!K58)</f>
        <v/>
      </c>
      <c r="K37" s="596" t="str">
        <f>IF('(入力順➀)基本情報入力シート'!L58="","",'(入力順➀)基本情報入力シート'!L58)</f>
        <v/>
      </c>
      <c r="L37" s="597" t="str">
        <f>IF('(入力順➀)基本情報入力シート'!M58="","",'(入力順➀)基本情報入力シート'!M58)</f>
        <v/>
      </c>
      <c r="M37" s="597" t="str">
        <f>IF('(入力順➀)基本情報入力シート'!R58="","",'(入力順➀)基本情報入力シート'!R58)</f>
        <v/>
      </c>
      <c r="N37" s="597" t="str">
        <f>IF('(入力順➀)基本情報入力シート'!W58="","",'(入力順➀)基本情報入力シート'!W58)</f>
        <v/>
      </c>
      <c r="O37" s="592" t="str">
        <f>IF('(入力順➀)基本情報入力シート'!X58="","",'(入力順➀)基本情報入力シート'!X58)</f>
        <v/>
      </c>
      <c r="P37" s="598" t="str">
        <f>IF('(入力順➀)基本情報入力シート'!Y58="","",'(入力順➀)基本情報入力シート'!Y58)</f>
        <v/>
      </c>
      <c r="Q37" s="599" t="str">
        <f>IF('(入力順➀)基本情報入力シート'!Z58="","",'(入力順➀)基本情報入力シート'!Z58)</f>
        <v/>
      </c>
      <c r="R37" s="626" t="str">
        <f>IF('(入力順➀)基本情報入力シート'!AA58="","",'(入力順➀)基本情報入力シート'!AA58)</f>
        <v/>
      </c>
      <c r="S37" s="627"/>
      <c r="T37" s="628"/>
      <c r="U37" s="629" t="str">
        <f>IF(P37="","",VLOOKUP(P37,【参考】数式用!$A$5:$I$38,MATCH(T37,【参考】数式用!$H$4:$I$4,0)+7,0))</f>
        <v/>
      </c>
      <c r="V37" s="837"/>
      <c r="W37" s="237" t="s">
        <v>201</v>
      </c>
      <c r="X37" s="630"/>
      <c r="Y37" s="234" t="s">
        <v>202</v>
      </c>
      <c r="Z37" s="630"/>
      <c r="AA37" s="386" t="s">
        <v>203</v>
      </c>
      <c r="AB37" s="630"/>
      <c r="AC37" s="234" t="s">
        <v>202</v>
      </c>
      <c r="AD37" s="630"/>
      <c r="AE37" s="234" t="s">
        <v>204</v>
      </c>
      <c r="AF37" s="606" t="s">
        <v>205</v>
      </c>
      <c r="AG37" s="607" t="str">
        <f t="shared" si="5"/>
        <v/>
      </c>
      <c r="AH37" s="608" t="s">
        <v>206</v>
      </c>
      <c r="AI37" s="609" t="str">
        <f t="shared" si="1"/>
        <v/>
      </c>
      <c r="AJ37" s="192"/>
      <c r="AK37" s="631" t="str">
        <f t="shared" si="6"/>
        <v>○</v>
      </c>
      <c r="AL37" s="632" t="str">
        <f t="shared" si="7"/>
        <v/>
      </c>
      <c r="AM37" s="633"/>
      <c r="AN37" s="633"/>
      <c r="AO37" s="633"/>
      <c r="AP37" s="633"/>
      <c r="AQ37" s="633"/>
      <c r="AR37" s="633"/>
      <c r="AS37" s="633"/>
      <c r="AT37" s="633"/>
      <c r="AU37" s="634"/>
    </row>
    <row r="38" spans="1:47" ht="33" customHeight="1" thickBot="1">
      <c r="A38" s="592">
        <f t="shared" si="2"/>
        <v>27</v>
      </c>
      <c r="B38" s="593" t="str">
        <f>IF('(入力順➀)基本情報入力シート'!C59="","",'(入力順➀)基本情報入力シート'!C59)</f>
        <v/>
      </c>
      <c r="C38" s="594" t="str">
        <f>IF('(入力順➀)基本情報入力シート'!D59="","",'(入力順➀)基本情報入力シート'!D59)</f>
        <v/>
      </c>
      <c r="D38" s="595" t="str">
        <f>IF('(入力順➀)基本情報入力シート'!E59="","",'(入力順➀)基本情報入力シート'!E59)</f>
        <v/>
      </c>
      <c r="E38" s="595" t="str">
        <f>IF('(入力順➀)基本情報入力シート'!F59="","",'(入力順➀)基本情報入力シート'!F59)</f>
        <v/>
      </c>
      <c r="F38" s="595" t="str">
        <f>IF('(入力順➀)基本情報入力シート'!G59="","",'(入力順➀)基本情報入力シート'!G59)</f>
        <v/>
      </c>
      <c r="G38" s="595" t="str">
        <f>IF('(入力順➀)基本情報入力シート'!H59="","",'(入力順➀)基本情報入力シート'!H59)</f>
        <v/>
      </c>
      <c r="H38" s="595" t="str">
        <f>IF('(入力順➀)基本情報入力シート'!I59="","",'(入力順➀)基本情報入力シート'!I59)</f>
        <v/>
      </c>
      <c r="I38" s="595" t="str">
        <f>IF('(入力順➀)基本情報入力シート'!J59="","",'(入力順➀)基本情報入力シート'!J59)</f>
        <v/>
      </c>
      <c r="J38" s="595" t="str">
        <f>IF('(入力順➀)基本情報入力シート'!K59="","",'(入力順➀)基本情報入力シート'!K59)</f>
        <v/>
      </c>
      <c r="K38" s="596" t="str">
        <f>IF('(入力順➀)基本情報入力シート'!L59="","",'(入力順➀)基本情報入力シート'!L59)</f>
        <v/>
      </c>
      <c r="L38" s="597" t="str">
        <f>IF('(入力順➀)基本情報入力シート'!M59="","",'(入力順➀)基本情報入力シート'!M59)</f>
        <v/>
      </c>
      <c r="M38" s="597" t="str">
        <f>IF('(入力順➀)基本情報入力シート'!R59="","",'(入力順➀)基本情報入力シート'!R59)</f>
        <v/>
      </c>
      <c r="N38" s="597" t="str">
        <f>IF('(入力順➀)基本情報入力シート'!W59="","",'(入力順➀)基本情報入力シート'!W59)</f>
        <v/>
      </c>
      <c r="O38" s="592" t="str">
        <f>IF('(入力順➀)基本情報入力シート'!X59="","",'(入力順➀)基本情報入力シート'!X59)</f>
        <v/>
      </c>
      <c r="P38" s="598" t="str">
        <f>IF('(入力順➀)基本情報入力シート'!Y59="","",'(入力順➀)基本情報入力シート'!Y59)</f>
        <v/>
      </c>
      <c r="Q38" s="599" t="str">
        <f>IF('(入力順➀)基本情報入力シート'!Z59="","",'(入力順➀)基本情報入力シート'!Z59)</f>
        <v/>
      </c>
      <c r="R38" s="626" t="str">
        <f>IF('(入力順➀)基本情報入力シート'!AA59="","",'(入力順➀)基本情報入力シート'!AA59)</f>
        <v/>
      </c>
      <c r="S38" s="627"/>
      <c r="T38" s="628"/>
      <c r="U38" s="629" t="str">
        <f>IF(P38="","",VLOOKUP(P38,【参考】数式用!$A$5:$I$38,MATCH(T38,【参考】数式用!$H$4:$I$4,0)+7,0))</f>
        <v/>
      </c>
      <c r="V38" s="837"/>
      <c r="W38" s="237" t="s">
        <v>201</v>
      </c>
      <c r="X38" s="630"/>
      <c r="Y38" s="234" t="s">
        <v>202</v>
      </c>
      <c r="Z38" s="630"/>
      <c r="AA38" s="386" t="s">
        <v>203</v>
      </c>
      <c r="AB38" s="630"/>
      <c r="AC38" s="234" t="s">
        <v>202</v>
      </c>
      <c r="AD38" s="630"/>
      <c r="AE38" s="234" t="s">
        <v>204</v>
      </c>
      <c r="AF38" s="606" t="s">
        <v>205</v>
      </c>
      <c r="AG38" s="607" t="str">
        <f t="shared" si="5"/>
        <v/>
      </c>
      <c r="AH38" s="608" t="s">
        <v>206</v>
      </c>
      <c r="AI38" s="609" t="str">
        <f t="shared" si="1"/>
        <v/>
      </c>
      <c r="AJ38" s="192"/>
      <c r="AK38" s="631" t="str">
        <f t="shared" si="6"/>
        <v>○</v>
      </c>
      <c r="AL38" s="632" t="str">
        <f t="shared" si="7"/>
        <v/>
      </c>
      <c r="AM38" s="633"/>
      <c r="AN38" s="633"/>
      <c r="AO38" s="633"/>
      <c r="AP38" s="633"/>
      <c r="AQ38" s="633"/>
      <c r="AR38" s="633"/>
      <c r="AS38" s="633"/>
      <c r="AT38" s="633"/>
      <c r="AU38" s="634"/>
    </row>
    <row r="39" spans="1:47" ht="33" customHeight="1" thickBot="1">
      <c r="A39" s="592">
        <f t="shared" si="2"/>
        <v>28</v>
      </c>
      <c r="B39" s="593" t="str">
        <f>IF('(入力順➀)基本情報入力シート'!C60="","",'(入力順➀)基本情報入力シート'!C60)</f>
        <v/>
      </c>
      <c r="C39" s="594" t="str">
        <f>IF('(入力順➀)基本情報入力シート'!D60="","",'(入力順➀)基本情報入力シート'!D60)</f>
        <v/>
      </c>
      <c r="D39" s="595" t="str">
        <f>IF('(入力順➀)基本情報入力シート'!E60="","",'(入力順➀)基本情報入力シート'!E60)</f>
        <v/>
      </c>
      <c r="E39" s="595" t="str">
        <f>IF('(入力順➀)基本情報入力シート'!F60="","",'(入力順➀)基本情報入力シート'!F60)</f>
        <v/>
      </c>
      <c r="F39" s="595" t="str">
        <f>IF('(入力順➀)基本情報入力シート'!G60="","",'(入力順➀)基本情報入力シート'!G60)</f>
        <v/>
      </c>
      <c r="G39" s="595" t="str">
        <f>IF('(入力順➀)基本情報入力シート'!H60="","",'(入力順➀)基本情報入力シート'!H60)</f>
        <v/>
      </c>
      <c r="H39" s="595" t="str">
        <f>IF('(入力順➀)基本情報入力シート'!I60="","",'(入力順➀)基本情報入力シート'!I60)</f>
        <v/>
      </c>
      <c r="I39" s="595" t="str">
        <f>IF('(入力順➀)基本情報入力シート'!J60="","",'(入力順➀)基本情報入力シート'!J60)</f>
        <v/>
      </c>
      <c r="J39" s="595" t="str">
        <f>IF('(入力順➀)基本情報入力シート'!K60="","",'(入力順➀)基本情報入力シート'!K60)</f>
        <v/>
      </c>
      <c r="K39" s="596" t="str">
        <f>IF('(入力順➀)基本情報入力シート'!L60="","",'(入力順➀)基本情報入力シート'!L60)</f>
        <v/>
      </c>
      <c r="L39" s="597" t="str">
        <f>IF('(入力順➀)基本情報入力シート'!M60="","",'(入力順➀)基本情報入力シート'!M60)</f>
        <v/>
      </c>
      <c r="M39" s="597" t="str">
        <f>IF('(入力順➀)基本情報入力シート'!R60="","",'(入力順➀)基本情報入力シート'!R60)</f>
        <v/>
      </c>
      <c r="N39" s="597" t="str">
        <f>IF('(入力順➀)基本情報入力シート'!W60="","",'(入力順➀)基本情報入力シート'!W60)</f>
        <v/>
      </c>
      <c r="O39" s="592" t="str">
        <f>IF('(入力順➀)基本情報入力シート'!X60="","",'(入力順➀)基本情報入力シート'!X60)</f>
        <v/>
      </c>
      <c r="P39" s="598" t="str">
        <f>IF('(入力順➀)基本情報入力シート'!Y60="","",'(入力順➀)基本情報入力シート'!Y60)</f>
        <v/>
      </c>
      <c r="Q39" s="599" t="str">
        <f>IF('(入力順➀)基本情報入力シート'!Z60="","",'(入力順➀)基本情報入力シート'!Z60)</f>
        <v/>
      </c>
      <c r="R39" s="626" t="str">
        <f>IF('(入力順➀)基本情報入力シート'!AA60="","",'(入力順➀)基本情報入力シート'!AA60)</f>
        <v/>
      </c>
      <c r="S39" s="627"/>
      <c r="T39" s="628"/>
      <c r="U39" s="629" t="str">
        <f>IF(P39="","",VLOOKUP(P39,【参考】数式用!$A$5:$I$38,MATCH(T39,【参考】数式用!$H$4:$I$4,0)+7,0))</f>
        <v/>
      </c>
      <c r="V39" s="837"/>
      <c r="W39" s="237" t="s">
        <v>201</v>
      </c>
      <c r="X39" s="630"/>
      <c r="Y39" s="234" t="s">
        <v>202</v>
      </c>
      <c r="Z39" s="630"/>
      <c r="AA39" s="386" t="s">
        <v>203</v>
      </c>
      <c r="AB39" s="630"/>
      <c r="AC39" s="234" t="s">
        <v>202</v>
      </c>
      <c r="AD39" s="630"/>
      <c r="AE39" s="234" t="s">
        <v>204</v>
      </c>
      <c r="AF39" s="606" t="s">
        <v>205</v>
      </c>
      <c r="AG39" s="607" t="str">
        <f t="shared" si="5"/>
        <v/>
      </c>
      <c r="AH39" s="608" t="s">
        <v>206</v>
      </c>
      <c r="AI39" s="609" t="str">
        <f t="shared" si="1"/>
        <v/>
      </c>
      <c r="AJ39" s="192"/>
      <c r="AK39" s="631" t="str">
        <f t="shared" si="6"/>
        <v>○</v>
      </c>
      <c r="AL39" s="632" t="str">
        <f t="shared" si="7"/>
        <v/>
      </c>
      <c r="AM39" s="633"/>
      <c r="AN39" s="633"/>
      <c r="AO39" s="633"/>
      <c r="AP39" s="633"/>
      <c r="AQ39" s="633"/>
      <c r="AR39" s="633"/>
      <c r="AS39" s="633"/>
      <c r="AT39" s="633"/>
      <c r="AU39" s="634"/>
    </row>
    <row r="40" spans="1:47" ht="33" customHeight="1" thickBot="1">
      <c r="A40" s="592">
        <f t="shared" si="2"/>
        <v>29</v>
      </c>
      <c r="B40" s="593" t="str">
        <f>IF('(入力順➀)基本情報入力シート'!C61="","",'(入力順➀)基本情報入力シート'!C61)</f>
        <v/>
      </c>
      <c r="C40" s="594" t="str">
        <f>IF('(入力順➀)基本情報入力シート'!D61="","",'(入力順➀)基本情報入力シート'!D61)</f>
        <v/>
      </c>
      <c r="D40" s="595" t="str">
        <f>IF('(入力順➀)基本情報入力シート'!E61="","",'(入力順➀)基本情報入力シート'!E61)</f>
        <v/>
      </c>
      <c r="E40" s="595" t="str">
        <f>IF('(入力順➀)基本情報入力シート'!F61="","",'(入力順➀)基本情報入力シート'!F61)</f>
        <v/>
      </c>
      <c r="F40" s="595" t="str">
        <f>IF('(入力順➀)基本情報入力シート'!G61="","",'(入力順➀)基本情報入力シート'!G61)</f>
        <v/>
      </c>
      <c r="G40" s="595" t="str">
        <f>IF('(入力順➀)基本情報入力シート'!H61="","",'(入力順➀)基本情報入力シート'!H61)</f>
        <v/>
      </c>
      <c r="H40" s="595" t="str">
        <f>IF('(入力順➀)基本情報入力シート'!I61="","",'(入力順➀)基本情報入力シート'!I61)</f>
        <v/>
      </c>
      <c r="I40" s="595" t="str">
        <f>IF('(入力順➀)基本情報入力シート'!J61="","",'(入力順➀)基本情報入力シート'!J61)</f>
        <v/>
      </c>
      <c r="J40" s="595" t="str">
        <f>IF('(入力順➀)基本情報入力シート'!K61="","",'(入力順➀)基本情報入力シート'!K61)</f>
        <v/>
      </c>
      <c r="K40" s="596" t="str">
        <f>IF('(入力順➀)基本情報入力シート'!L61="","",'(入力順➀)基本情報入力シート'!L61)</f>
        <v/>
      </c>
      <c r="L40" s="597" t="str">
        <f>IF('(入力順➀)基本情報入力シート'!M61="","",'(入力順➀)基本情報入力シート'!M61)</f>
        <v/>
      </c>
      <c r="M40" s="597" t="str">
        <f>IF('(入力順➀)基本情報入力シート'!R61="","",'(入力順➀)基本情報入力シート'!R61)</f>
        <v/>
      </c>
      <c r="N40" s="597" t="str">
        <f>IF('(入力順➀)基本情報入力シート'!W61="","",'(入力順➀)基本情報入力シート'!W61)</f>
        <v/>
      </c>
      <c r="O40" s="592" t="str">
        <f>IF('(入力順➀)基本情報入力シート'!X61="","",'(入力順➀)基本情報入力シート'!X61)</f>
        <v/>
      </c>
      <c r="P40" s="598" t="str">
        <f>IF('(入力順➀)基本情報入力シート'!Y61="","",'(入力順➀)基本情報入力シート'!Y61)</f>
        <v/>
      </c>
      <c r="Q40" s="599" t="str">
        <f>IF('(入力順➀)基本情報入力シート'!Z61="","",'(入力順➀)基本情報入力シート'!Z61)</f>
        <v/>
      </c>
      <c r="R40" s="626" t="str">
        <f>IF('(入力順➀)基本情報入力シート'!AA61="","",'(入力順➀)基本情報入力シート'!AA61)</f>
        <v/>
      </c>
      <c r="S40" s="627"/>
      <c r="T40" s="628"/>
      <c r="U40" s="629" t="str">
        <f>IF(P40="","",VLOOKUP(P40,【参考】数式用!$A$5:$I$38,MATCH(T40,【参考】数式用!$H$4:$I$4,0)+7,0))</f>
        <v/>
      </c>
      <c r="V40" s="837"/>
      <c r="W40" s="237" t="s">
        <v>201</v>
      </c>
      <c r="X40" s="630"/>
      <c r="Y40" s="234" t="s">
        <v>202</v>
      </c>
      <c r="Z40" s="630"/>
      <c r="AA40" s="386" t="s">
        <v>203</v>
      </c>
      <c r="AB40" s="630"/>
      <c r="AC40" s="234" t="s">
        <v>202</v>
      </c>
      <c r="AD40" s="630"/>
      <c r="AE40" s="234" t="s">
        <v>204</v>
      </c>
      <c r="AF40" s="606" t="s">
        <v>205</v>
      </c>
      <c r="AG40" s="607" t="str">
        <f t="shared" si="5"/>
        <v/>
      </c>
      <c r="AH40" s="608" t="s">
        <v>206</v>
      </c>
      <c r="AI40" s="609" t="str">
        <f t="shared" si="1"/>
        <v/>
      </c>
      <c r="AJ40" s="192"/>
      <c r="AK40" s="631" t="str">
        <f t="shared" si="6"/>
        <v>○</v>
      </c>
      <c r="AL40" s="632" t="str">
        <f t="shared" si="7"/>
        <v/>
      </c>
      <c r="AM40" s="633"/>
      <c r="AN40" s="633"/>
      <c r="AO40" s="633"/>
      <c r="AP40" s="633"/>
      <c r="AQ40" s="633"/>
      <c r="AR40" s="633"/>
      <c r="AS40" s="633"/>
      <c r="AT40" s="633"/>
      <c r="AU40" s="634"/>
    </row>
    <row r="41" spans="1:47" ht="33" customHeight="1" thickBot="1">
      <c r="A41" s="592">
        <f t="shared" si="2"/>
        <v>30</v>
      </c>
      <c r="B41" s="593" t="str">
        <f>IF('(入力順➀)基本情報入力シート'!C62="","",'(入力順➀)基本情報入力シート'!C62)</f>
        <v/>
      </c>
      <c r="C41" s="594" t="str">
        <f>IF('(入力順➀)基本情報入力シート'!D62="","",'(入力順➀)基本情報入力シート'!D62)</f>
        <v/>
      </c>
      <c r="D41" s="595" t="str">
        <f>IF('(入力順➀)基本情報入力シート'!E62="","",'(入力順➀)基本情報入力シート'!E62)</f>
        <v/>
      </c>
      <c r="E41" s="595" t="str">
        <f>IF('(入力順➀)基本情報入力シート'!F62="","",'(入力順➀)基本情報入力シート'!F62)</f>
        <v/>
      </c>
      <c r="F41" s="595" t="str">
        <f>IF('(入力順➀)基本情報入力シート'!G62="","",'(入力順➀)基本情報入力シート'!G62)</f>
        <v/>
      </c>
      <c r="G41" s="595" t="str">
        <f>IF('(入力順➀)基本情報入力シート'!H62="","",'(入力順➀)基本情報入力シート'!H62)</f>
        <v/>
      </c>
      <c r="H41" s="595" t="str">
        <f>IF('(入力順➀)基本情報入力シート'!I62="","",'(入力順➀)基本情報入力シート'!I62)</f>
        <v/>
      </c>
      <c r="I41" s="595" t="str">
        <f>IF('(入力順➀)基本情報入力シート'!J62="","",'(入力順➀)基本情報入力シート'!J62)</f>
        <v/>
      </c>
      <c r="J41" s="595" t="str">
        <f>IF('(入力順➀)基本情報入力シート'!K62="","",'(入力順➀)基本情報入力シート'!K62)</f>
        <v/>
      </c>
      <c r="K41" s="596" t="str">
        <f>IF('(入力順➀)基本情報入力シート'!L62="","",'(入力順➀)基本情報入力シート'!L62)</f>
        <v/>
      </c>
      <c r="L41" s="597" t="str">
        <f>IF('(入力順➀)基本情報入力シート'!M62="","",'(入力順➀)基本情報入力シート'!M62)</f>
        <v/>
      </c>
      <c r="M41" s="597" t="str">
        <f>IF('(入力順➀)基本情報入力シート'!R62="","",'(入力順➀)基本情報入力シート'!R62)</f>
        <v/>
      </c>
      <c r="N41" s="597" t="str">
        <f>IF('(入力順➀)基本情報入力シート'!W62="","",'(入力順➀)基本情報入力シート'!W62)</f>
        <v/>
      </c>
      <c r="O41" s="592" t="str">
        <f>IF('(入力順➀)基本情報入力シート'!X62="","",'(入力順➀)基本情報入力シート'!X62)</f>
        <v/>
      </c>
      <c r="P41" s="598" t="str">
        <f>IF('(入力順➀)基本情報入力シート'!Y62="","",'(入力順➀)基本情報入力シート'!Y62)</f>
        <v/>
      </c>
      <c r="Q41" s="599" t="str">
        <f>IF('(入力順➀)基本情報入力シート'!Z62="","",'(入力順➀)基本情報入力シート'!Z62)</f>
        <v/>
      </c>
      <c r="R41" s="626" t="str">
        <f>IF('(入力順➀)基本情報入力シート'!AA62="","",'(入力順➀)基本情報入力シート'!AA62)</f>
        <v/>
      </c>
      <c r="S41" s="627"/>
      <c r="T41" s="628"/>
      <c r="U41" s="629" t="str">
        <f>IF(P41="","",VLOOKUP(P41,【参考】数式用!$A$5:$I$38,MATCH(T41,【参考】数式用!$H$4:$I$4,0)+7,0))</f>
        <v/>
      </c>
      <c r="V41" s="837"/>
      <c r="W41" s="237" t="s">
        <v>201</v>
      </c>
      <c r="X41" s="630"/>
      <c r="Y41" s="234" t="s">
        <v>202</v>
      </c>
      <c r="Z41" s="630"/>
      <c r="AA41" s="386" t="s">
        <v>203</v>
      </c>
      <c r="AB41" s="630"/>
      <c r="AC41" s="234" t="s">
        <v>202</v>
      </c>
      <c r="AD41" s="630"/>
      <c r="AE41" s="234" t="s">
        <v>204</v>
      </c>
      <c r="AF41" s="606" t="s">
        <v>205</v>
      </c>
      <c r="AG41" s="607" t="str">
        <f t="shared" si="5"/>
        <v/>
      </c>
      <c r="AH41" s="608" t="s">
        <v>206</v>
      </c>
      <c r="AI41" s="609" t="str">
        <f t="shared" si="1"/>
        <v/>
      </c>
      <c r="AJ41" s="192"/>
      <c r="AK41" s="631" t="str">
        <f t="shared" si="6"/>
        <v>○</v>
      </c>
      <c r="AL41" s="632" t="str">
        <f t="shared" si="7"/>
        <v/>
      </c>
      <c r="AM41" s="633"/>
      <c r="AN41" s="633"/>
      <c r="AO41" s="633"/>
      <c r="AP41" s="633"/>
      <c r="AQ41" s="633"/>
      <c r="AR41" s="633"/>
      <c r="AS41" s="633"/>
      <c r="AT41" s="633"/>
      <c r="AU41" s="634"/>
    </row>
    <row r="42" spans="1:47" ht="33" customHeight="1" thickBot="1">
      <c r="A42" s="592">
        <f t="shared" si="2"/>
        <v>31</v>
      </c>
      <c r="B42" s="593" t="str">
        <f>IF('(入力順➀)基本情報入力シート'!C63="","",'(入力順➀)基本情報入力シート'!C63)</f>
        <v/>
      </c>
      <c r="C42" s="594" t="str">
        <f>IF('(入力順➀)基本情報入力シート'!D63="","",'(入力順➀)基本情報入力シート'!D63)</f>
        <v/>
      </c>
      <c r="D42" s="595" t="str">
        <f>IF('(入力順➀)基本情報入力シート'!E63="","",'(入力順➀)基本情報入力シート'!E63)</f>
        <v/>
      </c>
      <c r="E42" s="595" t="str">
        <f>IF('(入力順➀)基本情報入力シート'!F63="","",'(入力順➀)基本情報入力シート'!F63)</f>
        <v/>
      </c>
      <c r="F42" s="595" t="str">
        <f>IF('(入力順➀)基本情報入力シート'!G63="","",'(入力順➀)基本情報入力シート'!G63)</f>
        <v/>
      </c>
      <c r="G42" s="595" t="str">
        <f>IF('(入力順➀)基本情報入力シート'!H63="","",'(入力順➀)基本情報入力シート'!H63)</f>
        <v/>
      </c>
      <c r="H42" s="595" t="str">
        <f>IF('(入力順➀)基本情報入力シート'!I63="","",'(入力順➀)基本情報入力シート'!I63)</f>
        <v/>
      </c>
      <c r="I42" s="595" t="str">
        <f>IF('(入力順➀)基本情報入力シート'!J63="","",'(入力順➀)基本情報入力シート'!J63)</f>
        <v/>
      </c>
      <c r="J42" s="595" t="str">
        <f>IF('(入力順➀)基本情報入力シート'!K63="","",'(入力順➀)基本情報入力シート'!K63)</f>
        <v/>
      </c>
      <c r="K42" s="596" t="str">
        <f>IF('(入力順➀)基本情報入力シート'!L63="","",'(入力順➀)基本情報入力シート'!L63)</f>
        <v/>
      </c>
      <c r="L42" s="597" t="str">
        <f>IF('(入力順➀)基本情報入力シート'!M63="","",'(入力順➀)基本情報入力シート'!M63)</f>
        <v/>
      </c>
      <c r="M42" s="597" t="str">
        <f>IF('(入力順➀)基本情報入力シート'!R63="","",'(入力順➀)基本情報入力シート'!R63)</f>
        <v/>
      </c>
      <c r="N42" s="597" t="str">
        <f>IF('(入力順➀)基本情報入力シート'!W63="","",'(入力順➀)基本情報入力シート'!W63)</f>
        <v/>
      </c>
      <c r="O42" s="592" t="str">
        <f>IF('(入力順➀)基本情報入力シート'!X63="","",'(入力順➀)基本情報入力シート'!X63)</f>
        <v/>
      </c>
      <c r="P42" s="598" t="str">
        <f>IF('(入力順➀)基本情報入力シート'!Y63="","",'(入力順➀)基本情報入力シート'!Y63)</f>
        <v/>
      </c>
      <c r="Q42" s="599" t="str">
        <f>IF('(入力順➀)基本情報入力シート'!Z63="","",'(入力順➀)基本情報入力シート'!Z63)</f>
        <v/>
      </c>
      <c r="R42" s="626" t="str">
        <f>IF('(入力順➀)基本情報入力シート'!AA63="","",'(入力順➀)基本情報入力シート'!AA63)</f>
        <v/>
      </c>
      <c r="S42" s="627"/>
      <c r="T42" s="628"/>
      <c r="U42" s="629" t="str">
        <f>IF(P42="","",VLOOKUP(P42,【参考】数式用!$A$5:$I$38,MATCH(T42,【参考】数式用!$H$4:$I$4,0)+7,0))</f>
        <v/>
      </c>
      <c r="V42" s="837"/>
      <c r="W42" s="237" t="s">
        <v>201</v>
      </c>
      <c r="X42" s="630"/>
      <c r="Y42" s="234" t="s">
        <v>202</v>
      </c>
      <c r="Z42" s="630"/>
      <c r="AA42" s="386" t="s">
        <v>203</v>
      </c>
      <c r="AB42" s="630"/>
      <c r="AC42" s="234" t="s">
        <v>202</v>
      </c>
      <c r="AD42" s="630"/>
      <c r="AE42" s="234" t="s">
        <v>204</v>
      </c>
      <c r="AF42" s="606" t="s">
        <v>205</v>
      </c>
      <c r="AG42" s="607" t="str">
        <f t="shared" si="5"/>
        <v/>
      </c>
      <c r="AH42" s="608" t="s">
        <v>206</v>
      </c>
      <c r="AI42" s="609" t="str">
        <f t="shared" si="1"/>
        <v/>
      </c>
      <c r="AJ42" s="192"/>
      <c r="AK42" s="631" t="str">
        <f t="shared" si="6"/>
        <v>○</v>
      </c>
      <c r="AL42" s="632" t="str">
        <f t="shared" si="7"/>
        <v/>
      </c>
      <c r="AM42" s="633"/>
      <c r="AN42" s="633"/>
      <c r="AO42" s="633"/>
      <c r="AP42" s="633"/>
      <c r="AQ42" s="633"/>
      <c r="AR42" s="633"/>
      <c r="AS42" s="633"/>
      <c r="AT42" s="633"/>
      <c r="AU42" s="634"/>
    </row>
    <row r="43" spans="1:47" ht="33" customHeight="1" thickBot="1">
      <c r="A43" s="592">
        <f t="shared" si="2"/>
        <v>32</v>
      </c>
      <c r="B43" s="593" t="str">
        <f>IF('(入力順➀)基本情報入力シート'!C64="","",'(入力順➀)基本情報入力シート'!C64)</f>
        <v/>
      </c>
      <c r="C43" s="594" t="str">
        <f>IF('(入力順➀)基本情報入力シート'!D64="","",'(入力順➀)基本情報入力シート'!D64)</f>
        <v/>
      </c>
      <c r="D43" s="595" t="str">
        <f>IF('(入力順➀)基本情報入力シート'!E64="","",'(入力順➀)基本情報入力シート'!E64)</f>
        <v/>
      </c>
      <c r="E43" s="595" t="str">
        <f>IF('(入力順➀)基本情報入力シート'!F64="","",'(入力順➀)基本情報入力シート'!F64)</f>
        <v/>
      </c>
      <c r="F43" s="595" t="str">
        <f>IF('(入力順➀)基本情報入力シート'!G64="","",'(入力順➀)基本情報入力シート'!G64)</f>
        <v/>
      </c>
      <c r="G43" s="595" t="str">
        <f>IF('(入力順➀)基本情報入力シート'!H64="","",'(入力順➀)基本情報入力シート'!H64)</f>
        <v/>
      </c>
      <c r="H43" s="595" t="str">
        <f>IF('(入力順➀)基本情報入力シート'!I64="","",'(入力順➀)基本情報入力シート'!I64)</f>
        <v/>
      </c>
      <c r="I43" s="595" t="str">
        <f>IF('(入力順➀)基本情報入力シート'!J64="","",'(入力順➀)基本情報入力シート'!J64)</f>
        <v/>
      </c>
      <c r="J43" s="595" t="str">
        <f>IF('(入力順➀)基本情報入力シート'!K64="","",'(入力順➀)基本情報入力シート'!K64)</f>
        <v/>
      </c>
      <c r="K43" s="596" t="str">
        <f>IF('(入力順➀)基本情報入力シート'!L64="","",'(入力順➀)基本情報入力シート'!L64)</f>
        <v/>
      </c>
      <c r="L43" s="597" t="str">
        <f>IF('(入力順➀)基本情報入力シート'!M64="","",'(入力順➀)基本情報入力シート'!M64)</f>
        <v/>
      </c>
      <c r="M43" s="597" t="str">
        <f>IF('(入力順➀)基本情報入力シート'!R64="","",'(入力順➀)基本情報入力シート'!R64)</f>
        <v/>
      </c>
      <c r="N43" s="597" t="str">
        <f>IF('(入力順➀)基本情報入力シート'!W64="","",'(入力順➀)基本情報入力シート'!W64)</f>
        <v/>
      </c>
      <c r="O43" s="592" t="str">
        <f>IF('(入力順➀)基本情報入力シート'!X64="","",'(入力順➀)基本情報入力シート'!X64)</f>
        <v/>
      </c>
      <c r="P43" s="598" t="str">
        <f>IF('(入力順➀)基本情報入力シート'!Y64="","",'(入力順➀)基本情報入力シート'!Y64)</f>
        <v/>
      </c>
      <c r="Q43" s="599" t="str">
        <f>IF('(入力順➀)基本情報入力シート'!Z64="","",'(入力順➀)基本情報入力シート'!Z64)</f>
        <v/>
      </c>
      <c r="R43" s="626" t="str">
        <f>IF('(入力順➀)基本情報入力シート'!AA64="","",'(入力順➀)基本情報入力シート'!AA64)</f>
        <v/>
      </c>
      <c r="S43" s="627"/>
      <c r="T43" s="628"/>
      <c r="U43" s="629" t="str">
        <f>IF(P43="","",VLOOKUP(P43,【参考】数式用!$A$5:$I$38,MATCH(T43,【参考】数式用!$H$4:$I$4,0)+7,0))</f>
        <v/>
      </c>
      <c r="V43" s="837"/>
      <c r="W43" s="237" t="s">
        <v>201</v>
      </c>
      <c r="X43" s="630"/>
      <c r="Y43" s="234" t="s">
        <v>202</v>
      </c>
      <c r="Z43" s="630"/>
      <c r="AA43" s="386" t="s">
        <v>203</v>
      </c>
      <c r="AB43" s="630"/>
      <c r="AC43" s="234" t="s">
        <v>202</v>
      </c>
      <c r="AD43" s="630"/>
      <c r="AE43" s="234" t="s">
        <v>204</v>
      </c>
      <c r="AF43" s="606" t="s">
        <v>205</v>
      </c>
      <c r="AG43" s="607" t="str">
        <f t="shared" si="5"/>
        <v/>
      </c>
      <c r="AH43" s="608" t="s">
        <v>206</v>
      </c>
      <c r="AI43" s="609" t="str">
        <f t="shared" si="1"/>
        <v/>
      </c>
      <c r="AJ43" s="192"/>
      <c r="AK43" s="631" t="str">
        <f t="shared" si="6"/>
        <v>○</v>
      </c>
      <c r="AL43" s="632" t="str">
        <f t="shared" si="7"/>
        <v/>
      </c>
      <c r="AM43" s="633"/>
      <c r="AN43" s="633"/>
      <c r="AO43" s="633"/>
      <c r="AP43" s="633"/>
      <c r="AQ43" s="633"/>
      <c r="AR43" s="633"/>
      <c r="AS43" s="633"/>
      <c r="AT43" s="633"/>
      <c r="AU43" s="634"/>
    </row>
    <row r="44" spans="1:47" ht="33" customHeight="1" thickBot="1">
      <c r="A44" s="592">
        <f t="shared" si="2"/>
        <v>33</v>
      </c>
      <c r="B44" s="593" t="str">
        <f>IF('(入力順➀)基本情報入力シート'!C65="","",'(入力順➀)基本情報入力シート'!C65)</f>
        <v/>
      </c>
      <c r="C44" s="594" t="str">
        <f>IF('(入力順➀)基本情報入力シート'!D65="","",'(入力順➀)基本情報入力シート'!D65)</f>
        <v/>
      </c>
      <c r="D44" s="595" t="str">
        <f>IF('(入力順➀)基本情報入力シート'!E65="","",'(入力順➀)基本情報入力シート'!E65)</f>
        <v/>
      </c>
      <c r="E44" s="595" t="str">
        <f>IF('(入力順➀)基本情報入力シート'!F65="","",'(入力順➀)基本情報入力シート'!F65)</f>
        <v/>
      </c>
      <c r="F44" s="595" t="str">
        <f>IF('(入力順➀)基本情報入力シート'!G65="","",'(入力順➀)基本情報入力シート'!G65)</f>
        <v/>
      </c>
      <c r="G44" s="595" t="str">
        <f>IF('(入力順➀)基本情報入力シート'!H65="","",'(入力順➀)基本情報入力シート'!H65)</f>
        <v/>
      </c>
      <c r="H44" s="595" t="str">
        <f>IF('(入力順➀)基本情報入力シート'!I65="","",'(入力順➀)基本情報入力シート'!I65)</f>
        <v/>
      </c>
      <c r="I44" s="595" t="str">
        <f>IF('(入力順➀)基本情報入力シート'!J65="","",'(入力順➀)基本情報入力シート'!J65)</f>
        <v/>
      </c>
      <c r="J44" s="595" t="str">
        <f>IF('(入力順➀)基本情報入力シート'!K65="","",'(入力順➀)基本情報入力シート'!K65)</f>
        <v/>
      </c>
      <c r="K44" s="596" t="str">
        <f>IF('(入力順➀)基本情報入力シート'!L65="","",'(入力順➀)基本情報入力シート'!L65)</f>
        <v/>
      </c>
      <c r="L44" s="597" t="str">
        <f>IF('(入力順➀)基本情報入力シート'!M65="","",'(入力順➀)基本情報入力シート'!M65)</f>
        <v/>
      </c>
      <c r="M44" s="597" t="str">
        <f>IF('(入力順➀)基本情報入力シート'!R65="","",'(入力順➀)基本情報入力シート'!R65)</f>
        <v/>
      </c>
      <c r="N44" s="597" t="str">
        <f>IF('(入力順➀)基本情報入力シート'!W65="","",'(入力順➀)基本情報入力シート'!W65)</f>
        <v/>
      </c>
      <c r="O44" s="592" t="str">
        <f>IF('(入力順➀)基本情報入力シート'!X65="","",'(入力順➀)基本情報入力シート'!X65)</f>
        <v/>
      </c>
      <c r="P44" s="598" t="str">
        <f>IF('(入力順➀)基本情報入力シート'!Y65="","",'(入力順➀)基本情報入力シート'!Y65)</f>
        <v/>
      </c>
      <c r="Q44" s="599" t="str">
        <f>IF('(入力順➀)基本情報入力シート'!Z65="","",'(入力順➀)基本情報入力シート'!Z65)</f>
        <v/>
      </c>
      <c r="R44" s="626" t="str">
        <f>IF('(入力順➀)基本情報入力シート'!AA65="","",'(入力順➀)基本情報入力シート'!AA65)</f>
        <v/>
      </c>
      <c r="S44" s="627"/>
      <c r="T44" s="628"/>
      <c r="U44" s="629" t="str">
        <f>IF(P44="","",VLOOKUP(P44,【参考】数式用!$A$5:$I$38,MATCH(T44,【参考】数式用!$H$4:$I$4,0)+7,0))</f>
        <v/>
      </c>
      <c r="V44" s="837"/>
      <c r="W44" s="237" t="s">
        <v>201</v>
      </c>
      <c r="X44" s="630"/>
      <c r="Y44" s="234" t="s">
        <v>202</v>
      </c>
      <c r="Z44" s="630"/>
      <c r="AA44" s="386" t="s">
        <v>203</v>
      </c>
      <c r="AB44" s="630"/>
      <c r="AC44" s="234" t="s">
        <v>202</v>
      </c>
      <c r="AD44" s="630"/>
      <c r="AE44" s="234" t="s">
        <v>204</v>
      </c>
      <c r="AF44" s="606" t="s">
        <v>205</v>
      </c>
      <c r="AG44" s="607" t="str">
        <f t="shared" si="5"/>
        <v/>
      </c>
      <c r="AH44" s="608" t="s">
        <v>206</v>
      </c>
      <c r="AI44" s="609" t="str">
        <f t="shared" ref="AI44:AI75" si="8">IFERROR(ROUNDDOWN(ROUND(Q44*R44,0)*U44,0)*AG44,"")</f>
        <v/>
      </c>
      <c r="AJ44" s="192"/>
      <c r="AK44" s="631" t="str">
        <f t="shared" si="6"/>
        <v>○</v>
      </c>
      <c r="AL44" s="632" t="str">
        <f t="shared" si="7"/>
        <v/>
      </c>
      <c r="AM44" s="633"/>
      <c r="AN44" s="633"/>
      <c r="AO44" s="633"/>
      <c r="AP44" s="633"/>
      <c r="AQ44" s="633"/>
      <c r="AR44" s="633"/>
      <c r="AS44" s="633"/>
      <c r="AT44" s="633"/>
      <c r="AU44" s="634"/>
    </row>
    <row r="45" spans="1:47" ht="33" customHeight="1" thickBot="1">
      <c r="A45" s="592">
        <f t="shared" si="2"/>
        <v>34</v>
      </c>
      <c r="B45" s="593" t="str">
        <f>IF('(入力順➀)基本情報入力シート'!C66="","",'(入力順➀)基本情報入力シート'!C66)</f>
        <v/>
      </c>
      <c r="C45" s="594" t="str">
        <f>IF('(入力順➀)基本情報入力シート'!D66="","",'(入力順➀)基本情報入力シート'!D66)</f>
        <v/>
      </c>
      <c r="D45" s="595" t="str">
        <f>IF('(入力順➀)基本情報入力シート'!E66="","",'(入力順➀)基本情報入力シート'!E66)</f>
        <v/>
      </c>
      <c r="E45" s="595" t="str">
        <f>IF('(入力順➀)基本情報入力シート'!F66="","",'(入力順➀)基本情報入力シート'!F66)</f>
        <v/>
      </c>
      <c r="F45" s="595" t="str">
        <f>IF('(入力順➀)基本情報入力シート'!G66="","",'(入力順➀)基本情報入力シート'!G66)</f>
        <v/>
      </c>
      <c r="G45" s="595" t="str">
        <f>IF('(入力順➀)基本情報入力シート'!H66="","",'(入力順➀)基本情報入力シート'!H66)</f>
        <v/>
      </c>
      <c r="H45" s="595" t="str">
        <f>IF('(入力順➀)基本情報入力シート'!I66="","",'(入力順➀)基本情報入力シート'!I66)</f>
        <v/>
      </c>
      <c r="I45" s="595" t="str">
        <f>IF('(入力順➀)基本情報入力シート'!J66="","",'(入力順➀)基本情報入力シート'!J66)</f>
        <v/>
      </c>
      <c r="J45" s="595" t="str">
        <f>IF('(入力順➀)基本情報入力シート'!K66="","",'(入力順➀)基本情報入力シート'!K66)</f>
        <v/>
      </c>
      <c r="K45" s="596" t="str">
        <f>IF('(入力順➀)基本情報入力シート'!L66="","",'(入力順➀)基本情報入力シート'!L66)</f>
        <v/>
      </c>
      <c r="L45" s="597" t="str">
        <f>IF('(入力順➀)基本情報入力シート'!M66="","",'(入力順➀)基本情報入力シート'!M66)</f>
        <v/>
      </c>
      <c r="M45" s="597" t="str">
        <f>IF('(入力順➀)基本情報入力シート'!R66="","",'(入力順➀)基本情報入力シート'!R66)</f>
        <v/>
      </c>
      <c r="N45" s="597" t="str">
        <f>IF('(入力順➀)基本情報入力シート'!W66="","",'(入力順➀)基本情報入力シート'!W66)</f>
        <v/>
      </c>
      <c r="O45" s="592" t="str">
        <f>IF('(入力順➀)基本情報入力シート'!X66="","",'(入力順➀)基本情報入力シート'!X66)</f>
        <v/>
      </c>
      <c r="P45" s="598" t="str">
        <f>IF('(入力順➀)基本情報入力シート'!Y66="","",'(入力順➀)基本情報入力シート'!Y66)</f>
        <v/>
      </c>
      <c r="Q45" s="599" t="str">
        <f>IF('(入力順➀)基本情報入力シート'!Z66="","",'(入力順➀)基本情報入力シート'!Z66)</f>
        <v/>
      </c>
      <c r="R45" s="626" t="str">
        <f>IF('(入力順➀)基本情報入力シート'!AA66="","",'(入力順➀)基本情報入力シート'!AA66)</f>
        <v/>
      </c>
      <c r="S45" s="627"/>
      <c r="T45" s="628"/>
      <c r="U45" s="629" t="str">
        <f>IF(P45="","",VLOOKUP(P45,【参考】数式用!$A$5:$I$38,MATCH(T45,【参考】数式用!$H$4:$I$4,0)+7,0))</f>
        <v/>
      </c>
      <c r="V45" s="837"/>
      <c r="W45" s="237" t="s">
        <v>201</v>
      </c>
      <c r="X45" s="630"/>
      <c r="Y45" s="234" t="s">
        <v>202</v>
      </c>
      <c r="Z45" s="630"/>
      <c r="AA45" s="386" t="s">
        <v>203</v>
      </c>
      <c r="AB45" s="630"/>
      <c r="AC45" s="234" t="s">
        <v>202</v>
      </c>
      <c r="AD45" s="630"/>
      <c r="AE45" s="234" t="s">
        <v>204</v>
      </c>
      <c r="AF45" s="606" t="s">
        <v>205</v>
      </c>
      <c r="AG45" s="607" t="str">
        <f t="shared" si="5"/>
        <v/>
      </c>
      <c r="AH45" s="608" t="s">
        <v>206</v>
      </c>
      <c r="AI45" s="609" t="str">
        <f t="shared" si="8"/>
        <v/>
      </c>
      <c r="AJ45" s="192"/>
      <c r="AK45" s="631" t="str">
        <f t="shared" si="6"/>
        <v>○</v>
      </c>
      <c r="AL45" s="632" t="str">
        <f t="shared" si="7"/>
        <v/>
      </c>
      <c r="AM45" s="633"/>
      <c r="AN45" s="633"/>
      <c r="AO45" s="633"/>
      <c r="AP45" s="633"/>
      <c r="AQ45" s="633"/>
      <c r="AR45" s="633"/>
      <c r="AS45" s="633"/>
      <c r="AT45" s="633"/>
      <c r="AU45" s="634"/>
    </row>
    <row r="46" spans="1:47" ht="33" customHeight="1" thickBot="1">
      <c r="A46" s="592">
        <f t="shared" si="2"/>
        <v>35</v>
      </c>
      <c r="B46" s="593" t="str">
        <f>IF('(入力順➀)基本情報入力シート'!C67="","",'(入力順➀)基本情報入力シート'!C67)</f>
        <v/>
      </c>
      <c r="C46" s="594" t="str">
        <f>IF('(入力順➀)基本情報入力シート'!D67="","",'(入力順➀)基本情報入力シート'!D67)</f>
        <v/>
      </c>
      <c r="D46" s="595" t="str">
        <f>IF('(入力順➀)基本情報入力シート'!E67="","",'(入力順➀)基本情報入力シート'!E67)</f>
        <v/>
      </c>
      <c r="E46" s="595" t="str">
        <f>IF('(入力順➀)基本情報入力シート'!F67="","",'(入力順➀)基本情報入力シート'!F67)</f>
        <v/>
      </c>
      <c r="F46" s="595" t="str">
        <f>IF('(入力順➀)基本情報入力シート'!G67="","",'(入力順➀)基本情報入力シート'!G67)</f>
        <v/>
      </c>
      <c r="G46" s="595" t="str">
        <f>IF('(入力順➀)基本情報入力シート'!H67="","",'(入力順➀)基本情報入力シート'!H67)</f>
        <v/>
      </c>
      <c r="H46" s="595" t="str">
        <f>IF('(入力順➀)基本情報入力シート'!I67="","",'(入力順➀)基本情報入力シート'!I67)</f>
        <v/>
      </c>
      <c r="I46" s="595" t="str">
        <f>IF('(入力順➀)基本情報入力シート'!J67="","",'(入力順➀)基本情報入力シート'!J67)</f>
        <v/>
      </c>
      <c r="J46" s="595" t="str">
        <f>IF('(入力順➀)基本情報入力シート'!K67="","",'(入力順➀)基本情報入力シート'!K67)</f>
        <v/>
      </c>
      <c r="K46" s="596" t="str">
        <f>IF('(入力順➀)基本情報入力シート'!L67="","",'(入力順➀)基本情報入力シート'!L67)</f>
        <v/>
      </c>
      <c r="L46" s="597" t="str">
        <f>IF('(入力順➀)基本情報入力シート'!M67="","",'(入力順➀)基本情報入力シート'!M67)</f>
        <v/>
      </c>
      <c r="M46" s="597" t="str">
        <f>IF('(入力順➀)基本情報入力シート'!R67="","",'(入力順➀)基本情報入力シート'!R67)</f>
        <v/>
      </c>
      <c r="N46" s="597" t="str">
        <f>IF('(入力順➀)基本情報入力シート'!W67="","",'(入力順➀)基本情報入力シート'!W67)</f>
        <v/>
      </c>
      <c r="O46" s="592" t="str">
        <f>IF('(入力順➀)基本情報入力シート'!X67="","",'(入力順➀)基本情報入力シート'!X67)</f>
        <v/>
      </c>
      <c r="P46" s="598" t="str">
        <f>IF('(入力順➀)基本情報入力シート'!Y67="","",'(入力順➀)基本情報入力シート'!Y67)</f>
        <v/>
      </c>
      <c r="Q46" s="599" t="str">
        <f>IF('(入力順➀)基本情報入力シート'!Z67="","",'(入力順➀)基本情報入力シート'!Z67)</f>
        <v/>
      </c>
      <c r="R46" s="626" t="str">
        <f>IF('(入力順➀)基本情報入力シート'!AA67="","",'(入力順➀)基本情報入力シート'!AA67)</f>
        <v/>
      </c>
      <c r="S46" s="627"/>
      <c r="T46" s="628"/>
      <c r="U46" s="629" t="str">
        <f>IF(P46="","",VLOOKUP(P46,【参考】数式用!$A$5:$I$38,MATCH(T46,【参考】数式用!$H$4:$I$4,0)+7,0))</f>
        <v/>
      </c>
      <c r="V46" s="837"/>
      <c r="W46" s="237" t="s">
        <v>201</v>
      </c>
      <c r="X46" s="630"/>
      <c r="Y46" s="234" t="s">
        <v>202</v>
      </c>
      <c r="Z46" s="630"/>
      <c r="AA46" s="386" t="s">
        <v>203</v>
      </c>
      <c r="AB46" s="630"/>
      <c r="AC46" s="234" t="s">
        <v>202</v>
      </c>
      <c r="AD46" s="630"/>
      <c r="AE46" s="234" t="s">
        <v>204</v>
      </c>
      <c r="AF46" s="606" t="s">
        <v>205</v>
      </c>
      <c r="AG46" s="607" t="str">
        <f t="shared" si="5"/>
        <v/>
      </c>
      <c r="AH46" s="608" t="s">
        <v>206</v>
      </c>
      <c r="AI46" s="609" t="str">
        <f t="shared" si="8"/>
        <v/>
      </c>
      <c r="AJ46" s="192"/>
      <c r="AK46" s="631" t="str">
        <f t="shared" si="6"/>
        <v>○</v>
      </c>
      <c r="AL46" s="632" t="str">
        <f t="shared" si="7"/>
        <v/>
      </c>
      <c r="AM46" s="633"/>
      <c r="AN46" s="633"/>
      <c r="AO46" s="633"/>
      <c r="AP46" s="633"/>
      <c r="AQ46" s="633"/>
      <c r="AR46" s="633"/>
      <c r="AS46" s="633"/>
      <c r="AT46" s="633"/>
      <c r="AU46" s="634"/>
    </row>
    <row r="47" spans="1:47" ht="33" customHeight="1" thickBot="1">
      <c r="A47" s="592">
        <f t="shared" si="2"/>
        <v>36</v>
      </c>
      <c r="B47" s="593" t="str">
        <f>IF('(入力順➀)基本情報入力シート'!C68="","",'(入力順➀)基本情報入力シート'!C68)</f>
        <v/>
      </c>
      <c r="C47" s="594" t="str">
        <f>IF('(入力順➀)基本情報入力シート'!D68="","",'(入力順➀)基本情報入力シート'!D68)</f>
        <v/>
      </c>
      <c r="D47" s="595" t="str">
        <f>IF('(入力順➀)基本情報入力シート'!E68="","",'(入力順➀)基本情報入力シート'!E68)</f>
        <v/>
      </c>
      <c r="E47" s="595" t="str">
        <f>IF('(入力順➀)基本情報入力シート'!F68="","",'(入力順➀)基本情報入力シート'!F68)</f>
        <v/>
      </c>
      <c r="F47" s="595" t="str">
        <f>IF('(入力順➀)基本情報入力シート'!G68="","",'(入力順➀)基本情報入力シート'!G68)</f>
        <v/>
      </c>
      <c r="G47" s="595" t="str">
        <f>IF('(入力順➀)基本情報入力シート'!H68="","",'(入力順➀)基本情報入力シート'!H68)</f>
        <v/>
      </c>
      <c r="H47" s="595" t="str">
        <f>IF('(入力順➀)基本情報入力シート'!I68="","",'(入力順➀)基本情報入力シート'!I68)</f>
        <v/>
      </c>
      <c r="I47" s="595" t="str">
        <f>IF('(入力順➀)基本情報入力シート'!J68="","",'(入力順➀)基本情報入力シート'!J68)</f>
        <v/>
      </c>
      <c r="J47" s="595" t="str">
        <f>IF('(入力順➀)基本情報入力シート'!K68="","",'(入力順➀)基本情報入力シート'!K68)</f>
        <v/>
      </c>
      <c r="K47" s="596" t="str">
        <f>IF('(入力順➀)基本情報入力シート'!L68="","",'(入力順➀)基本情報入力シート'!L68)</f>
        <v/>
      </c>
      <c r="L47" s="597" t="str">
        <f>IF('(入力順➀)基本情報入力シート'!M68="","",'(入力順➀)基本情報入力シート'!M68)</f>
        <v/>
      </c>
      <c r="M47" s="597" t="str">
        <f>IF('(入力順➀)基本情報入力シート'!R68="","",'(入力順➀)基本情報入力シート'!R68)</f>
        <v/>
      </c>
      <c r="N47" s="597" t="str">
        <f>IF('(入力順➀)基本情報入力シート'!W68="","",'(入力順➀)基本情報入力シート'!W68)</f>
        <v/>
      </c>
      <c r="O47" s="592" t="str">
        <f>IF('(入力順➀)基本情報入力シート'!X68="","",'(入力順➀)基本情報入力シート'!X68)</f>
        <v/>
      </c>
      <c r="P47" s="598" t="str">
        <f>IF('(入力順➀)基本情報入力シート'!Y68="","",'(入力順➀)基本情報入力シート'!Y68)</f>
        <v/>
      </c>
      <c r="Q47" s="599" t="str">
        <f>IF('(入力順➀)基本情報入力シート'!Z68="","",'(入力順➀)基本情報入力シート'!Z68)</f>
        <v/>
      </c>
      <c r="R47" s="626" t="str">
        <f>IF('(入力順➀)基本情報入力シート'!AA68="","",'(入力順➀)基本情報入力シート'!AA68)</f>
        <v/>
      </c>
      <c r="S47" s="627"/>
      <c r="T47" s="628"/>
      <c r="U47" s="629" t="str">
        <f>IF(P47="","",VLOOKUP(P47,【参考】数式用!$A$5:$I$38,MATCH(T47,【参考】数式用!$H$4:$I$4,0)+7,0))</f>
        <v/>
      </c>
      <c r="V47" s="837"/>
      <c r="W47" s="237" t="s">
        <v>201</v>
      </c>
      <c r="X47" s="630"/>
      <c r="Y47" s="234" t="s">
        <v>202</v>
      </c>
      <c r="Z47" s="630"/>
      <c r="AA47" s="386" t="s">
        <v>203</v>
      </c>
      <c r="AB47" s="630"/>
      <c r="AC47" s="234" t="s">
        <v>202</v>
      </c>
      <c r="AD47" s="630"/>
      <c r="AE47" s="234" t="s">
        <v>204</v>
      </c>
      <c r="AF47" s="606" t="s">
        <v>205</v>
      </c>
      <c r="AG47" s="607" t="str">
        <f t="shared" si="5"/>
        <v/>
      </c>
      <c r="AH47" s="608" t="s">
        <v>206</v>
      </c>
      <c r="AI47" s="609" t="str">
        <f t="shared" si="8"/>
        <v/>
      </c>
      <c r="AJ47" s="192"/>
      <c r="AK47" s="631" t="str">
        <f t="shared" si="6"/>
        <v>○</v>
      </c>
      <c r="AL47" s="632" t="str">
        <f t="shared" si="7"/>
        <v/>
      </c>
      <c r="AM47" s="633"/>
      <c r="AN47" s="633"/>
      <c r="AO47" s="633"/>
      <c r="AP47" s="633"/>
      <c r="AQ47" s="633"/>
      <c r="AR47" s="633"/>
      <c r="AS47" s="633"/>
      <c r="AT47" s="633"/>
      <c r="AU47" s="634"/>
    </row>
    <row r="48" spans="1:47" ht="33" customHeight="1" thickBot="1">
      <c r="A48" s="592">
        <f t="shared" si="2"/>
        <v>37</v>
      </c>
      <c r="B48" s="593" t="str">
        <f>IF('(入力順➀)基本情報入力シート'!C69="","",'(入力順➀)基本情報入力シート'!C69)</f>
        <v/>
      </c>
      <c r="C48" s="594" t="str">
        <f>IF('(入力順➀)基本情報入力シート'!D69="","",'(入力順➀)基本情報入力シート'!D69)</f>
        <v/>
      </c>
      <c r="D48" s="595" t="str">
        <f>IF('(入力順➀)基本情報入力シート'!E69="","",'(入力順➀)基本情報入力シート'!E69)</f>
        <v/>
      </c>
      <c r="E48" s="595" t="str">
        <f>IF('(入力順➀)基本情報入力シート'!F69="","",'(入力順➀)基本情報入力シート'!F69)</f>
        <v/>
      </c>
      <c r="F48" s="595" t="str">
        <f>IF('(入力順➀)基本情報入力シート'!G69="","",'(入力順➀)基本情報入力シート'!G69)</f>
        <v/>
      </c>
      <c r="G48" s="595" t="str">
        <f>IF('(入力順➀)基本情報入力シート'!H69="","",'(入力順➀)基本情報入力シート'!H69)</f>
        <v/>
      </c>
      <c r="H48" s="595" t="str">
        <f>IF('(入力順➀)基本情報入力シート'!I69="","",'(入力順➀)基本情報入力シート'!I69)</f>
        <v/>
      </c>
      <c r="I48" s="595" t="str">
        <f>IF('(入力順➀)基本情報入力シート'!J69="","",'(入力順➀)基本情報入力シート'!J69)</f>
        <v/>
      </c>
      <c r="J48" s="595" t="str">
        <f>IF('(入力順➀)基本情報入力シート'!K69="","",'(入力順➀)基本情報入力シート'!K69)</f>
        <v/>
      </c>
      <c r="K48" s="596" t="str">
        <f>IF('(入力順➀)基本情報入力シート'!L69="","",'(入力順➀)基本情報入力シート'!L69)</f>
        <v/>
      </c>
      <c r="L48" s="597" t="str">
        <f>IF('(入力順➀)基本情報入力シート'!M69="","",'(入力順➀)基本情報入力シート'!M69)</f>
        <v/>
      </c>
      <c r="M48" s="597" t="str">
        <f>IF('(入力順➀)基本情報入力シート'!R69="","",'(入力順➀)基本情報入力シート'!R69)</f>
        <v/>
      </c>
      <c r="N48" s="597" t="str">
        <f>IF('(入力順➀)基本情報入力シート'!W69="","",'(入力順➀)基本情報入力シート'!W69)</f>
        <v/>
      </c>
      <c r="O48" s="592" t="str">
        <f>IF('(入力順➀)基本情報入力シート'!X69="","",'(入力順➀)基本情報入力シート'!X69)</f>
        <v/>
      </c>
      <c r="P48" s="598" t="str">
        <f>IF('(入力順➀)基本情報入力シート'!Y69="","",'(入力順➀)基本情報入力シート'!Y69)</f>
        <v/>
      </c>
      <c r="Q48" s="599" t="str">
        <f>IF('(入力順➀)基本情報入力シート'!Z69="","",'(入力順➀)基本情報入力シート'!Z69)</f>
        <v/>
      </c>
      <c r="R48" s="626" t="str">
        <f>IF('(入力順➀)基本情報入力シート'!AA69="","",'(入力順➀)基本情報入力シート'!AA69)</f>
        <v/>
      </c>
      <c r="S48" s="627"/>
      <c r="T48" s="628"/>
      <c r="U48" s="629" t="str">
        <f>IF(P48="","",VLOOKUP(P48,【参考】数式用!$A$5:$I$38,MATCH(T48,【参考】数式用!$H$4:$I$4,0)+7,0))</f>
        <v/>
      </c>
      <c r="V48" s="837"/>
      <c r="W48" s="237" t="s">
        <v>201</v>
      </c>
      <c r="X48" s="630"/>
      <c r="Y48" s="234" t="s">
        <v>202</v>
      </c>
      <c r="Z48" s="630"/>
      <c r="AA48" s="386" t="s">
        <v>203</v>
      </c>
      <c r="AB48" s="630"/>
      <c r="AC48" s="234" t="s">
        <v>202</v>
      </c>
      <c r="AD48" s="630"/>
      <c r="AE48" s="234" t="s">
        <v>204</v>
      </c>
      <c r="AF48" s="606" t="s">
        <v>205</v>
      </c>
      <c r="AG48" s="607" t="str">
        <f t="shared" si="5"/>
        <v/>
      </c>
      <c r="AH48" s="608" t="s">
        <v>206</v>
      </c>
      <c r="AI48" s="609" t="str">
        <f t="shared" si="8"/>
        <v/>
      </c>
      <c r="AJ48" s="192"/>
      <c r="AK48" s="631" t="str">
        <f t="shared" si="6"/>
        <v>○</v>
      </c>
      <c r="AL48" s="632" t="str">
        <f t="shared" si="7"/>
        <v/>
      </c>
      <c r="AM48" s="633"/>
      <c r="AN48" s="633"/>
      <c r="AO48" s="633"/>
      <c r="AP48" s="633"/>
      <c r="AQ48" s="633"/>
      <c r="AR48" s="633"/>
      <c r="AS48" s="633"/>
      <c r="AT48" s="633"/>
      <c r="AU48" s="634"/>
    </row>
    <row r="49" spans="1:47" ht="33" customHeight="1" thickBot="1">
      <c r="A49" s="592">
        <f t="shared" si="2"/>
        <v>38</v>
      </c>
      <c r="B49" s="593" t="str">
        <f>IF('(入力順➀)基本情報入力シート'!C70="","",'(入力順➀)基本情報入力シート'!C70)</f>
        <v/>
      </c>
      <c r="C49" s="594" t="str">
        <f>IF('(入力順➀)基本情報入力シート'!D70="","",'(入力順➀)基本情報入力シート'!D70)</f>
        <v/>
      </c>
      <c r="D49" s="595" t="str">
        <f>IF('(入力順➀)基本情報入力シート'!E70="","",'(入力順➀)基本情報入力シート'!E70)</f>
        <v/>
      </c>
      <c r="E49" s="595" t="str">
        <f>IF('(入力順➀)基本情報入力シート'!F70="","",'(入力順➀)基本情報入力シート'!F70)</f>
        <v/>
      </c>
      <c r="F49" s="595" t="str">
        <f>IF('(入力順➀)基本情報入力シート'!G70="","",'(入力順➀)基本情報入力シート'!G70)</f>
        <v/>
      </c>
      <c r="G49" s="595" t="str">
        <f>IF('(入力順➀)基本情報入力シート'!H70="","",'(入力順➀)基本情報入力シート'!H70)</f>
        <v/>
      </c>
      <c r="H49" s="595" t="str">
        <f>IF('(入力順➀)基本情報入力シート'!I70="","",'(入力順➀)基本情報入力シート'!I70)</f>
        <v/>
      </c>
      <c r="I49" s="595" t="str">
        <f>IF('(入力順➀)基本情報入力シート'!J70="","",'(入力順➀)基本情報入力シート'!J70)</f>
        <v/>
      </c>
      <c r="J49" s="595" t="str">
        <f>IF('(入力順➀)基本情報入力シート'!K70="","",'(入力順➀)基本情報入力シート'!K70)</f>
        <v/>
      </c>
      <c r="K49" s="596" t="str">
        <f>IF('(入力順➀)基本情報入力シート'!L70="","",'(入力順➀)基本情報入力シート'!L70)</f>
        <v/>
      </c>
      <c r="L49" s="597" t="str">
        <f>IF('(入力順➀)基本情報入力シート'!M70="","",'(入力順➀)基本情報入力シート'!M70)</f>
        <v/>
      </c>
      <c r="M49" s="597" t="str">
        <f>IF('(入力順➀)基本情報入力シート'!R70="","",'(入力順➀)基本情報入力シート'!R70)</f>
        <v/>
      </c>
      <c r="N49" s="597" t="str">
        <f>IF('(入力順➀)基本情報入力シート'!W70="","",'(入力順➀)基本情報入力シート'!W70)</f>
        <v/>
      </c>
      <c r="O49" s="592" t="str">
        <f>IF('(入力順➀)基本情報入力シート'!X70="","",'(入力順➀)基本情報入力シート'!X70)</f>
        <v/>
      </c>
      <c r="P49" s="598" t="str">
        <f>IF('(入力順➀)基本情報入力シート'!Y70="","",'(入力順➀)基本情報入力シート'!Y70)</f>
        <v/>
      </c>
      <c r="Q49" s="599" t="str">
        <f>IF('(入力順➀)基本情報入力シート'!Z70="","",'(入力順➀)基本情報入力シート'!Z70)</f>
        <v/>
      </c>
      <c r="R49" s="626" t="str">
        <f>IF('(入力順➀)基本情報入力シート'!AA70="","",'(入力順➀)基本情報入力シート'!AA70)</f>
        <v/>
      </c>
      <c r="S49" s="627"/>
      <c r="T49" s="628"/>
      <c r="U49" s="629" t="str">
        <f>IF(P49="","",VLOOKUP(P49,【参考】数式用!$A$5:$I$38,MATCH(T49,【参考】数式用!$H$4:$I$4,0)+7,0))</f>
        <v/>
      </c>
      <c r="V49" s="837"/>
      <c r="W49" s="237" t="s">
        <v>201</v>
      </c>
      <c r="X49" s="630"/>
      <c r="Y49" s="234" t="s">
        <v>202</v>
      </c>
      <c r="Z49" s="630"/>
      <c r="AA49" s="386" t="s">
        <v>203</v>
      </c>
      <c r="AB49" s="630"/>
      <c r="AC49" s="234" t="s">
        <v>202</v>
      </c>
      <c r="AD49" s="630"/>
      <c r="AE49" s="234" t="s">
        <v>204</v>
      </c>
      <c r="AF49" s="606" t="s">
        <v>205</v>
      </c>
      <c r="AG49" s="607" t="str">
        <f t="shared" si="5"/>
        <v/>
      </c>
      <c r="AH49" s="608" t="s">
        <v>206</v>
      </c>
      <c r="AI49" s="609" t="str">
        <f t="shared" si="8"/>
        <v/>
      </c>
      <c r="AJ49" s="192"/>
      <c r="AK49" s="631" t="str">
        <f t="shared" si="6"/>
        <v>○</v>
      </c>
      <c r="AL49" s="632" t="str">
        <f t="shared" si="7"/>
        <v/>
      </c>
      <c r="AM49" s="633"/>
      <c r="AN49" s="633"/>
      <c r="AO49" s="633"/>
      <c r="AP49" s="633"/>
      <c r="AQ49" s="633"/>
      <c r="AR49" s="633"/>
      <c r="AS49" s="633"/>
      <c r="AT49" s="633"/>
      <c r="AU49" s="634"/>
    </row>
    <row r="50" spans="1:47" ht="33" customHeight="1" thickBot="1">
      <c r="A50" s="592">
        <f t="shared" si="2"/>
        <v>39</v>
      </c>
      <c r="B50" s="593" t="str">
        <f>IF('(入力順➀)基本情報入力シート'!C71="","",'(入力順➀)基本情報入力シート'!C71)</f>
        <v/>
      </c>
      <c r="C50" s="594" t="str">
        <f>IF('(入力順➀)基本情報入力シート'!D71="","",'(入力順➀)基本情報入力シート'!D71)</f>
        <v/>
      </c>
      <c r="D50" s="595" t="str">
        <f>IF('(入力順➀)基本情報入力シート'!E71="","",'(入力順➀)基本情報入力シート'!E71)</f>
        <v/>
      </c>
      <c r="E50" s="595" t="str">
        <f>IF('(入力順➀)基本情報入力シート'!F71="","",'(入力順➀)基本情報入力シート'!F71)</f>
        <v/>
      </c>
      <c r="F50" s="595" t="str">
        <f>IF('(入力順➀)基本情報入力シート'!G71="","",'(入力順➀)基本情報入力シート'!G71)</f>
        <v/>
      </c>
      <c r="G50" s="595" t="str">
        <f>IF('(入力順➀)基本情報入力シート'!H71="","",'(入力順➀)基本情報入力シート'!H71)</f>
        <v/>
      </c>
      <c r="H50" s="595" t="str">
        <f>IF('(入力順➀)基本情報入力シート'!I71="","",'(入力順➀)基本情報入力シート'!I71)</f>
        <v/>
      </c>
      <c r="I50" s="595" t="str">
        <f>IF('(入力順➀)基本情報入力シート'!J71="","",'(入力順➀)基本情報入力シート'!J71)</f>
        <v/>
      </c>
      <c r="J50" s="595" t="str">
        <f>IF('(入力順➀)基本情報入力シート'!K71="","",'(入力順➀)基本情報入力シート'!K71)</f>
        <v/>
      </c>
      <c r="K50" s="596" t="str">
        <f>IF('(入力順➀)基本情報入力シート'!L71="","",'(入力順➀)基本情報入力シート'!L71)</f>
        <v/>
      </c>
      <c r="L50" s="597" t="str">
        <f>IF('(入力順➀)基本情報入力シート'!M71="","",'(入力順➀)基本情報入力シート'!M71)</f>
        <v/>
      </c>
      <c r="M50" s="597" t="str">
        <f>IF('(入力順➀)基本情報入力シート'!R71="","",'(入力順➀)基本情報入力シート'!R71)</f>
        <v/>
      </c>
      <c r="N50" s="597" t="str">
        <f>IF('(入力順➀)基本情報入力シート'!W71="","",'(入力順➀)基本情報入力シート'!W71)</f>
        <v/>
      </c>
      <c r="O50" s="592" t="str">
        <f>IF('(入力順➀)基本情報入力シート'!X71="","",'(入力順➀)基本情報入力シート'!X71)</f>
        <v/>
      </c>
      <c r="P50" s="598" t="str">
        <f>IF('(入力順➀)基本情報入力シート'!Y71="","",'(入力順➀)基本情報入力シート'!Y71)</f>
        <v/>
      </c>
      <c r="Q50" s="599" t="str">
        <f>IF('(入力順➀)基本情報入力シート'!Z71="","",'(入力順➀)基本情報入力シート'!Z71)</f>
        <v/>
      </c>
      <c r="R50" s="626" t="str">
        <f>IF('(入力順➀)基本情報入力シート'!AA71="","",'(入力順➀)基本情報入力シート'!AA71)</f>
        <v/>
      </c>
      <c r="S50" s="627"/>
      <c r="T50" s="628"/>
      <c r="U50" s="629" t="str">
        <f>IF(P50="","",VLOOKUP(P50,【参考】数式用!$A$5:$I$38,MATCH(T50,【参考】数式用!$H$4:$I$4,0)+7,0))</f>
        <v/>
      </c>
      <c r="V50" s="837"/>
      <c r="W50" s="237" t="s">
        <v>201</v>
      </c>
      <c r="X50" s="630"/>
      <c r="Y50" s="234" t="s">
        <v>202</v>
      </c>
      <c r="Z50" s="630"/>
      <c r="AA50" s="386" t="s">
        <v>203</v>
      </c>
      <c r="AB50" s="630"/>
      <c r="AC50" s="234" t="s">
        <v>202</v>
      </c>
      <c r="AD50" s="630"/>
      <c r="AE50" s="234" t="s">
        <v>204</v>
      </c>
      <c r="AF50" s="606" t="s">
        <v>205</v>
      </c>
      <c r="AG50" s="607" t="str">
        <f t="shared" si="5"/>
        <v/>
      </c>
      <c r="AH50" s="608" t="s">
        <v>206</v>
      </c>
      <c r="AI50" s="609" t="str">
        <f t="shared" si="8"/>
        <v/>
      </c>
      <c r="AJ50" s="192"/>
      <c r="AK50" s="631" t="str">
        <f t="shared" si="6"/>
        <v>○</v>
      </c>
      <c r="AL50" s="632" t="str">
        <f t="shared" si="7"/>
        <v/>
      </c>
      <c r="AM50" s="633"/>
      <c r="AN50" s="633"/>
      <c r="AO50" s="633"/>
      <c r="AP50" s="633"/>
      <c r="AQ50" s="633"/>
      <c r="AR50" s="633"/>
      <c r="AS50" s="633"/>
      <c r="AT50" s="633"/>
      <c r="AU50" s="634"/>
    </row>
    <row r="51" spans="1:47" ht="33" customHeight="1" thickBot="1">
      <c r="A51" s="592">
        <f t="shared" si="2"/>
        <v>40</v>
      </c>
      <c r="B51" s="593" t="str">
        <f>IF('(入力順➀)基本情報入力シート'!C72="","",'(入力順➀)基本情報入力シート'!C72)</f>
        <v/>
      </c>
      <c r="C51" s="594" t="str">
        <f>IF('(入力順➀)基本情報入力シート'!D72="","",'(入力順➀)基本情報入力シート'!D72)</f>
        <v/>
      </c>
      <c r="D51" s="595" t="str">
        <f>IF('(入力順➀)基本情報入力シート'!E72="","",'(入力順➀)基本情報入力シート'!E72)</f>
        <v/>
      </c>
      <c r="E51" s="595" t="str">
        <f>IF('(入力順➀)基本情報入力シート'!F72="","",'(入力順➀)基本情報入力シート'!F72)</f>
        <v/>
      </c>
      <c r="F51" s="595" t="str">
        <f>IF('(入力順➀)基本情報入力シート'!G72="","",'(入力順➀)基本情報入力シート'!G72)</f>
        <v/>
      </c>
      <c r="G51" s="595" t="str">
        <f>IF('(入力順➀)基本情報入力シート'!H72="","",'(入力順➀)基本情報入力シート'!H72)</f>
        <v/>
      </c>
      <c r="H51" s="595" t="str">
        <f>IF('(入力順➀)基本情報入力シート'!I72="","",'(入力順➀)基本情報入力シート'!I72)</f>
        <v/>
      </c>
      <c r="I51" s="595" t="str">
        <f>IF('(入力順➀)基本情報入力シート'!J72="","",'(入力順➀)基本情報入力シート'!J72)</f>
        <v/>
      </c>
      <c r="J51" s="595" t="str">
        <f>IF('(入力順➀)基本情報入力シート'!K72="","",'(入力順➀)基本情報入力シート'!K72)</f>
        <v/>
      </c>
      <c r="K51" s="596" t="str">
        <f>IF('(入力順➀)基本情報入力シート'!L72="","",'(入力順➀)基本情報入力シート'!L72)</f>
        <v/>
      </c>
      <c r="L51" s="597" t="str">
        <f>IF('(入力順➀)基本情報入力シート'!M72="","",'(入力順➀)基本情報入力シート'!M72)</f>
        <v/>
      </c>
      <c r="M51" s="597" t="str">
        <f>IF('(入力順➀)基本情報入力シート'!R72="","",'(入力順➀)基本情報入力シート'!R72)</f>
        <v/>
      </c>
      <c r="N51" s="597" t="str">
        <f>IF('(入力順➀)基本情報入力シート'!W72="","",'(入力順➀)基本情報入力シート'!W72)</f>
        <v/>
      </c>
      <c r="O51" s="592" t="str">
        <f>IF('(入力順➀)基本情報入力シート'!X72="","",'(入力順➀)基本情報入力シート'!X72)</f>
        <v/>
      </c>
      <c r="P51" s="598" t="str">
        <f>IF('(入力順➀)基本情報入力シート'!Y72="","",'(入力順➀)基本情報入力シート'!Y72)</f>
        <v/>
      </c>
      <c r="Q51" s="599" t="str">
        <f>IF('(入力順➀)基本情報入力シート'!Z72="","",'(入力順➀)基本情報入力シート'!Z72)</f>
        <v/>
      </c>
      <c r="R51" s="626" t="str">
        <f>IF('(入力順➀)基本情報入力シート'!AA72="","",'(入力順➀)基本情報入力シート'!AA72)</f>
        <v/>
      </c>
      <c r="S51" s="627"/>
      <c r="T51" s="628"/>
      <c r="U51" s="629" t="str">
        <f>IF(P51="","",VLOOKUP(P51,【参考】数式用!$A$5:$I$38,MATCH(T51,【参考】数式用!$H$4:$I$4,0)+7,0))</f>
        <v/>
      </c>
      <c r="V51" s="837"/>
      <c r="W51" s="237" t="s">
        <v>201</v>
      </c>
      <c r="X51" s="630"/>
      <c r="Y51" s="234" t="s">
        <v>202</v>
      </c>
      <c r="Z51" s="630"/>
      <c r="AA51" s="386" t="s">
        <v>203</v>
      </c>
      <c r="AB51" s="630"/>
      <c r="AC51" s="234" t="s">
        <v>202</v>
      </c>
      <c r="AD51" s="630"/>
      <c r="AE51" s="234" t="s">
        <v>204</v>
      </c>
      <c r="AF51" s="606" t="s">
        <v>205</v>
      </c>
      <c r="AG51" s="607" t="str">
        <f t="shared" si="5"/>
        <v/>
      </c>
      <c r="AH51" s="608" t="s">
        <v>206</v>
      </c>
      <c r="AI51" s="609" t="str">
        <f t="shared" si="8"/>
        <v/>
      </c>
      <c r="AJ51" s="192"/>
      <c r="AK51" s="631" t="str">
        <f t="shared" si="6"/>
        <v>○</v>
      </c>
      <c r="AL51" s="632" t="str">
        <f t="shared" si="7"/>
        <v/>
      </c>
      <c r="AM51" s="633"/>
      <c r="AN51" s="633"/>
      <c r="AO51" s="633"/>
      <c r="AP51" s="633"/>
      <c r="AQ51" s="633"/>
      <c r="AR51" s="633"/>
      <c r="AS51" s="633"/>
      <c r="AT51" s="633"/>
      <c r="AU51" s="634"/>
    </row>
    <row r="52" spans="1:47" ht="33" customHeight="1" thickBot="1">
      <c r="A52" s="592">
        <f t="shared" si="2"/>
        <v>41</v>
      </c>
      <c r="B52" s="593" t="str">
        <f>IF('(入力順➀)基本情報入力シート'!C73="","",'(入力順➀)基本情報入力シート'!C73)</f>
        <v/>
      </c>
      <c r="C52" s="594" t="str">
        <f>IF('(入力順➀)基本情報入力シート'!D73="","",'(入力順➀)基本情報入力シート'!D73)</f>
        <v/>
      </c>
      <c r="D52" s="595" t="str">
        <f>IF('(入力順➀)基本情報入力シート'!E73="","",'(入力順➀)基本情報入力シート'!E73)</f>
        <v/>
      </c>
      <c r="E52" s="595" t="str">
        <f>IF('(入力順➀)基本情報入力シート'!F73="","",'(入力順➀)基本情報入力シート'!F73)</f>
        <v/>
      </c>
      <c r="F52" s="595" t="str">
        <f>IF('(入力順➀)基本情報入力シート'!G73="","",'(入力順➀)基本情報入力シート'!G73)</f>
        <v/>
      </c>
      <c r="G52" s="595" t="str">
        <f>IF('(入力順➀)基本情報入力シート'!H73="","",'(入力順➀)基本情報入力シート'!H73)</f>
        <v/>
      </c>
      <c r="H52" s="595" t="str">
        <f>IF('(入力順➀)基本情報入力シート'!I73="","",'(入力順➀)基本情報入力シート'!I73)</f>
        <v/>
      </c>
      <c r="I52" s="595" t="str">
        <f>IF('(入力順➀)基本情報入力シート'!J73="","",'(入力順➀)基本情報入力シート'!J73)</f>
        <v/>
      </c>
      <c r="J52" s="595" t="str">
        <f>IF('(入力順➀)基本情報入力シート'!K73="","",'(入力順➀)基本情報入力シート'!K73)</f>
        <v/>
      </c>
      <c r="K52" s="596" t="str">
        <f>IF('(入力順➀)基本情報入力シート'!L73="","",'(入力順➀)基本情報入力シート'!L73)</f>
        <v/>
      </c>
      <c r="L52" s="597" t="str">
        <f>IF('(入力順➀)基本情報入力シート'!M73="","",'(入力順➀)基本情報入力シート'!M73)</f>
        <v/>
      </c>
      <c r="M52" s="597" t="str">
        <f>IF('(入力順➀)基本情報入力シート'!R73="","",'(入力順➀)基本情報入力シート'!R73)</f>
        <v/>
      </c>
      <c r="N52" s="597" t="str">
        <f>IF('(入力順➀)基本情報入力シート'!W73="","",'(入力順➀)基本情報入力シート'!W73)</f>
        <v/>
      </c>
      <c r="O52" s="592" t="str">
        <f>IF('(入力順➀)基本情報入力シート'!X73="","",'(入力順➀)基本情報入力シート'!X73)</f>
        <v/>
      </c>
      <c r="P52" s="598" t="str">
        <f>IF('(入力順➀)基本情報入力シート'!Y73="","",'(入力順➀)基本情報入力シート'!Y73)</f>
        <v/>
      </c>
      <c r="Q52" s="599" t="str">
        <f>IF('(入力順➀)基本情報入力シート'!Z73="","",'(入力順➀)基本情報入力シート'!Z73)</f>
        <v/>
      </c>
      <c r="R52" s="626" t="str">
        <f>IF('(入力順➀)基本情報入力シート'!AA73="","",'(入力順➀)基本情報入力シート'!AA73)</f>
        <v/>
      </c>
      <c r="S52" s="627"/>
      <c r="T52" s="628"/>
      <c r="U52" s="629" t="str">
        <f>IF(P52="","",VLOOKUP(P52,【参考】数式用!$A$5:$I$38,MATCH(T52,【参考】数式用!$H$4:$I$4,0)+7,0))</f>
        <v/>
      </c>
      <c r="V52" s="837"/>
      <c r="W52" s="237" t="s">
        <v>201</v>
      </c>
      <c r="X52" s="630"/>
      <c r="Y52" s="234" t="s">
        <v>202</v>
      </c>
      <c r="Z52" s="630"/>
      <c r="AA52" s="386" t="s">
        <v>203</v>
      </c>
      <c r="AB52" s="630"/>
      <c r="AC52" s="234" t="s">
        <v>202</v>
      </c>
      <c r="AD52" s="630"/>
      <c r="AE52" s="234" t="s">
        <v>204</v>
      </c>
      <c r="AF52" s="606" t="s">
        <v>205</v>
      </c>
      <c r="AG52" s="607" t="str">
        <f t="shared" si="5"/>
        <v/>
      </c>
      <c r="AH52" s="608" t="s">
        <v>206</v>
      </c>
      <c r="AI52" s="609" t="str">
        <f t="shared" si="8"/>
        <v/>
      </c>
      <c r="AJ52" s="192"/>
      <c r="AK52" s="631" t="str">
        <f t="shared" si="6"/>
        <v>○</v>
      </c>
      <c r="AL52" s="632" t="str">
        <f t="shared" si="7"/>
        <v/>
      </c>
      <c r="AM52" s="633"/>
      <c r="AN52" s="633"/>
      <c r="AO52" s="633"/>
      <c r="AP52" s="633"/>
      <c r="AQ52" s="633"/>
      <c r="AR52" s="633"/>
      <c r="AS52" s="633"/>
      <c r="AT52" s="633"/>
      <c r="AU52" s="634"/>
    </row>
    <row r="53" spans="1:47" ht="33" customHeight="1" thickBot="1">
      <c r="A53" s="592">
        <f t="shared" si="2"/>
        <v>42</v>
      </c>
      <c r="B53" s="593" t="str">
        <f>IF('(入力順➀)基本情報入力シート'!C74="","",'(入力順➀)基本情報入力シート'!C74)</f>
        <v/>
      </c>
      <c r="C53" s="594" t="str">
        <f>IF('(入力順➀)基本情報入力シート'!D74="","",'(入力順➀)基本情報入力シート'!D74)</f>
        <v/>
      </c>
      <c r="D53" s="595" t="str">
        <f>IF('(入力順➀)基本情報入力シート'!E74="","",'(入力順➀)基本情報入力シート'!E74)</f>
        <v/>
      </c>
      <c r="E53" s="595" t="str">
        <f>IF('(入力順➀)基本情報入力シート'!F74="","",'(入力順➀)基本情報入力シート'!F74)</f>
        <v/>
      </c>
      <c r="F53" s="595" t="str">
        <f>IF('(入力順➀)基本情報入力シート'!G74="","",'(入力順➀)基本情報入力シート'!G74)</f>
        <v/>
      </c>
      <c r="G53" s="595" t="str">
        <f>IF('(入力順➀)基本情報入力シート'!H74="","",'(入力順➀)基本情報入力シート'!H74)</f>
        <v/>
      </c>
      <c r="H53" s="595" t="str">
        <f>IF('(入力順➀)基本情報入力シート'!I74="","",'(入力順➀)基本情報入力シート'!I74)</f>
        <v/>
      </c>
      <c r="I53" s="595" t="str">
        <f>IF('(入力順➀)基本情報入力シート'!J74="","",'(入力順➀)基本情報入力シート'!J74)</f>
        <v/>
      </c>
      <c r="J53" s="595" t="str">
        <f>IF('(入力順➀)基本情報入力シート'!K74="","",'(入力順➀)基本情報入力シート'!K74)</f>
        <v/>
      </c>
      <c r="K53" s="596" t="str">
        <f>IF('(入力順➀)基本情報入力シート'!L74="","",'(入力順➀)基本情報入力シート'!L74)</f>
        <v/>
      </c>
      <c r="L53" s="597" t="str">
        <f>IF('(入力順➀)基本情報入力シート'!M74="","",'(入力順➀)基本情報入力シート'!M74)</f>
        <v/>
      </c>
      <c r="M53" s="597" t="str">
        <f>IF('(入力順➀)基本情報入力シート'!R74="","",'(入力順➀)基本情報入力シート'!R74)</f>
        <v/>
      </c>
      <c r="N53" s="597" t="str">
        <f>IF('(入力順➀)基本情報入力シート'!W74="","",'(入力順➀)基本情報入力シート'!W74)</f>
        <v/>
      </c>
      <c r="O53" s="592" t="str">
        <f>IF('(入力順➀)基本情報入力シート'!X74="","",'(入力順➀)基本情報入力シート'!X74)</f>
        <v/>
      </c>
      <c r="P53" s="598" t="str">
        <f>IF('(入力順➀)基本情報入力シート'!Y74="","",'(入力順➀)基本情報入力シート'!Y74)</f>
        <v/>
      </c>
      <c r="Q53" s="599" t="str">
        <f>IF('(入力順➀)基本情報入力シート'!Z74="","",'(入力順➀)基本情報入力シート'!Z74)</f>
        <v/>
      </c>
      <c r="R53" s="626" t="str">
        <f>IF('(入力順➀)基本情報入力シート'!AA74="","",'(入力順➀)基本情報入力シート'!AA74)</f>
        <v/>
      </c>
      <c r="S53" s="627"/>
      <c r="T53" s="628"/>
      <c r="U53" s="629" t="str">
        <f>IF(P53="","",VLOOKUP(P53,【参考】数式用!$A$5:$I$38,MATCH(T53,【参考】数式用!$H$4:$I$4,0)+7,0))</f>
        <v/>
      </c>
      <c r="V53" s="837"/>
      <c r="W53" s="237" t="s">
        <v>201</v>
      </c>
      <c r="X53" s="630"/>
      <c r="Y53" s="234" t="s">
        <v>202</v>
      </c>
      <c r="Z53" s="630"/>
      <c r="AA53" s="386" t="s">
        <v>203</v>
      </c>
      <c r="AB53" s="630"/>
      <c r="AC53" s="234" t="s">
        <v>202</v>
      </c>
      <c r="AD53" s="630"/>
      <c r="AE53" s="234" t="s">
        <v>204</v>
      </c>
      <c r="AF53" s="606" t="s">
        <v>205</v>
      </c>
      <c r="AG53" s="607" t="str">
        <f t="shared" si="5"/>
        <v/>
      </c>
      <c r="AH53" s="608" t="s">
        <v>206</v>
      </c>
      <c r="AI53" s="609" t="str">
        <f t="shared" si="8"/>
        <v/>
      </c>
      <c r="AJ53" s="192"/>
      <c r="AK53" s="631" t="str">
        <f t="shared" si="6"/>
        <v>○</v>
      </c>
      <c r="AL53" s="632" t="str">
        <f t="shared" si="7"/>
        <v/>
      </c>
      <c r="AM53" s="633"/>
      <c r="AN53" s="633"/>
      <c r="AO53" s="633"/>
      <c r="AP53" s="633"/>
      <c r="AQ53" s="633"/>
      <c r="AR53" s="633"/>
      <c r="AS53" s="633"/>
      <c r="AT53" s="633"/>
      <c r="AU53" s="634"/>
    </row>
    <row r="54" spans="1:47" ht="33" customHeight="1" thickBot="1">
      <c r="A54" s="592">
        <f t="shared" si="2"/>
        <v>43</v>
      </c>
      <c r="B54" s="593" t="str">
        <f>IF('(入力順➀)基本情報入力シート'!C75="","",'(入力順➀)基本情報入力シート'!C75)</f>
        <v/>
      </c>
      <c r="C54" s="594" t="str">
        <f>IF('(入力順➀)基本情報入力シート'!D75="","",'(入力順➀)基本情報入力シート'!D75)</f>
        <v/>
      </c>
      <c r="D54" s="595" t="str">
        <f>IF('(入力順➀)基本情報入力シート'!E75="","",'(入力順➀)基本情報入力シート'!E75)</f>
        <v/>
      </c>
      <c r="E54" s="595" t="str">
        <f>IF('(入力順➀)基本情報入力シート'!F75="","",'(入力順➀)基本情報入力シート'!F75)</f>
        <v/>
      </c>
      <c r="F54" s="595" t="str">
        <f>IF('(入力順➀)基本情報入力シート'!G75="","",'(入力順➀)基本情報入力シート'!G75)</f>
        <v/>
      </c>
      <c r="G54" s="595" t="str">
        <f>IF('(入力順➀)基本情報入力シート'!H75="","",'(入力順➀)基本情報入力シート'!H75)</f>
        <v/>
      </c>
      <c r="H54" s="595" t="str">
        <f>IF('(入力順➀)基本情報入力シート'!I75="","",'(入力順➀)基本情報入力シート'!I75)</f>
        <v/>
      </c>
      <c r="I54" s="595" t="str">
        <f>IF('(入力順➀)基本情報入力シート'!J75="","",'(入力順➀)基本情報入力シート'!J75)</f>
        <v/>
      </c>
      <c r="J54" s="595" t="str">
        <f>IF('(入力順➀)基本情報入力シート'!K75="","",'(入力順➀)基本情報入力シート'!K75)</f>
        <v/>
      </c>
      <c r="K54" s="596" t="str">
        <f>IF('(入力順➀)基本情報入力シート'!L75="","",'(入力順➀)基本情報入力シート'!L75)</f>
        <v/>
      </c>
      <c r="L54" s="597" t="str">
        <f>IF('(入力順➀)基本情報入力シート'!M75="","",'(入力順➀)基本情報入力シート'!M75)</f>
        <v/>
      </c>
      <c r="M54" s="597" t="str">
        <f>IF('(入力順➀)基本情報入力シート'!R75="","",'(入力順➀)基本情報入力シート'!R75)</f>
        <v/>
      </c>
      <c r="N54" s="597" t="str">
        <f>IF('(入力順➀)基本情報入力シート'!W75="","",'(入力順➀)基本情報入力シート'!W75)</f>
        <v/>
      </c>
      <c r="O54" s="592" t="str">
        <f>IF('(入力順➀)基本情報入力シート'!X75="","",'(入力順➀)基本情報入力シート'!X75)</f>
        <v/>
      </c>
      <c r="P54" s="598" t="str">
        <f>IF('(入力順➀)基本情報入力シート'!Y75="","",'(入力順➀)基本情報入力シート'!Y75)</f>
        <v/>
      </c>
      <c r="Q54" s="599" t="str">
        <f>IF('(入力順➀)基本情報入力シート'!Z75="","",'(入力順➀)基本情報入力シート'!Z75)</f>
        <v/>
      </c>
      <c r="R54" s="626" t="str">
        <f>IF('(入力順➀)基本情報入力シート'!AA75="","",'(入力順➀)基本情報入力シート'!AA75)</f>
        <v/>
      </c>
      <c r="S54" s="627"/>
      <c r="T54" s="628"/>
      <c r="U54" s="629" t="str">
        <f>IF(P54="","",VLOOKUP(P54,【参考】数式用!$A$5:$I$38,MATCH(T54,【参考】数式用!$H$4:$I$4,0)+7,0))</f>
        <v/>
      </c>
      <c r="V54" s="837"/>
      <c r="W54" s="237" t="s">
        <v>201</v>
      </c>
      <c r="X54" s="630"/>
      <c r="Y54" s="234" t="s">
        <v>202</v>
      </c>
      <c r="Z54" s="630"/>
      <c r="AA54" s="386" t="s">
        <v>203</v>
      </c>
      <c r="AB54" s="630"/>
      <c r="AC54" s="234" t="s">
        <v>202</v>
      </c>
      <c r="AD54" s="630"/>
      <c r="AE54" s="234" t="s">
        <v>204</v>
      </c>
      <c r="AF54" s="606" t="s">
        <v>205</v>
      </c>
      <c r="AG54" s="607" t="str">
        <f t="shared" si="5"/>
        <v/>
      </c>
      <c r="AH54" s="608" t="s">
        <v>206</v>
      </c>
      <c r="AI54" s="609" t="str">
        <f t="shared" si="8"/>
        <v/>
      </c>
      <c r="AJ54" s="192"/>
      <c r="AK54" s="631" t="str">
        <f t="shared" si="6"/>
        <v>○</v>
      </c>
      <c r="AL54" s="632" t="str">
        <f t="shared" si="7"/>
        <v/>
      </c>
      <c r="AM54" s="633"/>
      <c r="AN54" s="633"/>
      <c r="AO54" s="633"/>
      <c r="AP54" s="633"/>
      <c r="AQ54" s="633"/>
      <c r="AR54" s="633"/>
      <c r="AS54" s="633"/>
      <c r="AT54" s="633"/>
      <c r="AU54" s="634"/>
    </row>
    <row r="55" spans="1:47" ht="33" customHeight="1" thickBot="1">
      <c r="A55" s="592">
        <f t="shared" si="2"/>
        <v>44</v>
      </c>
      <c r="B55" s="593" t="str">
        <f>IF('(入力順➀)基本情報入力シート'!C76="","",'(入力順➀)基本情報入力シート'!C76)</f>
        <v/>
      </c>
      <c r="C55" s="594" t="str">
        <f>IF('(入力順➀)基本情報入力シート'!D76="","",'(入力順➀)基本情報入力シート'!D76)</f>
        <v/>
      </c>
      <c r="D55" s="595" t="str">
        <f>IF('(入力順➀)基本情報入力シート'!E76="","",'(入力順➀)基本情報入力シート'!E76)</f>
        <v/>
      </c>
      <c r="E55" s="595" t="str">
        <f>IF('(入力順➀)基本情報入力シート'!F76="","",'(入力順➀)基本情報入力シート'!F76)</f>
        <v/>
      </c>
      <c r="F55" s="595" t="str">
        <f>IF('(入力順➀)基本情報入力シート'!G76="","",'(入力順➀)基本情報入力シート'!G76)</f>
        <v/>
      </c>
      <c r="G55" s="595" t="str">
        <f>IF('(入力順➀)基本情報入力シート'!H76="","",'(入力順➀)基本情報入力シート'!H76)</f>
        <v/>
      </c>
      <c r="H55" s="595" t="str">
        <f>IF('(入力順➀)基本情報入力シート'!I76="","",'(入力順➀)基本情報入力シート'!I76)</f>
        <v/>
      </c>
      <c r="I55" s="595" t="str">
        <f>IF('(入力順➀)基本情報入力シート'!J76="","",'(入力順➀)基本情報入力シート'!J76)</f>
        <v/>
      </c>
      <c r="J55" s="595" t="str">
        <f>IF('(入力順➀)基本情報入力シート'!K76="","",'(入力順➀)基本情報入力シート'!K76)</f>
        <v/>
      </c>
      <c r="K55" s="596" t="str">
        <f>IF('(入力順➀)基本情報入力シート'!L76="","",'(入力順➀)基本情報入力シート'!L76)</f>
        <v/>
      </c>
      <c r="L55" s="597" t="str">
        <f>IF('(入力順➀)基本情報入力シート'!M76="","",'(入力順➀)基本情報入力シート'!M76)</f>
        <v/>
      </c>
      <c r="M55" s="597" t="str">
        <f>IF('(入力順➀)基本情報入力シート'!R76="","",'(入力順➀)基本情報入力シート'!R76)</f>
        <v/>
      </c>
      <c r="N55" s="597" t="str">
        <f>IF('(入力順➀)基本情報入力シート'!W76="","",'(入力順➀)基本情報入力シート'!W76)</f>
        <v/>
      </c>
      <c r="O55" s="592" t="str">
        <f>IF('(入力順➀)基本情報入力シート'!X76="","",'(入力順➀)基本情報入力シート'!X76)</f>
        <v/>
      </c>
      <c r="P55" s="598" t="str">
        <f>IF('(入力順➀)基本情報入力シート'!Y76="","",'(入力順➀)基本情報入力シート'!Y76)</f>
        <v/>
      </c>
      <c r="Q55" s="599" t="str">
        <f>IF('(入力順➀)基本情報入力シート'!Z76="","",'(入力順➀)基本情報入力シート'!Z76)</f>
        <v/>
      </c>
      <c r="R55" s="626" t="str">
        <f>IF('(入力順➀)基本情報入力シート'!AA76="","",'(入力順➀)基本情報入力シート'!AA76)</f>
        <v/>
      </c>
      <c r="S55" s="627"/>
      <c r="T55" s="628"/>
      <c r="U55" s="629" t="str">
        <f>IF(P55="","",VLOOKUP(P55,【参考】数式用!$A$5:$I$38,MATCH(T55,【参考】数式用!$H$4:$I$4,0)+7,0))</f>
        <v/>
      </c>
      <c r="V55" s="837"/>
      <c r="W55" s="237" t="s">
        <v>201</v>
      </c>
      <c r="X55" s="630"/>
      <c r="Y55" s="234" t="s">
        <v>202</v>
      </c>
      <c r="Z55" s="630"/>
      <c r="AA55" s="386" t="s">
        <v>203</v>
      </c>
      <c r="AB55" s="630"/>
      <c r="AC55" s="234" t="s">
        <v>202</v>
      </c>
      <c r="AD55" s="630"/>
      <c r="AE55" s="234" t="s">
        <v>204</v>
      </c>
      <c r="AF55" s="606" t="s">
        <v>205</v>
      </c>
      <c r="AG55" s="607" t="str">
        <f t="shared" si="5"/>
        <v/>
      </c>
      <c r="AH55" s="608" t="s">
        <v>206</v>
      </c>
      <c r="AI55" s="609" t="str">
        <f t="shared" si="8"/>
        <v/>
      </c>
      <c r="AJ55" s="192"/>
      <c r="AK55" s="631" t="str">
        <f t="shared" si="6"/>
        <v>○</v>
      </c>
      <c r="AL55" s="632" t="str">
        <f t="shared" si="7"/>
        <v/>
      </c>
      <c r="AM55" s="633"/>
      <c r="AN55" s="633"/>
      <c r="AO55" s="633"/>
      <c r="AP55" s="633"/>
      <c r="AQ55" s="633"/>
      <c r="AR55" s="633"/>
      <c r="AS55" s="633"/>
      <c r="AT55" s="633"/>
      <c r="AU55" s="634"/>
    </row>
    <row r="56" spans="1:47" ht="33" customHeight="1" thickBot="1">
      <c r="A56" s="592">
        <f t="shared" si="2"/>
        <v>45</v>
      </c>
      <c r="B56" s="593" t="str">
        <f>IF('(入力順➀)基本情報入力シート'!C77="","",'(入力順➀)基本情報入力シート'!C77)</f>
        <v/>
      </c>
      <c r="C56" s="594" t="str">
        <f>IF('(入力順➀)基本情報入力シート'!D77="","",'(入力順➀)基本情報入力シート'!D77)</f>
        <v/>
      </c>
      <c r="D56" s="595" t="str">
        <f>IF('(入力順➀)基本情報入力シート'!E77="","",'(入力順➀)基本情報入力シート'!E77)</f>
        <v/>
      </c>
      <c r="E56" s="595" t="str">
        <f>IF('(入力順➀)基本情報入力シート'!F77="","",'(入力順➀)基本情報入力シート'!F77)</f>
        <v/>
      </c>
      <c r="F56" s="595" t="str">
        <f>IF('(入力順➀)基本情報入力シート'!G77="","",'(入力順➀)基本情報入力シート'!G77)</f>
        <v/>
      </c>
      <c r="G56" s="595" t="str">
        <f>IF('(入力順➀)基本情報入力シート'!H77="","",'(入力順➀)基本情報入力シート'!H77)</f>
        <v/>
      </c>
      <c r="H56" s="595" t="str">
        <f>IF('(入力順➀)基本情報入力シート'!I77="","",'(入力順➀)基本情報入力シート'!I77)</f>
        <v/>
      </c>
      <c r="I56" s="595" t="str">
        <f>IF('(入力順➀)基本情報入力シート'!J77="","",'(入力順➀)基本情報入力シート'!J77)</f>
        <v/>
      </c>
      <c r="J56" s="595" t="str">
        <f>IF('(入力順➀)基本情報入力シート'!K77="","",'(入力順➀)基本情報入力シート'!K77)</f>
        <v/>
      </c>
      <c r="K56" s="596" t="str">
        <f>IF('(入力順➀)基本情報入力シート'!L77="","",'(入力順➀)基本情報入力シート'!L77)</f>
        <v/>
      </c>
      <c r="L56" s="597" t="str">
        <f>IF('(入力順➀)基本情報入力シート'!M77="","",'(入力順➀)基本情報入力シート'!M77)</f>
        <v/>
      </c>
      <c r="M56" s="597" t="str">
        <f>IF('(入力順➀)基本情報入力シート'!R77="","",'(入力順➀)基本情報入力シート'!R77)</f>
        <v/>
      </c>
      <c r="N56" s="597" t="str">
        <f>IF('(入力順➀)基本情報入力シート'!W77="","",'(入力順➀)基本情報入力シート'!W77)</f>
        <v/>
      </c>
      <c r="O56" s="592" t="str">
        <f>IF('(入力順➀)基本情報入力シート'!X77="","",'(入力順➀)基本情報入力シート'!X77)</f>
        <v/>
      </c>
      <c r="P56" s="598" t="str">
        <f>IF('(入力順➀)基本情報入力シート'!Y77="","",'(入力順➀)基本情報入力シート'!Y77)</f>
        <v/>
      </c>
      <c r="Q56" s="599" t="str">
        <f>IF('(入力順➀)基本情報入力シート'!Z77="","",'(入力順➀)基本情報入力シート'!Z77)</f>
        <v/>
      </c>
      <c r="R56" s="626" t="str">
        <f>IF('(入力順➀)基本情報入力シート'!AA77="","",'(入力順➀)基本情報入力シート'!AA77)</f>
        <v/>
      </c>
      <c r="S56" s="627"/>
      <c r="T56" s="628"/>
      <c r="U56" s="629" t="str">
        <f>IF(P56="","",VLOOKUP(P56,【参考】数式用!$A$5:$I$38,MATCH(T56,【参考】数式用!$H$4:$I$4,0)+7,0))</f>
        <v/>
      </c>
      <c r="V56" s="837"/>
      <c r="W56" s="237" t="s">
        <v>201</v>
      </c>
      <c r="X56" s="630"/>
      <c r="Y56" s="234" t="s">
        <v>202</v>
      </c>
      <c r="Z56" s="630"/>
      <c r="AA56" s="386" t="s">
        <v>203</v>
      </c>
      <c r="AB56" s="630"/>
      <c r="AC56" s="234" t="s">
        <v>202</v>
      </c>
      <c r="AD56" s="630"/>
      <c r="AE56" s="234" t="s">
        <v>204</v>
      </c>
      <c r="AF56" s="606" t="s">
        <v>205</v>
      </c>
      <c r="AG56" s="607" t="str">
        <f t="shared" si="5"/>
        <v/>
      </c>
      <c r="AH56" s="608" t="s">
        <v>206</v>
      </c>
      <c r="AI56" s="609" t="str">
        <f t="shared" si="8"/>
        <v/>
      </c>
      <c r="AJ56" s="192"/>
      <c r="AK56" s="631" t="str">
        <f t="shared" si="6"/>
        <v>○</v>
      </c>
      <c r="AL56" s="632" t="str">
        <f t="shared" si="7"/>
        <v/>
      </c>
      <c r="AM56" s="633"/>
      <c r="AN56" s="633"/>
      <c r="AO56" s="633"/>
      <c r="AP56" s="633"/>
      <c r="AQ56" s="633"/>
      <c r="AR56" s="633"/>
      <c r="AS56" s="633"/>
      <c r="AT56" s="633"/>
      <c r="AU56" s="634"/>
    </row>
    <row r="57" spans="1:47" ht="33" customHeight="1" thickBot="1">
      <c r="A57" s="592">
        <f t="shared" si="2"/>
        <v>46</v>
      </c>
      <c r="B57" s="593" t="str">
        <f>IF('(入力順➀)基本情報入力シート'!C78="","",'(入力順➀)基本情報入力シート'!C78)</f>
        <v/>
      </c>
      <c r="C57" s="594" t="str">
        <f>IF('(入力順➀)基本情報入力シート'!D78="","",'(入力順➀)基本情報入力シート'!D78)</f>
        <v/>
      </c>
      <c r="D57" s="595" t="str">
        <f>IF('(入力順➀)基本情報入力シート'!E78="","",'(入力順➀)基本情報入力シート'!E78)</f>
        <v/>
      </c>
      <c r="E57" s="595" t="str">
        <f>IF('(入力順➀)基本情報入力シート'!F78="","",'(入力順➀)基本情報入力シート'!F78)</f>
        <v/>
      </c>
      <c r="F57" s="595" t="str">
        <f>IF('(入力順➀)基本情報入力シート'!G78="","",'(入力順➀)基本情報入力シート'!G78)</f>
        <v/>
      </c>
      <c r="G57" s="595" t="str">
        <f>IF('(入力順➀)基本情報入力シート'!H78="","",'(入力順➀)基本情報入力シート'!H78)</f>
        <v/>
      </c>
      <c r="H57" s="595" t="str">
        <f>IF('(入力順➀)基本情報入力シート'!I78="","",'(入力順➀)基本情報入力シート'!I78)</f>
        <v/>
      </c>
      <c r="I57" s="595" t="str">
        <f>IF('(入力順➀)基本情報入力シート'!J78="","",'(入力順➀)基本情報入力シート'!J78)</f>
        <v/>
      </c>
      <c r="J57" s="595" t="str">
        <f>IF('(入力順➀)基本情報入力シート'!K78="","",'(入力順➀)基本情報入力シート'!K78)</f>
        <v/>
      </c>
      <c r="K57" s="596" t="str">
        <f>IF('(入力順➀)基本情報入力シート'!L78="","",'(入力順➀)基本情報入力シート'!L78)</f>
        <v/>
      </c>
      <c r="L57" s="597" t="str">
        <f>IF('(入力順➀)基本情報入力シート'!M78="","",'(入力順➀)基本情報入力シート'!M78)</f>
        <v/>
      </c>
      <c r="M57" s="597" t="str">
        <f>IF('(入力順➀)基本情報入力シート'!R78="","",'(入力順➀)基本情報入力シート'!R78)</f>
        <v/>
      </c>
      <c r="N57" s="597" t="str">
        <f>IF('(入力順➀)基本情報入力シート'!W78="","",'(入力順➀)基本情報入力シート'!W78)</f>
        <v/>
      </c>
      <c r="O57" s="592" t="str">
        <f>IF('(入力順➀)基本情報入力シート'!X78="","",'(入力順➀)基本情報入力シート'!X78)</f>
        <v/>
      </c>
      <c r="P57" s="598" t="str">
        <f>IF('(入力順➀)基本情報入力シート'!Y78="","",'(入力順➀)基本情報入力シート'!Y78)</f>
        <v/>
      </c>
      <c r="Q57" s="599" t="str">
        <f>IF('(入力順➀)基本情報入力シート'!Z78="","",'(入力順➀)基本情報入力シート'!Z78)</f>
        <v/>
      </c>
      <c r="R57" s="626" t="str">
        <f>IF('(入力順➀)基本情報入力シート'!AA78="","",'(入力順➀)基本情報入力シート'!AA78)</f>
        <v/>
      </c>
      <c r="S57" s="627"/>
      <c r="T57" s="628"/>
      <c r="U57" s="629" t="str">
        <f>IF(P57="","",VLOOKUP(P57,【参考】数式用!$A$5:$I$38,MATCH(T57,【参考】数式用!$H$4:$I$4,0)+7,0))</f>
        <v/>
      </c>
      <c r="V57" s="837"/>
      <c r="W57" s="237" t="s">
        <v>201</v>
      </c>
      <c r="X57" s="630"/>
      <c r="Y57" s="234" t="s">
        <v>202</v>
      </c>
      <c r="Z57" s="630"/>
      <c r="AA57" s="386" t="s">
        <v>203</v>
      </c>
      <c r="AB57" s="630"/>
      <c r="AC57" s="234" t="s">
        <v>202</v>
      </c>
      <c r="AD57" s="630"/>
      <c r="AE57" s="234" t="s">
        <v>204</v>
      </c>
      <c r="AF57" s="606" t="s">
        <v>205</v>
      </c>
      <c r="AG57" s="607" t="str">
        <f t="shared" si="5"/>
        <v/>
      </c>
      <c r="AH57" s="608" t="s">
        <v>206</v>
      </c>
      <c r="AI57" s="609" t="str">
        <f t="shared" si="8"/>
        <v/>
      </c>
      <c r="AJ57" s="192"/>
      <c r="AK57" s="631" t="str">
        <f t="shared" si="6"/>
        <v>○</v>
      </c>
      <c r="AL57" s="632" t="str">
        <f t="shared" si="7"/>
        <v/>
      </c>
      <c r="AM57" s="633"/>
      <c r="AN57" s="633"/>
      <c r="AO57" s="633"/>
      <c r="AP57" s="633"/>
      <c r="AQ57" s="633"/>
      <c r="AR57" s="633"/>
      <c r="AS57" s="633"/>
      <c r="AT57" s="633"/>
      <c r="AU57" s="634"/>
    </row>
    <row r="58" spans="1:47" ht="33" customHeight="1" thickBot="1">
      <c r="A58" s="592">
        <f t="shared" si="2"/>
        <v>47</v>
      </c>
      <c r="B58" s="593" t="str">
        <f>IF('(入力順➀)基本情報入力シート'!C79="","",'(入力順➀)基本情報入力シート'!C79)</f>
        <v/>
      </c>
      <c r="C58" s="594" t="str">
        <f>IF('(入力順➀)基本情報入力シート'!D79="","",'(入力順➀)基本情報入力シート'!D79)</f>
        <v/>
      </c>
      <c r="D58" s="595" t="str">
        <f>IF('(入力順➀)基本情報入力シート'!E79="","",'(入力順➀)基本情報入力シート'!E79)</f>
        <v/>
      </c>
      <c r="E58" s="595" t="str">
        <f>IF('(入力順➀)基本情報入力シート'!F79="","",'(入力順➀)基本情報入力シート'!F79)</f>
        <v/>
      </c>
      <c r="F58" s="595" t="str">
        <f>IF('(入力順➀)基本情報入力シート'!G79="","",'(入力順➀)基本情報入力シート'!G79)</f>
        <v/>
      </c>
      <c r="G58" s="595" t="str">
        <f>IF('(入力順➀)基本情報入力シート'!H79="","",'(入力順➀)基本情報入力シート'!H79)</f>
        <v/>
      </c>
      <c r="H58" s="595" t="str">
        <f>IF('(入力順➀)基本情報入力シート'!I79="","",'(入力順➀)基本情報入力シート'!I79)</f>
        <v/>
      </c>
      <c r="I58" s="595" t="str">
        <f>IF('(入力順➀)基本情報入力シート'!J79="","",'(入力順➀)基本情報入力シート'!J79)</f>
        <v/>
      </c>
      <c r="J58" s="595" t="str">
        <f>IF('(入力順➀)基本情報入力シート'!K79="","",'(入力順➀)基本情報入力シート'!K79)</f>
        <v/>
      </c>
      <c r="K58" s="596" t="str">
        <f>IF('(入力順➀)基本情報入力シート'!L79="","",'(入力順➀)基本情報入力シート'!L79)</f>
        <v/>
      </c>
      <c r="L58" s="597" t="str">
        <f>IF('(入力順➀)基本情報入力シート'!M79="","",'(入力順➀)基本情報入力シート'!M79)</f>
        <v/>
      </c>
      <c r="M58" s="597" t="str">
        <f>IF('(入力順➀)基本情報入力シート'!R79="","",'(入力順➀)基本情報入力シート'!R79)</f>
        <v/>
      </c>
      <c r="N58" s="597" t="str">
        <f>IF('(入力順➀)基本情報入力シート'!W79="","",'(入力順➀)基本情報入力シート'!W79)</f>
        <v/>
      </c>
      <c r="O58" s="592" t="str">
        <f>IF('(入力順➀)基本情報入力シート'!X79="","",'(入力順➀)基本情報入力シート'!X79)</f>
        <v/>
      </c>
      <c r="P58" s="598" t="str">
        <f>IF('(入力順➀)基本情報入力シート'!Y79="","",'(入力順➀)基本情報入力シート'!Y79)</f>
        <v/>
      </c>
      <c r="Q58" s="599" t="str">
        <f>IF('(入力順➀)基本情報入力シート'!Z79="","",'(入力順➀)基本情報入力シート'!Z79)</f>
        <v/>
      </c>
      <c r="R58" s="626" t="str">
        <f>IF('(入力順➀)基本情報入力シート'!AA79="","",'(入力順➀)基本情報入力シート'!AA79)</f>
        <v/>
      </c>
      <c r="S58" s="627"/>
      <c r="T58" s="628"/>
      <c r="U58" s="629" t="str">
        <f>IF(P58="","",VLOOKUP(P58,【参考】数式用!$A$5:$I$38,MATCH(T58,【参考】数式用!$H$4:$I$4,0)+7,0))</f>
        <v/>
      </c>
      <c r="V58" s="837"/>
      <c r="W58" s="237" t="s">
        <v>201</v>
      </c>
      <c r="X58" s="630"/>
      <c r="Y58" s="234" t="s">
        <v>202</v>
      </c>
      <c r="Z58" s="630"/>
      <c r="AA58" s="386" t="s">
        <v>203</v>
      </c>
      <c r="AB58" s="630"/>
      <c r="AC58" s="234" t="s">
        <v>202</v>
      </c>
      <c r="AD58" s="630"/>
      <c r="AE58" s="234" t="s">
        <v>204</v>
      </c>
      <c r="AF58" s="606" t="s">
        <v>205</v>
      </c>
      <c r="AG58" s="607" t="str">
        <f t="shared" si="5"/>
        <v/>
      </c>
      <c r="AH58" s="608" t="s">
        <v>206</v>
      </c>
      <c r="AI58" s="609" t="str">
        <f t="shared" si="8"/>
        <v/>
      </c>
      <c r="AJ58" s="192"/>
      <c r="AK58" s="631" t="str">
        <f t="shared" si="6"/>
        <v>○</v>
      </c>
      <c r="AL58" s="632" t="str">
        <f t="shared" si="7"/>
        <v/>
      </c>
      <c r="AM58" s="633"/>
      <c r="AN58" s="633"/>
      <c r="AO58" s="633"/>
      <c r="AP58" s="633"/>
      <c r="AQ58" s="633"/>
      <c r="AR58" s="633"/>
      <c r="AS58" s="633"/>
      <c r="AT58" s="633"/>
      <c r="AU58" s="634"/>
    </row>
    <row r="59" spans="1:47" ht="33" customHeight="1" thickBot="1">
      <c r="A59" s="592">
        <f t="shared" si="2"/>
        <v>48</v>
      </c>
      <c r="B59" s="593" t="str">
        <f>IF('(入力順➀)基本情報入力シート'!C80="","",'(入力順➀)基本情報入力シート'!C80)</f>
        <v/>
      </c>
      <c r="C59" s="594" t="str">
        <f>IF('(入力順➀)基本情報入力シート'!D80="","",'(入力順➀)基本情報入力シート'!D80)</f>
        <v/>
      </c>
      <c r="D59" s="595" t="str">
        <f>IF('(入力順➀)基本情報入力シート'!E80="","",'(入力順➀)基本情報入力シート'!E80)</f>
        <v/>
      </c>
      <c r="E59" s="595" t="str">
        <f>IF('(入力順➀)基本情報入力シート'!F80="","",'(入力順➀)基本情報入力シート'!F80)</f>
        <v/>
      </c>
      <c r="F59" s="595" t="str">
        <f>IF('(入力順➀)基本情報入力シート'!G80="","",'(入力順➀)基本情報入力シート'!G80)</f>
        <v/>
      </c>
      <c r="G59" s="595" t="str">
        <f>IF('(入力順➀)基本情報入力シート'!H80="","",'(入力順➀)基本情報入力シート'!H80)</f>
        <v/>
      </c>
      <c r="H59" s="595" t="str">
        <f>IF('(入力順➀)基本情報入力シート'!I80="","",'(入力順➀)基本情報入力シート'!I80)</f>
        <v/>
      </c>
      <c r="I59" s="595" t="str">
        <f>IF('(入力順➀)基本情報入力シート'!J80="","",'(入力順➀)基本情報入力シート'!J80)</f>
        <v/>
      </c>
      <c r="J59" s="595" t="str">
        <f>IF('(入力順➀)基本情報入力シート'!K80="","",'(入力順➀)基本情報入力シート'!K80)</f>
        <v/>
      </c>
      <c r="K59" s="596" t="str">
        <f>IF('(入力順➀)基本情報入力シート'!L80="","",'(入力順➀)基本情報入力シート'!L80)</f>
        <v/>
      </c>
      <c r="L59" s="597" t="str">
        <f>IF('(入力順➀)基本情報入力シート'!M80="","",'(入力順➀)基本情報入力シート'!M80)</f>
        <v/>
      </c>
      <c r="M59" s="597" t="str">
        <f>IF('(入力順➀)基本情報入力シート'!R80="","",'(入力順➀)基本情報入力シート'!R80)</f>
        <v/>
      </c>
      <c r="N59" s="597" t="str">
        <f>IF('(入力順➀)基本情報入力シート'!W80="","",'(入力順➀)基本情報入力シート'!W80)</f>
        <v/>
      </c>
      <c r="O59" s="592" t="str">
        <f>IF('(入力順➀)基本情報入力シート'!X80="","",'(入力順➀)基本情報入力シート'!X80)</f>
        <v/>
      </c>
      <c r="P59" s="598" t="str">
        <f>IF('(入力順➀)基本情報入力シート'!Y80="","",'(入力順➀)基本情報入力シート'!Y80)</f>
        <v/>
      </c>
      <c r="Q59" s="599" t="str">
        <f>IF('(入力順➀)基本情報入力シート'!Z80="","",'(入力順➀)基本情報入力シート'!Z80)</f>
        <v/>
      </c>
      <c r="R59" s="626" t="str">
        <f>IF('(入力順➀)基本情報入力シート'!AA80="","",'(入力順➀)基本情報入力シート'!AA80)</f>
        <v/>
      </c>
      <c r="S59" s="627"/>
      <c r="T59" s="628"/>
      <c r="U59" s="629" t="str">
        <f>IF(P59="","",VLOOKUP(P59,【参考】数式用!$A$5:$I$38,MATCH(T59,【参考】数式用!$H$4:$I$4,0)+7,0))</f>
        <v/>
      </c>
      <c r="V59" s="837"/>
      <c r="W59" s="237" t="s">
        <v>201</v>
      </c>
      <c r="X59" s="630"/>
      <c r="Y59" s="234" t="s">
        <v>202</v>
      </c>
      <c r="Z59" s="630"/>
      <c r="AA59" s="386" t="s">
        <v>203</v>
      </c>
      <c r="AB59" s="630"/>
      <c r="AC59" s="234" t="s">
        <v>202</v>
      </c>
      <c r="AD59" s="630"/>
      <c r="AE59" s="234" t="s">
        <v>204</v>
      </c>
      <c r="AF59" s="606" t="s">
        <v>205</v>
      </c>
      <c r="AG59" s="607" t="str">
        <f t="shared" si="5"/>
        <v/>
      </c>
      <c r="AH59" s="608" t="s">
        <v>206</v>
      </c>
      <c r="AI59" s="609" t="str">
        <f t="shared" si="8"/>
        <v/>
      </c>
      <c r="AJ59" s="192"/>
      <c r="AK59" s="631" t="str">
        <f t="shared" si="6"/>
        <v>○</v>
      </c>
      <c r="AL59" s="632" t="str">
        <f t="shared" si="7"/>
        <v/>
      </c>
      <c r="AM59" s="633"/>
      <c r="AN59" s="633"/>
      <c r="AO59" s="633"/>
      <c r="AP59" s="633"/>
      <c r="AQ59" s="633"/>
      <c r="AR59" s="633"/>
      <c r="AS59" s="633"/>
      <c r="AT59" s="633"/>
      <c r="AU59" s="634"/>
    </row>
    <row r="60" spans="1:47" ht="33" customHeight="1" thickBot="1">
      <c r="A60" s="592">
        <f t="shared" si="2"/>
        <v>49</v>
      </c>
      <c r="B60" s="593" t="str">
        <f>IF('(入力順➀)基本情報入力シート'!C81="","",'(入力順➀)基本情報入力シート'!C81)</f>
        <v/>
      </c>
      <c r="C60" s="594" t="str">
        <f>IF('(入力順➀)基本情報入力シート'!D81="","",'(入力順➀)基本情報入力シート'!D81)</f>
        <v/>
      </c>
      <c r="D60" s="595" t="str">
        <f>IF('(入力順➀)基本情報入力シート'!E81="","",'(入力順➀)基本情報入力シート'!E81)</f>
        <v/>
      </c>
      <c r="E60" s="595" t="str">
        <f>IF('(入力順➀)基本情報入力シート'!F81="","",'(入力順➀)基本情報入力シート'!F81)</f>
        <v/>
      </c>
      <c r="F60" s="595" t="str">
        <f>IF('(入力順➀)基本情報入力シート'!G81="","",'(入力順➀)基本情報入力シート'!G81)</f>
        <v/>
      </c>
      <c r="G60" s="595" t="str">
        <f>IF('(入力順➀)基本情報入力シート'!H81="","",'(入力順➀)基本情報入力シート'!H81)</f>
        <v/>
      </c>
      <c r="H60" s="595" t="str">
        <f>IF('(入力順➀)基本情報入力シート'!I81="","",'(入力順➀)基本情報入力シート'!I81)</f>
        <v/>
      </c>
      <c r="I60" s="595" t="str">
        <f>IF('(入力順➀)基本情報入力シート'!J81="","",'(入力順➀)基本情報入力シート'!J81)</f>
        <v/>
      </c>
      <c r="J60" s="595" t="str">
        <f>IF('(入力順➀)基本情報入力シート'!K81="","",'(入力順➀)基本情報入力シート'!K81)</f>
        <v/>
      </c>
      <c r="K60" s="596" t="str">
        <f>IF('(入力順➀)基本情報入力シート'!L81="","",'(入力順➀)基本情報入力シート'!L81)</f>
        <v/>
      </c>
      <c r="L60" s="597" t="str">
        <f>IF('(入力順➀)基本情報入力シート'!M81="","",'(入力順➀)基本情報入力シート'!M81)</f>
        <v/>
      </c>
      <c r="M60" s="597" t="str">
        <f>IF('(入力順➀)基本情報入力シート'!R81="","",'(入力順➀)基本情報入力シート'!R81)</f>
        <v/>
      </c>
      <c r="N60" s="597" t="str">
        <f>IF('(入力順➀)基本情報入力シート'!W81="","",'(入力順➀)基本情報入力シート'!W81)</f>
        <v/>
      </c>
      <c r="O60" s="592" t="str">
        <f>IF('(入力順➀)基本情報入力シート'!X81="","",'(入力順➀)基本情報入力シート'!X81)</f>
        <v/>
      </c>
      <c r="P60" s="598" t="str">
        <f>IF('(入力順➀)基本情報入力シート'!Y81="","",'(入力順➀)基本情報入力シート'!Y81)</f>
        <v/>
      </c>
      <c r="Q60" s="599" t="str">
        <f>IF('(入力順➀)基本情報入力シート'!Z81="","",'(入力順➀)基本情報入力シート'!Z81)</f>
        <v/>
      </c>
      <c r="R60" s="626" t="str">
        <f>IF('(入力順➀)基本情報入力シート'!AA81="","",'(入力順➀)基本情報入力シート'!AA81)</f>
        <v/>
      </c>
      <c r="S60" s="627"/>
      <c r="T60" s="628"/>
      <c r="U60" s="629" t="str">
        <f>IF(P60="","",VLOOKUP(P60,【参考】数式用!$A$5:$I$38,MATCH(T60,【参考】数式用!$H$4:$I$4,0)+7,0))</f>
        <v/>
      </c>
      <c r="V60" s="837"/>
      <c r="W60" s="237" t="s">
        <v>201</v>
      </c>
      <c r="X60" s="630"/>
      <c r="Y60" s="234" t="s">
        <v>202</v>
      </c>
      <c r="Z60" s="630"/>
      <c r="AA60" s="386" t="s">
        <v>203</v>
      </c>
      <c r="AB60" s="630"/>
      <c r="AC60" s="234" t="s">
        <v>202</v>
      </c>
      <c r="AD60" s="630"/>
      <c r="AE60" s="234" t="s">
        <v>204</v>
      </c>
      <c r="AF60" s="606" t="s">
        <v>205</v>
      </c>
      <c r="AG60" s="607" t="str">
        <f t="shared" si="5"/>
        <v/>
      </c>
      <c r="AH60" s="608" t="s">
        <v>206</v>
      </c>
      <c r="AI60" s="609" t="str">
        <f t="shared" si="8"/>
        <v/>
      </c>
      <c r="AJ60" s="192"/>
      <c r="AK60" s="631" t="str">
        <f t="shared" si="6"/>
        <v>○</v>
      </c>
      <c r="AL60" s="632" t="str">
        <f t="shared" si="7"/>
        <v/>
      </c>
      <c r="AM60" s="633"/>
      <c r="AN60" s="633"/>
      <c r="AO60" s="633"/>
      <c r="AP60" s="633"/>
      <c r="AQ60" s="633"/>
      <c r="AR60" s="633"/>
      <c r="AS60" s="633"/>
      <c r="AT60" s="633"/>
      <c r="AU60" s="634"/>
    </row>
    <row r="61" spans="1:47" ht="33" customHeight="1" thickBot="1">
      <c r="A61" s="592">
        <f t="shared" si="2"/>
        <v>50</v>
      </c>
      <c r="B61" s="593" t="str">
        <f>IF('(入力順➀)基本情報入力シート'!C82="","",'(入力順➀)基本情報入力シート'!C82)</f>
        <v/>
      </c>
      <c r="C61" s="594" t="str">
        <f>IF('(入力順➀)基本情報入力シート'!D82="","",'(入力順➀)基本情報入力シート'!D82)</f>
        <v/>
      </c>
      <c r="D61" s="595" t="str">
        <f>IF('(入力順➀)基本情報入力シート'!E82="","",'(入力順➀)基本情報入力シート'!E82)</f>
        <v/>
      </c>
      <c r="E61" s="595" t="str">
        <f>IF('(入力順➀)基本情報入力シート'!F82="","",'(入力順➀)基本情報入力シート'!F82)</f>
        <v/>
      </c>
      <c r="F61" s="595" t="str">
        <f>IF('(入力順➀)基本情報入力シート'!G82="","",'(入力順➀)基本情報入力シート'!G82)</f>
        <v/>
      </c>
      <c r="G61" s="595" t="str">
        <f>IF('(入力順➀)基本情報入力シート'!H82="","",'(入力順➀)基本情報入力シート'!H82)</f>
        <v/>
      </c>
      <c r="H61" s="595" t="str">
        <f>IF('(入力順➀)基本情報入力シート'!I82="","",'(入力順➀)基本情報入力シート'!I82)</f>
        <v/>
      </c>
      <c r="I61" s="595" t="str">
        <f>IF('(入力順➀)基本情報入力シート'!J82="","",'(入力順➀)基本情報入力シート'!J82)</f>
        <v/>
      </c>
      <c r="J61" s="595" t="str">
        <f>IF('(入力順➀)基本情報入力シート'!K82="","",'(入力順➀)基本情報入力シート'!K82)</f>
        <v/>
      </c>
      <c r="K61" s="596" t="str">
        <f>IF('(入力順➀)基本情報入力シート'!L82="","",'(入力順➀)基本情報入力シート'!L82)</f>
        <v/>
      </c>
      <c r="L61" s="597" t="str">
        <f>IF('(入力順➀)基本情報入力シート'!M82="","",'(入力順➀)基本情報入力シート'!M82)</f>
        <v/>
      </c>
      <c r="M61" s="597" t="str">
        <f>IF('(入力順➀)基本情報入力シート'!R82="","",'(入力順➀)基本情報入力シート'!R82)</f>
        <v/>
      </c>
      <c r="N61" s="597" t="str">
        <f>IF('(入力順➀)基本情報入力シート'!W82="","",'(入力順➀)基本情報入力シート'!W82)</f>
        <v/>
      </c>
      <c r="O61" s="592" t="str">
        <f>IF('(入力順➀)基本情報入力シート'!X82="","",'(入力順➀)基本情報入力シート'!X82)</f>
        <v/>
      </c>
      <c r="P61" s="598" t="str">
        <f>IF('(入力順➀)基本情報入力シート'!Y82="","",'(入力順➀)基本情報入力シート'!Y82)</f>
        <v/>
      </c>
      <c r="Q61" s="599" t="str">
        <f>IF('(入力順➀)基本情報入力シート'!Z82="","",'(入力順➀)基本情報入力シート'!Z82)</f>
        <v/>
      </c>
      <c r="R61" s="626" t="str">
        <f>IF('(入力順➀)基本情報入力シート'!AA82="","",'(入力順➀)基本情報入力シート'!AA82)</f>
        <v/>
      </c>
      <c r="S61" s="627"/>
      <c r="T61" s="628"/>
      <c r="U61" s="629" t="str">
        <f>IF(P61="","",VLOOKUP(P61,【参考】数式用!$A$5:$I$38,MATCH(T61,【参考】数式用!$H$4:$I$4,0)+7,0))</f>
        <v/>
      </c>
      <c r="V61" s="837"/>
      <c r="W61" s="237" t="s">
        <v>201</v>
      </c>
      <c r="X61" s="630"/>
      <c r="Y61" s="234" t="s">
        <v>202</v>
      </c>
      <c r="Z61" s="630"/>
      <c r="AA61" s="386" t="s">
        <v>203</v>
      </c>
      <c r="AB61" s="630"/>
      <c r="AC61" s="234" t="s">
        <v>202</v>
      </c>
      <c r="AD61" s="630"/>
      <c r="AE61" s="234" t="s">
        <v>204</v>
      </c>
      <c r="AF61" s="606" t="s">
        <v>205</v>
      </c>
      <c r="AG61" s="607" t="str">
        <f t="shared" si="5"/>
        <v/>
      </c>
      <c r="AH61" s="608" t="s">
        <v>206</v>
      </c>
      <c r="AI61" s="609" t="str">
        <f t="shared" si="8"/>
        <v/>
      </c>
      <c r="AJ61" s="192"/>
      <c r="AK61" s="631" t="str">
        <f t="shared" si="6"/>
        <v>○</v>
      </c>
      <c r="AL61" s="632" t="str">
        <f t="shared" si="7"/>
        <v/>
      </c>
      <c r="AM61" s="633"/>
      <c r="AN61" s="633"/>
      <c r="AO61" s="633"/>
      <c r="AP61" s="633"/>
      <c r="AQ61" s="633"/>
      <c r="AR61" s="633"/>
      <c r="AS61" s="633"/>
      <c r="AT61" s="633"/>
      <c r="AU61" s="634"/>
    </row>
    <row r="62" spans="1:47" ht="33" customHeight="1" thickBot="1">
      <c r="A62" s="592">
        <f t="shared" si="2"/>
        <v>51</v>
      </c>
      <c r="B62" s="593" t="str">
        <f>IF('(入力順➀)基本情報入力シート'!C83="","",'(入力順➀)基本情報入力シート'!C83)</f>
        <v/>
      </c>
      <c r="C62" s="594" t="str">
        <f>IF('(入力順➀)基本情報入力シート'!D83="","",'(入力順➀)基本情報入力シート'!D83)</f>
        <v/>
      </c>
      <c r="D62" s="595" t="str">
        <f>IF('(入力順➀)基本情報入力シート'!E83="","",'(入力順➀)基本情報入力シート'!E83)</f>
        <v/>
      </c>
      <c r="E62" s="595" t="str">
        <f>IF('(入力順➀)基本情報入力シート'!F83="","",'(入力順➀)基本情報入力シート'!F83)</f>
        <v/>
      </c>
      <c r="F62" s="595" t="str">
        <f>IF('(入力順➀)基本情報入力シート'!G83="","",'(入力順➀)基本情報入力シート'!G83)</f>
        <v/>
      </c>
      <c r="G62" s="595" t="str">
        <f>IF('(入力順➀)基本情報入力シート'!H83="","",'(入力順➀)基本情報入力シート'!H83)</f>
        <v/>
      </c>
      <c r="H62" s="595" t="str">
        <f>IF('(入力順➀)基本情報入力シート'!I83="","",'(入力順➀)基本情報入力シート'!I83)</f>
        <v/>
      </c>
      <c r="I62" s="595" t="str">
        <f>IF('(入力順➀)基本情報入力シート'!J83="","",'(入力順➀)基本情報入力シート'!J83)</f>
        <v/>
      </c>
      <c r="J62" s="595" t="str">
        <f>IF('(入力順➀)基本情報入力シート'!K83="","",'(入力順➀)基本情報入力シート'!K83)</f>
        <v/>
      </c>
      <c r="K62" s="596" t="str">
        <f>IF('(入力順➀)基本情報入力シート'!L83="","",'(入力順➀)基本情報入力シート'!L83)</f>
        <v/>
      </c>
      <c r="L62" s="597" t="str">
        <f>IF('(入力順➀)基本情報入力シート'!M83="","",'(入力順➀)基本情報入力シート'!M83)</f>
        <v/>
      </c>
      <c r="M62" s="597" t="str">
        <f>IF('(入力順➀)基本情報入力シート'!R83="","",'(入力順➀)基本情報入力シート'!R83)</f>
        <v/>
      </c>
      <c r="N62" s="597" t="str">
        <f>IF('(入力順➀)基本情報入力シート'!W83="","",'(入力順➀)基本情報入力シート'!W83)</f>
        <v/>
      </c>
      <c r="O62" s="592" t="str">
        <f>IF('(入力順➀)基本情報入力シート'!X83="","",'(入力順➀)基本情報入力シート'!X83)</f>
        <v/>
      </c>
      <c r="P62" s="598" t="str">
        <f>IF('(入力順➀)基本情報入力シート'!Y83="","",'(入力順➀)基本情報入力シート'!Y83)</f>
        <v/>
      </c>
      <c r="Q62" s="599" t="str">
        <f>IF('(入力順➀)基本情報入力シート'!Z83="","",'(入力順➀)基本情報入力シート'!Z83)</f>
        <v/>
      </c>
      <c r="R62" s="626" t="str">
        <f>IF('(入力順➀)基本情報入力シート'!AA83="","",'(入力順➀)基本情報入力シート'!AA83)</f>
        <v/>
      </c>
      <c r="S62" s="627"/>
      <c r="T62" s="628"/>
      <c r="U62" s="629" t="str">
        <f>IF(P62="","",VLOOKUP(P62,【参考】数式用!$A$5:$I$38,MATCH(T62,【参考】数式用!$H$4:$I$4,0)+7,0))</f>
        <v/>
      </c>
      <c r="V62" s="837"/>
      <c r="W62" s="237" t="s">
        <v>201</v>
      </c>
      <c r="X62" s="630"/>
      <c r="Y62" s="234" t="s">
        <v>202</v>
      </c>
      <c r="Z62" s="630"/>
      <c r="AA62" s="386" t="s">
        <v>203</v>
      </c>
      <c r="AB62" s="630"/>
      <c r="AC62" s="234" t="s">
        <v>202</v>
      </c>
      <c r="AD62" s="630"/>
      <c r="AE62" s="234" t="s">
        <v>204</v>
      </c>
      <c r="AF62" s="606" t="s">
        <v>205</v>
      </c>
      <c r="AG62" s="607" t="str">
        <f t="shared" si="5"/>
        <v/>
      </c>
      <c r="AH62" s="608" t="s">
        <v>206</v>
      </c>
      <c r="AI62" s="609" t="str">
        <f t="shared" si="8"/>
        <v/>
      </c>
      <c r="AJ62" s="192"/>
      <c r="AK62" s="631" t="str">
        <f t="shared" si="6"/>
        <v>○</v>
      </c>
      <c r="AL62" s="632" t="str">
        <f t="shared" si="7"/>
        <v/>
      </c>
      <c r="AM62" s="633"/>
      <c r="AN62" s="633"/>
      <c r="AO62" s="633"/>
      <c r="AP62" s="633"/>
      <c r="AQ62" s="633"/>
      <c r="AR62" s="633"/>
      <c r="AS62" s="633"/>
      <c r="AT62" s="633"/>
      <c r="AU62" s="634"/>
    </row>
    <row r="63" spans="1:47" ht="33" customHeight="1" thickBot="1">
      <c r="A63" s="592">
        <f t="shared" si="2"/>
        <v>52</v>
      </c>
      <c r="B63" s="593" t="str">
        <f>IF('(入力順➀)基本情報入力シート'!C84="","",'(入力順➀)基本情報入力シート'!C84)</f>
        <v/>
      </c>
      <c r="C63" s="594" t="str">
        <f>IF('(入力順➀)基本情報入力シート'!D84="","",'(入力順➀)基本情報入力シート'!D84)</f>
        <v/>
      </c>
      <c r="D63" s="595" t="str">
        <f>IF('(入力順➀)基本情報入力シート'!E84="","",'(入力順➀)基本情報入力シート'!E84)</f>
        <v/>
      </c>
      <c r="E63" s="595" t="str">
        <f>IF('(入力順➀)基本情報入力シート'!F84="","",'(入力順➀)基本情報入力シート'!F84)</f>
        <v/>
      </c>
      <c r="F63" s="595" t="str">
        <f>IF('(入力順➀)基本情報入力シート'!G84="","",'(入力順➀)基本情報入力シート'!G84)</f>
        <v/>
      </c>
      <c r="G63" s="595" t="str">
        <f>IF('(入力順➀)基本情報入力シート'!H84="","",'(入力順➀)基本情報入力シート'!H84)</f>
        <v/>
      </c>
      <c r="H63" s="595" t="str">
        <f>IF('(入力順➀)基本情報入力シート'!I84="","",'(入力順➀)基本情報入力シート'!I84)</f>
        <v/>
      </c>
      <c r="I63" s="595" t="str">
        <f>IF('(入力順➀)基本情報入力シート'!J84="","",'(入力順➀)基本情報入力シート'!J84)</f>
        <v/>
      </c>
      <c r="J63" s="595" t="str">
        <f>IF('(入力順➀)基本情報入力シート'!K84="","",'(入力順➀)基本情報入力シート'!K84)</f>
        <v/>
      </c>
      <c r="K63" s="596" t="str">
        <f>IF('(入力順➀)基本情報入力シート'!L84="","",'(入力順➀)基本情報入力シート'!L84)</f>
        <v/>
      </c>
      <c r="L63" s="597" t="str">
        <f>IF('(入力順➀)基本情報入力シート'!M84="","",'(入力順➀)基本情報入力シート'!M84)</f>
        <v/>
      </c>
      <c r="M63" s="597" t="str">
        <f>IF('(入力順➀)基本情報入力シート'!R84="","",'(入力順➀)基本情報入力シート'!R84)</f>
        <v/>
      </c>
      <c r="N63" s="597" t="str">
        <f>IF('(入力順➀)基本情報入力シート'!W84="","",'(入力順➀)基本情報入力シート'!W84)</f>
        <v/>
      </c>
      <c r="O63" s="592" t="str">
        <f>IF('(入力順➀)基本情報入力シート'!X84="","",'(入力順➀)基本情報入力シート'!X84)</f>
        <v/>
      </c>
      <c r="P63" s="598" t="str">
        <f>IF('(入力順➀)基本情報入力シート'!Y84="","",'(入力順➀)基本情報入力シート'!Y84)</f>
        <v/>
      </c>
      <c r="Q63" s="599" t="str">
        <f>IF('(入力順➀)基本情報入力シート'!Z84="","",'(入力順➀)基本情報入力シート'!Z84)</f>
        <v/>
      </c>
      <c r="R63" s="626" t="str">
        <f>IF('(入力順➀)基本情報入力シート'!AA84="","",'(入力順➀)基本情報入力シート'!AA84)</f>
        <v/>
      </c>
      <c r="S63" s="627"/>
      <c r="T63" s="628"/>
      <c r="U63" s="629" t="str">
        <f>IF(P63="","",VLOOKUP(P63,【参考】数式用!$A$5:$I$38,MATCH(T63,【参考】数式用!$H$4:$I$4,0)+7,0))</f>
        <v/>
      </c>
      <c r="V63" s="837"/>
      <c r="W63" s="237" t="s">
        <v>201</v>
      </c>
      <c r="X63" s="630"/>
      <c r="Y63" s="234" t="s">
        <v>202</v>
      </c>
      <c r="Z63" s="630"/>
      <c r="AA63" s="386" t="s">
        <v>203</v>
      </c>
      <c r="AB63" s="630"/>
      <c r="AC63" s="234" t="s">
        <v>202</v>
      </c>
      <c r="AD63" s="630"/>
      <c r="AE63" s="234" t="s">
        <v>204</v>
      </c>
      <c r="AF63" s="606" t="s">
        <v>205</v>
      </c>
      <c r="AG63" s="607" t="str">
        <f t="shared" si="5"/>
        <v/>
      </c>
      <c r="AH63" s="608" t="s">
        <v>206</v>
      </c>
      <c r="AI63" s="609" t="str">
        <f t="shared" si="8"/>
        <v/>
      </c>
      <c r="AJ63" s="192"/>
      <c r="AK63" s="631" t="str">
        <f t="shared" si="6"/>
        <v>○</v>
      </c>
      <c r="AL63" s="632" t="str">
        <f t="shared" si="7"/>
        <v/>
      </c>
      <c r="AM63" s="633"/>
      <c r="AN63" s="633"/>
      <c r="AO63" s="633"/>
      <c r="AP63" s="633"/>
      <c r="AQ63" s="633"/>
      <c r="AR63" s="633"/>
      <c r="AS63" s="633"/>
      <c r="AT63" s="633"/>
      <c r="AU63" s="634"/>
    </row>
    <row r="64" spans="1:47" ht="33" customHeight="1" thickBot="1">
      <c r="A64" s="592">
        <f t="shared" si="2"/>
        <v>53</v>
      </c>
      <c r="B64" s="593" t="str">
        <f>IF('(入力順➀)基本情報入力シート'!C85="","",'(入力順➀)基本情報入力シート'!C85)</f>
        <v/>
      </c>
      <c r="C64" s="594" t="str">
        <f>IF('(入力順➀)基本情報入力シート'!D85="","",'(入力順➀)基本情報入力シート'!D85)</f>
        <v/>
      </c>
      <c r="D64" s="595" t="str">
        <f>IF('(入力順➀)基本情報入力シート'!E85="","",'(入力順➀)基本情報入力シート'!E85)</f>
        <v/>
      </c>
      <c r="E64" s="595" t="str">
        <f>IF('(入力順➀)基本情報入力シート'!F85="","",'(入力順➀)基本情報入力シート'!F85)</f>
        <v/>
      </c>
      <c r="F64" s="595" t="str">
        <f>IF('(入力順➀)基本情報入力シート'!G85="","",'(入力順➀)基本情報入力シート'!G85)</f>
        <v/>
      </c>
      <c r="G64" s="595" t="str">
        <f>IF('(入力順➀)基本情報入力シート'!H85="","",'(入力順➀)基本情報入力シート'!H85)</f>
        <v/>
      </c>
      <c r="H64" s="595" t="str">
        <f>IF('(入力順➀)基本情報入力シート'!I85="","",'(入力順➀)基本情報入力シート'!I85)</f>
        <v/>
      </c>
      <c r="I64" s="595" t="str">
        <f>IF('(入力順➀)基本情報入力シート'!J85="","",'(入力順➀)基本情報入力シート'!J85)</f>
        <v/>
      </c>
      <c r="J64" s="595" t="str">
        <f>IF('(入力順➀)基本情報入力シート'!K85="","",'(入力順➀)基本情報入力シート'!K85)</f>
        <v/>
      </c>
      <c r="K64" s="596" t="str">
        <f>IF('(入力順➀)基本情報入力シート'!L85="","",'(入力順➀)基本情報入力シート'!L85)</f>
        <v/>
      </c>
      <c r="L64" s="597" t="str">
        <f>IF('(入力順➀)基本情報入力シート'!M85="","",'(入力順➀)基本情報入力シート'!M85)</f>
        <v/>
      </c>
      <c r="M64" s="597" t="str">
        <f>IF('(入力順➀)基本情報入力シート'!R85="","",'(入力順➀)基本情報入力シート'!R85)</f>
        <v/>
      </c>
      <c r="N64" s="597" t="str">
        <f>IF('(入力順➀)基本情報入力シート'!W85="","",'(入力順➀)基本情報入力シート'!W85)</f>
        <v/>
      </c>
      <c r="O64" s="592" t="str">
        <f>IF('(入力順➀)基本情報入力シート'!X85="","",'(入力順➀)基本情報入力シート'!X85)</f>
        <v/>
      </c>
      <c r="P64" s="598" t="str">
        <f>IF('(入力順➀)基本情報入力シート'!Y85="","",'(入力順➀)基本情報入力シート'!Y85)</f>
        <v/>
      </c>
      <c r="Q64" s="599" t="str">
        <f>IF('(入力順➀)基本情報入力シート'!Z85="","",'(入力順➀)基本情報入力シート'!Z85)</f>
        <v/>
      </c>
      <c r="R64" s="626" t="str">
        <f>IF('(入力順➀)基本情報入力シート'!AA85="","",'(入力順➀)基本情報入力シート'!AA85)</f>
        <v/>
      </c>
      <c r="S64" s="627"/>
      <c r="T64" s="628"/>
      <c r="U64" s="629" t="str">
        <f>IF(P64="","",VLOOKUP(P64,【参考】数式用!$A$5:$I$38,MATCH(T64,【参考】数式用!$H$4:$I$4,0)+7,0))</f>
        <v/>
      </c>
      <c r="V64" s="837"/>
      <c r="W64" s="237" t="s">
        <v>201</v>
      </c>
      <c r="X64" s="630"/>
      <c r="Y64" s="234" t="s">
        <v>202</v>
      </c>
      <c r="Z64" s="630"/>
      <c r="AA64" s="386" t="s">
        <v>203</v>
      </c>
      <c r="AB64" s="630"/>
      <c r="AC64" s="234" t="s">
        <v>202</v>
      </c>
      <c r="AD64" s="630"/>
      <c r="AE64" s="234" t="s">
        <v>204</v>
      </c>
      <c r="AF64" s="606" t="s">
        <v>205</v>
      </c>
      <c r="AG64" s="607" t="str">
        <f t="shared" si="5"/>
        <v/>
      </c>
      <c r="AH64" s="608" t="s">
        <v>206</v>
      </c>
      <c r="AI64" s="609" t="str">
        <f t="shared" si="8"/>
        <v/>
      </c>
      <c r="AJ64" s="192"/>
      <c r="AK64" s="631" t="str">
        <f t="shared" si="6"/>
        <v>○</v>
      </c>
      <c r="AL64" s="632" t="str">
        <f t="shared" si="7"/>
        <v/>
      </c>
      <c r="AM64" s="633"/>
      <c r="AN64" s="633"/>
      <c r="AO64" s="633"/>
      <c r="AP64" s="633"/>
      <c r="AQ64" s="633"/>
      <c r="AR64" s="633"/>
      <c r="AS64" s="633"/>
      <c r="AT64" s="633"/>
      <c r="AU64" s="634"/>
    </row>
    <row r="65" spans="1:47" ht="33" customHeight="1" thickBot="1">
      <c r="A65" s="592">
        <f t="shared" si="2"/>
        <v>54</v>
      </c>
      <c r="B65" s="593" t="str">
        <f>IF('(入力順➀)基本情報入力シート'!C86="","",'(入力順➀)基本情報入力シート'!C86)</f>
        <v/>
      </c>
      <c r="C65" s="594" t="str">
        <f>IF('(入力順➀)基本情報入力シート'!D86="","",'(入力順➀)基本情報入力シート'!D86)</f>
        <v/>
      </c>
      <c r="D65" s="595" t="str">
        <f>IF('(入力順➀)基本情報入力シート'!E86="","",'(入力順➀)基本情報入力シート'!E86)</f>
        <v/>
      </c>
      <c r="E65" s="595" t="str">
        <f>IF('(入力順➀)基本情報入力シート'!F86="","",'(入力順➀)基本情報入力シート'!F86)</f>
        <v/>
      </c>
      <c r="F65" s="595" t="str">
        <f>IF('(入力順➀)基本情報入力シート'!G86="","",'(入力順➀)基本情報入力シート'!G86)</f>
        <v/>
      </c>
      <c r="G65" s="595" t="str">
        <f>IF('(入力順➀)基本情報入力シート'!H86="","",'(入力順➀)基本情報入力シート'!H86)</f>
        <v/>
      </c>
      <c r="H65" s="595" t="str">
        <f>IF('(入力順➀)基本情報入力シート'!I86="","",'(入力順➀)基本情報入力シート'!I86)</f>
        <v/>
      </c>
      <c r="I65" s="595" t="str">
        <f>IF('(入力順➀)基本情報入力シート'!J86="","",'(入力順➀)基本情報入力シート'!J86)</f>
        <v/>
      </c>
      <c r="J65" s="595" t="str">
        <f>IF('(入力順➀)基本情報入力シート'!K86="","",'(入力順➀)基本情報入力シート'!K86)</f>
        <v/>
      </c>
      <c r="K65" s="596" t="str">
        <f>IF('(入力順➀)基本情報入力シート'!L86="","",'(入力順➀)基本情報入力シート'!L86)</f>
        <v/>
      </c>
      <c r="L65" s="597" t="str">
        <f>IF('(入力順➀)基本情報入力シート'!M86="","",'(入力順➀)基本情報入力シート'!M86)</f>
        <v/>
      </c>
      <c r="M65" s="597" t="str">
        <f>IF('(入力順➀)基本情報入力シート'!R86="","",'(入力順➀)基本情報入力シート'!R86)</f>
        <v/>
      </c>
      <c r="N65" s="597" t="str">
        <f>IF('(入力順➀)基本情報入力シート'!W86="","",'(入力順➀)基本情報入力シート'!W86)</f>
        <v/>
      </c>
      <c r="O65" s="592" t="str">
        <f>IF('(入力順➀)基本情報入力シート'!X86="","",'(入力順➀)基本情報入力シート'!X86)</f>
        <v/>
      </c>
      <c r="P65" s="598" t="str">
        <f>IF('(入力順➀)基本情報入力シート'!Y86="","",'(入力順➀)基本情報入力シート'!Y86)</f>
        <v/>
      </c>
      <c r="Q65" s="599" t="str">
        <f>IF('(入力順➀)基本情報入力シート'!Z86="","",'(入力順➀)基本情報入力シート'!Z86)</f>
        <v/>
      </c>
      <c r="R65" s="626" t="str">
        <f>IF('(入力順➀)基本情報入力シート'!AA86="","",'(入力順➀)基本情報入力シート'!AA86)</f>
        <v/>
      </c>
      <c r="S65" s="627"/>
      <c r="T65" s="628"/>
      <c r="U65" s="629" t="str">
        <f>IF(P65="","",VLOOKUP(P65,【参考】数式用!$A$5:$I$38,MATCH(T65,【参考】数式用!$H$4:$I$4,0)+7,0))</f>
        <v/>
      </c>
      <c r="V65" s="837"/>
      <c r="W65" s="237" t="s">
        <v>201</v>
      </c>
      <c r="X65" s="630"/>
      <c r="Y65" s="234" t="s">
        <v>202</v>
      </c>
      <c r="Z65" s="630"/>
      <c r="AA65" s="386" t="s">
        <v>203</v>
      </c>
      <c r="AB65" s="630"/>
      <c r="AC65" s="234" t="s">
        <v>202</v>
      </c>
      <c r="AD65" s="630"/>
      <c r="AE65" s="234" t="s">
        <v>204</v>
      </c>
      <c r="AF65" s="606" t="s">
        <v>205</v>
      </c>
      <c r="AG65" s="607" t="str">
        <f t="shared" si="5"/>
        <v/>
      </c>
      <c r="AH65" s="608" t="s">
        <v>206</v>
      </c>
      <c r="AI65" s="609" t="str">
        <f t="shared" si="8"/>
        <v/>
      </c>
      <c r="AJ65" s="192"/>
      <c r="AK65" s="631" t="str">
        <f t="shared" si="6"/>
        <v>○</v>
      </c>
      <c r="AL65" s="632" t="str">
        <f t="shared" si="7"/>
        <v/>
      </c>
      <c r="AM65" s="633"/>
      <c r="AN65" s="633"/>
      <c r="AO65" s="633"/>
      <c r="AP65" s="633"/>
      <c r="AQ65" s="633"/>
      <c r="AR65" s="633"/>
      <c r="AS65" s="633"/>
      <c r="AT65" s="633"/>
      <c r="AU65" s="634"/>
    </row>
    <row r="66" spans="1:47" ht="33" customHeight="1" thickBot="1">
      <c r="A66" s="592">
        <f t="shared" si="2"/>
        <v>55</v>
      </c>
      <c r="B66" s="593" t="str">
        <f>IF('(入力順➀)基本情報入力シート'!C87="","",'(入力順➀)基本情報入力シート'!C87)</f>
        <v/>
      </c>
      <c r="C66" s="594" t="str">
        <f>IF('(入力順➀)基本情報入力シート'!D87="","",'(入力順➀)基本情報入力シート'!D87)</f>
        <v/>
      </c>
      <c r="D66" s="595" t="str">
        <f>IF('(入力順➀)基本情報入力シート'!E87="","",'(入力順➀)基本情報入力シート'!E87)</f>
        <v/>
      </c>
      <c r="E66" s="595" t="str">
        <f>IF('(入力順➀)基本情報入力シート'!F87="","",'(入力順➀)基本情報入力シート'!F87)</f>
        <v/>
      </c>
      <c r="F66" s="595" t="str">
        <f>IF('(入力順➀)基本情報入力シート'!G87="","",'(入力順➀)基本情報入力シート'!G87)</f>
        <v/>
      </c>
      <c r="G66" s="595" t="str">
        <f>IF('(入力順➀)基本情報入力シート'!H87="","",'(入力順➀)基本情報入力シート'!H87)</f>
        <v/>
      </c>
      <c r="H66" s="595" t="str">
        <f>IF('(入力順➀)基本情報入力シート'!I87="","",'(入力順➀)基本情報入力シート'!I87)</f>
        <v/>
      </c>
      <c r="I66" s="595" t="str">
        <f>IF('(入力順➀)基本情報入力シート'!J87="","",'(入力順➀)基本情報入力シート'!J87)</f>
        <v/>
      </c>
      <c r="J66" s="595" t="str">
        <f>IF('(入力順➀)基本情報入力シート'!K87="","",'(入力順➀)基本情報入力シート'!K87)</f>
        <v/>
      </c>
      <c r="K66" s="596" t="str">
        <f>IF('(入力順➀)基本情報入力シート'!L87="","",'(入力順➀)基本情報入力シート'!L87)</f>
        <v/>
      </c>
      <c r="L66" s="597" t="str">
        <f>IF('(入力順➀)基本情報入力シート'!M87="","",'(入力順➀)基本情報入力シート'!M87)</f>
        <v/>
      </c>
      <c r="M66" s="597" t="str">
        <f>IF('(入力順➀)基本情報入力シート'!R87="","",'(入力順➀)基本情報入力シート'!R87)</f>
        <v/>
      </c>
      <c r="N66" s="597" t="str">
        <f>IF('(入力順➀)基本情報入力シート'!W87="","",'(入力順➀)基本情報入力シート'!W87)</f>
        <v/>
      </c>
      <c r="O66" s="592" t="str">
        <f>IF('(入力順➀)基本情報入力シート'!X87="","",'(入力順➀)基本情報入力シート'!X87)</f>
        <v/>
      </c>
      <c r="P66" s="598" t="str">
        <f>IF('(入力順➀)基本情報入力シート'!Y87="","",'(入力順➀)基本情報入力シート'!Y87)</f>
        <v/>
      </c>
      <c r="Q66" s="599" t="str">
        <f>IF('(入力順➀)基本情報入力シート'!Z87="","",'(入力順➀)基本情報入力シート'!Z87)</f>
        <v/>
      </c>
      <c r="R66" s="626" t="str">
        <f>IF('(入力順➀)基本情報入力シート'!AA87="","",'(入力順➀)基本情報入力シート'!AA87)</f>
        <v/>
      </c>
      <c r="S66" s="627"/>
      <c r="T66" s="628"/>
      <c r="U66" s="629" t="str">
        <f>IF(P66="","",VLOOKUP(P66,【参考】数式用!$A$5:$I$38,MATCH(T66,【参考】数式用!$H$4:$I$4,0)+7,0))</f>
        <v/>
      </c>
      <c r="V66" s="837"/>
      <c r="W66" s="237" t="s">
        <v>201</v>
      </c>
      <c r="X66" s="630"/>
      <c r="Y66" s="234" t="s">
        <v>202</v>
      </c>
      <c r="Z66" s="630"/>
      <c r="AA66" s="386" t="s">
        <v>203</v>
      </c>
      <c r="AB66" s="630"/>
      <c r="AC66" s="234" t="s">
        <v>202</v>
      </c>
      <c r="AD66" s="630"/>
      <c r="AE66" s="234" t="s">
        <v>204</v>
      </c>
      <c r="AF66" s="606" t="s">
        <v>205</v>
      </c>
      <c r="AG66" s="607" t="str">
        <f t="shared" si="5"/>
        <v/>
      </c>
      <c r="AH66" s="608" t="s">
        <v>206</v>
      </c>
      <c r="AI66" s="609" t="str">
        <f t="shared" si="8"/>
        <v/>
      </c>
      <c r="AJ66" s="192"/>
      <c r="AK66" s="631" t="str">
        <f t="shared" si="6"/>
        <v>○</v>
      </c>
      <c r="AL66" s="632" t="str">
        <f t="shared" si="7"/>
        <v/>
      </c>
      <c r="AM66" s="633"/>
      <c r="AN66" s="633"/>
      <c r="AO66" s="633"/>
      <c r="AP66" s="633"/>
      <c r="AQ66" s="633"/>
      <c r="AR66" s="633"/>
      <c r="AS66" s="633"/>
      <c r="AT66" s="633"/>
      <c r="AU66" s="634"/>
    </row>
    <row r="67" spans="1:47" ht="33" customHeight="1" thickBot="1">
      <c r="A67" s="592">
        <f t="shared" si="2"/>
        <v>56</v>
      </c>
      <c r="B67" s="593" t="str">
        <f>IF('(入力順➀)基本情報入力シート'!C88="","",'(入力順➀)基本情報入力シート'!C88)</f>
        <v/>
      </c>
      <c r="C67" s="594" t="str">
        <f>IF('(入力順➀)基本情報入力シート'!D88="","",'(入力順➀)基本情報入力シート'!D88)</f>
        <v/>
      </c>
      <c r="D67" s="595" t="str">
        <f>IF('(入力順➀)基本情報入力シート'!E88="","",'(入力順➀)基本情報入力シート'!E88)</f>
        <v/>
      </c>
      <c r="E67" s="595" t="str">
        <f>IF('(入力順➀)基本情報入力シート'!F88="","",'(入力順➀)基本情報入力シート'!F88)</f>
        <v/>
      </c>
      <c r="F67" s="595" t="str">
        <f>IF('(入力順➀)基本情報入力シート'!G88="","",'(入力順➀)基本情報入力シート'!G88)</f>
        <v/>
      </c>
      <c r="G67" s="595" t="str">
        <f>IF('(入力順➀)基本情報入力シート'!H88="","",'(入力順➀)基本情報入力シート'!H88)</f>
        <v/>
      </c>
      <c r="H67" s="595" t="str">
        <f>IF('(入力順➀)基本情報入力シート'!I88="","",'(入力順➀)基本情報入力シート'!I88)</f>
        <v/>
      </c>
      <c r="I67" s="595" t="str">
        <f>IF('(入力順➀)基本情報入力シート'!J88="","",'(入力順➀)基本情報入力シート'!J88)</f>
        <v/>
      </c>
      <c r="J67" s="595" t="str">
        <f>IF('(入力順➀)基本情報入力シート'!K88="","",'(入力順➀)基本情報入力シート'!K88)</f>
        <v/>
      </c>
      <c r="K67" s="596" t="str">
        <f>IF('(入力順➀)基本情報入力シート'!L88="","",'(入力順➀)基本情報入力シート'!L88)</f>
        <v/>
      </c>
      <c r="L67" s="597" t="str">
        <f>IF('(入力順➀)基本情報入力シート'!M88="","",'(入力順➀)基本情報入力シート'!M88)</f>
        <v/>
      </c>
      <c r="M67" s="597" t="str">
        <f>IF('(入力順➀)基本情報入力シート'!R88="","",'(入力順➀)基本情報入力シート'!R88)</f>
        <v/>
      </c>
      <c r="N67" s="597" t="str">
        <f>IF('(入力順➀)基本情報入力シート'!W88="","",'(入力順➀)基本情報入力シート'!W88)</f>
        <v/>
      </c>
      <c r="O67" s="592" t="str">
        <f>IF('(入力順➀)基本情報入力シート'!X88="","",'(入力順➀)基本情報入力シート'!X88)</f>
        <v/>
      </c>
      <c r="P67" s="598" t="str">
        <f>IF('(入力順➀)基本情報入力シート'!Y88="","",'(入力順➀)基本情報入力シート'!Y88)</f>
        <v/>
      </c>
      <c r="Q67" s="599" t="str">
        <f>IF('(入力順➀)基本情報入力シート'!Z88="","",'(入力順➀)基本情報入力シート'!Z88)</f>
        <v/>
      </c>
      <c r="R67" s="626" t="str">
        <f>IF('(入力順➀)基本情報入力シート'!AA88="","",'(入力順➀)基本情報入力シート'!AA88)</f>
        <v/>
      </c>
      <c r="S67" s="627"/>
      <c r="T67" s="628"/>
      <c r="U67" s="629" t="str">
        <f>IF(P67="","",VLOOKUP(P67,【参考】数式用!$A$5:$I$38,MATCH(T67,【参考】数式用!$H$4:$I$4,0)+7,0))</f>
        <v/>
      </c>
      <c r="V67" s="837"/>
      <c r="W67" s="237" t="s">
        <v>201</v>
      </c>
      <c r="X67" s="630"/>
      <c r="Y67" s="234" t="s">
        <v>202</v>
      </c>
      <c r="Z67" s="630"/>
      <c r="AA67" s="386" t="s">
        <v>203</v>
      </c>
      <c r="AB67" s="630"/>
      <c r="AC67" s="234" t="s">
        <v>202</v>
      </c>
      <c r="AD67" s="630"/>
      <c r="AE67" s="234" t="s">
        <v>204</v>
      </c>
      <c r="AF67" s="606" t="s">
        <v>205</v>
      </c>
      <c r="AG67" s="607" t="str">
        <f t="shared" si="5"/>
        <v/>
      </c>
      <c r="AH67" s="608" t="s">
        <v>206</v>
      </c>
      <c r="AI67" s="609" t="str">
        <f t="shared" si="8"/>
        <v/>
      </c>
      <c r="AJ67" s="192"/>
      <c r="AK67" s="631" t="str">
        <f t="shared" si="6"/>
        <v>○</v>
      </c>
      <c r="AL67" s="632" t="str">
        <f t="shared" si="7"/>
        <v/>
      </c>
      <c r="AM67" s="633"/>
      <c r="AN67" s="633"/>
      <c r="AO67" s="633"/>
      <c r="AP67" s="633"/>
      <c r="AQ67" s="633"/>
      <c r="AR67" s="633"/>
      <c r="AS67" s="633"/>
      <c r="AT67" s="633"/>
      <c r="AU67" s="634"/>
    </row>
    <row r="68" spans="1:47" ht="33" customHeight="1" thickBot="1">
      <c r="A68" s="592">
        <f t="shared" si="2"/>
        <v>57</v>
      </c>
      <c r="B68" s="593" t="str">
        <f>IF('(入力順➀)基本情報入力シート'!C89="","",'(入力順➀)基本情報入力シート'!C89)</f>
        <v/>
      </c>
      <c r="C68" s="594" t="str">
        <f>IF('(入力順➀)基本情報入力シート'!D89="","",'(入力順➀)基本情報入力シート'!D89)</f>
        <v/>
      </c>
      <c r="D68" s="595" t="str">
        <f>IF('(入力順➀)基本情報入力シート'!E89="","",'(入力順➀)基本情報入力シート'!E89)</f>
        <v/>
      </c>
      <c r="E68" s="595" t="str">
        <f>IF('(入力順➀)基本情報入力シート'!F89="","",'(入力順➀)基本情報入力シート'!F89)</f>
        <v/>
      </c>
      <c r="F68" s="595" t="str">
        <f>IF('(入力順➀)基本情報入力シート'!G89="","",'(入力順➀)基本情報入力シート'!G89)</f>
        <v/>
      </c>
      <c r="G68" s="595" t="str">
        <f>IF('(入力順➀)基本情報入力シート'!H89="","",'(入力順➀)基本情報入力シート'!H89)</f>
        <v/>
      </c>
      <c r="H68" s="595" t="str">
        <f>IF('(入力順➀)基本情報入力シート'!I89="","",'(入力順➀)基本情報入力シート'!I89)</f>
        <v/>
      </c>
      <c r="I68" s="595" t="str">
        <f>IF('(入力順➀)基本情報入力シート'!J89="","",'(入力順➀)基本情報入力シート'!J89)</f>
        <v/>
      </c>
      <c r="J68" s="595" t="str">
        <f>IF('(入力順➀)基本情報入力シート'!K89="","",'(入力順➀)基本情報入力シート'!K89)</f>
        <v/>
      </c>
      <c r="K68" s="596" t="str">
        <f>IF('(入力順➀)基本情報入力シート'!L89="","",'(入力順➀)基本情報入力シート'!L89)</f>
        <v/>
      </c>
      <c r="L68" s="597" t="str">
        <f>IF('(入力順➀)基本情報入力シート'!M89="","",'(入力順➀)基本情報入力シート'!M89)</f>
        <v/>
      </c>
      <c r="M68" s="597" t="str">
        <f>IF('(入力順➀)基本情報入力シート'!R89="","",'(入力順➀)基本情報入力シート'!R89)</f>
        <v/>
      </c>
      <c r="N68" s="597" t="str">
        <f>IF('(入力順➀)基本情報入力シート'!W89="","",'(入力順➀)基本情報入力シート'!W89)</f>
        <v/>
      </c>
      <c r="O68" s="592" t="str">
        <f>IF('(入力順➀)基本情報入力シート'!X89="","",'(入力順➀)基本情報入力シート'!X89)</f>
        <v/>
      </c>
      <c r="P68" s="598" t="str">
        <f>IF('(入力順➀)基本情報入力シート'!Y89="","",'(入力順➀)基本情報入力シート'!Y89)</f>
        <v/>
      </c>
      <c r="Q68" s="599" t="str">
        <f>IF('(入力順➀)基本情報入力シート'!Z89="","",'(入力順➀)基本情報入力シート'!Z89)</f>
        <v/>
      </c>
      <c r="R68" s="626" t="str">
        <f>IF('(入力順➀)基本情報入力シート'!AA89="","",'(入力順➀)基本情報入力シート'!AA89)</f>
        <v/>
      </c>
      <c r="S68" s="627"/>
      <c r="T68" s="628"/>
      <c r="U68" s="629" t="str">
        <f>IF(P68="","",VLOOKUP(P68,【参考】数式用!$A$5:$I$38,MATCH(T68,【参考】数式用!$H$4:$I$4,0)+7,0))</f>
        <v/>
      </c>
      <c r="V68" s="837"/>
      <c r="W68" s="237" t="s">
        <v>201</v>
      </c>
      <c r="X68" s="630"/>
      <c r="Y68" s="234" t="s">
        <v>202</v>
      </c>
      <c r="Z68" s="630"/>
      <c r="AA68" s="386" t="s">
        <v>203</v>
      </c>
      <c r="AB68" s="630"/>
      <c r="AC68" s="234" t="s">
        <v>202</v>
      </c>
      <c r="AD68" s="630"/>
      <c r="AE68" s="234" t="s">
        <v>204</v>
      </c>
      <c r="AF68" s="606" t="s">
        <v>205</v>
      </c>
      <c r="AG68" s="607" t="str">
        <f t="shared" si="5"/>
        <v/>
      </c>
      <c r="AH68" s="608" t="s">
        <v>206</v>
      </c>
      <c r="AI68" s="609" t="str">
        <f t="shared" si="8"/>
        <v/>
      </c>
      <c r="AJ68" s="192"/>
      <c r="AK68" s="631" t="str">
        <f t="shared" si="6"/>
        <v>○</v>
      </c>
      <c r="AL68" s="632" t="str">
        <f t="shared" si="7"/>
        <v/>
      </c>
      <c r="AM68" s="633"/>
      <c r="AN68" s="633"/>
      <c r="AO68" s="633"/>
      <c r="AP68" s="633"/>
      <c r="AQ68" s="633"/>
      <c r="AR68" s="633"/>
      <c r="AS68" s="633"/>
      <c r="AT68" s="633"/>
      <c r="AU68" s="634"/>
    </row>
    <row r="69" spans="1:47" ht="33" customHeight="1" thickBot="1">
      <c r="A69" s="592">
        <f t="shared" si="2"/>
        <v>58</v>
      </c>
      <c r="B69" s="593" t="str">
        <f>IF('(入力順➀)基本情報入力シート'!C90="","",'(入力順➀)基本情報入力シート'!C90)</f>
        <v/>
      </c>
      <c r="C69" s="594" t="str">
        <f>IF('(入力順➀)基本情報入力シート'!D90="","",'(入力順➀)基本情報入力シート'!D90)</f>
        <v/>
      </c>
      <c r="D69" s="595" t="str">
        <f>IF('(入力順➀)基本情報入力シート'!E90="","",'(入力順➀)基本情報入力シート'!E90)</f>
        <v/>
      </c>
      <c r="E69" s="595" t="str">
        <f>IF('(入力順➀)基本情報入力シート'!F90="","",'(入力順➀)基本情報入力シート'!F90)</f>
        <v/>
      </c>
      <c r="F69" s="595" t="str">
        <f>IF('(入力順➀)基本情報入力シート'!G90="","",'(入力順➀)基本情報入力シート'!G90)</f>
        <v/>
      </c>
      <c r="G69" s="595" t="str">
        <f>IF('(入力順➀)基本情報入力シート'!H90="","",'(入力順➀)基本情報入力シート'!H90)</f>
        <v/>
      </c>
      <c r="H69" s="595" t="str">
        <f>IF('(入力順➀)基本情報入力シート'!I90="","",'(入力順➀)基本情報入力シート'!I90)</f>
        <v/>
      </c>
      <c r="I69" s="595" t="str">
        <f>IF('(入力順➀)基本情報入力シート'!J90="","",'(入力順➀)基本情報入力シート'!J90)</f>
        <v/>
      </c>
      <c r="J69" s="595" t="str">
        <f>IF('(入力順➀)基本情報入力シート'!K90="","",'(入力順➀)基本情報入力シート'!K90)</f>
        <v/>
      </c>
      <c r="K69" s="596" t="str">
        <f>IF('(入力順➀)基本情報入力シート'!L90="","",'(入力順➀)基本情報入力シート'!L90)</f>
        <v/>
      </c>
      <c r="L69" s="597" t="str">
        <f>IF('(入力順➀)基本情報入力シート'!M90="","",'(入力順➀)基本情報入力シート'!M90)</f>
        <v/>
      </c>
      <c r="M69" s="597" t="str">
        <f>IF('(入力順➀)基本情報入力シート'!R90="","",'(入力順➀)基本情報入力シート'!R90)</f>
        <v/>
      </c>
      <c r="N69" s="597" t="str">
        <f>IF('(入力順➀)基本情報入力シート'!W90="","",'(入力順➀)基本情報入力シート'!W90)</f>
        <v/>
      </c>
      <c r="O69" s="592" t="str">
        <f>IF('(入力順➀)基本情報入力シート'!X90="","",'(入力順➀)基本情報入力シート'!X90)</f>
        <v/>
      </c>
      <c r="P69" s="598" t="str">
        <f>IF('(入力順➀)基本情報入力シート'!Y90="","",'(入力順➀)基本情報入力シート'!Y90)</f>
        <v/>
      </c>
      <c r="Q69" s="599" t="str">
        <f>IF('(入力順➀)基本情報入力シート'!Z90="","",'(入力順➀)基本情報入力シート'!Z90)</f>
        <v/>
      </c>
      <c r="R69" s="626" t="str">
        <f>IF('(入力順➀)基本情報入力シート'!AA90="","",'(入力順➀)基本情報入力シート'!AA90)</f>
        <v/>
      </c>
      <c r="S69" s="627"/>
      <c r="T69" s="628"/>
      <c r="U69" s="629" t="str">
        <f>IF(P69="","",VLOOKUP(P69,【参考】数式用!$A$5:$I$38,MATCH(T69,【参考】数式用!$H$4:$I$4,0)+7,0))</f>
        <v/>
      </c>
      <c r="V69" s="837"/>
      <c r="W69" s="237" t="s">
        <v>201</v>
      </c>
      <c r="X69" s="630"/>
      <c r="Y69" s="234" t="s">
        <v>202</v>
      </c>
      <c r="Z69" s="630"/>
      <c r="AA69" s="386" t="s">
        <v>203</v>
      </c>
      <c r="AB69" s="630"/>
      <c r="AC69" s="234" t="s">
        <v>202</v>
      </c>
      <c r="AD69" s="630"/>
      <c r="AE69" s="234" t="s">
        <v>204</v>
      </c>
      <c r="AF69" s="606" t="s">
        <v>205</v>
      </c>
      <c r="AG69" s="607" t="str">
        <f t="shared" si="5"/>
        <v/>
      </c>
      <c r="AH69" s="608" t="s">
        <v>206</v>
      </c>
      <c r="AI69" s="609" t="str">
        <f t="shared" si="8"/>
        <v/>
      </c>
      <c r="AJ69" s="192"/>
      <c r="AK69" s="631" t="str">
        <f t="shared" si="6"/>
        <v>○</v>
      </c>
      <c r="AL69" s="632" t="str">
        <f t="shared" si="7"/>
        <v/>
      </c>
      <c r="AM69" s="633"/>
      <c r="AN69" s="633"/>
      <c r="AO69" s="633"/>
      <c r="AP69" s="633"/>
      <c r="AQ69" s="633"/>
      <c r="AR69" s="633"/>
      <c r="AS69" s="633"/>
      <c r="AT69" s="633"/>
      <c r="AU69" s="634"/>
    </row>
    <row r="70" spans="1:47" ht="33" customHeight="1" thickBot="1">
      <c r="A70" s="592">
        <f t="shared" si="2"/>
        <v>59</v>
      </c>
      <c r="B70" s="593" t="str">
        <f>IF('(入力順➀)基本情報入力シート'!C91="","",'(入力順➀)基本情報入力シート'!C91)</f>
        <v/>
      </c>
      <c r="C70" s="594" t="str">
        <f>IF('(入力順➀)基本情報入力シート'!D91="","",'(入力順➀)基本情報入力シート'!D91)</f>
        <v/>
      </c>
      <c r="D70" s="595" t="str">
        <f>IF('(入力順➀)基本情報入力シート'!E91="","",'(入力順➀)基本情報入力シート'!E91)</f>
        <v/>
      </c>
      <c r="E70" s="595" t="str">
        <f>IF('(入力順➀)基本情報入力シート'!F91="","",'(入力順➀)基本情報入力シート'!F91)</f>
        <v/>
      </c>
      <c r="F70" s="595" t="str">
        <f>IF('(入力順➀)基本情報入力シート'!G91="","",'(入力順➀)基本情報入力シート'!G91)</f>
        <v/>
      </c>
      <c r="G70" s="595" t="str">
        <f>IF('(入力順➀)基本情報入力シート'!H91="","",'(入力順➀)基本情報入力シート'!H91)</f>
        <v/>
      </c>
      <c r="H70" s="595" t="str">
        <f>IF('(入力順➀)基本情報入力シート'!I91="","",'(入力順➀)基本情報入力シート'!I91)</f>
        <v/>
      </c>
      <c r="I70" s="595" t="str">
        <f>IF('(入力順➀)基本情報入力シート'!J91="","",'(入力順➀)基本情報入力シート'!J91)</f>
        <v/>
      </c>
      <c r="J70" s="595" t="str">
        <f>IF('(入力順➀)基本情報入力シート'!K91="","",'(入力順➀)基本情報入力シート'!K91)</f>
        <v/>
      </c>
      <c r="K70" s="596" t="str">
        <f>IF('(入力順➀)基本情報入力シート'!L91="","",'(入力順➀)基本情報入力シート'!L91)</f>
        <v/>
      </c>
      <c r="L70" s="597" t="str">
        <f>IF('(入力順➀)基本情報入力シート'!M91="","",'(入力順➀)基本情報入力シート'!M91)</f>
        <v/>
      </c>
      <c r="M70" s="597" t="str">
        <f>IF('(入力順➀)基本情報入力シート'!R91="","",'(入力順➀)基本情報入力シート'!R91)</f>
        <v/>
      </c>
      <c r="N70" s="597" t="str">
        <f>IF('(入力順➀)基本情報入力シート'!W91="","",'(入力順➀)基本情報入力シート'!W91)</f>
        <v/>
      </c>
      <c r="O70" s="592" t="str">
        <f>IF('(入力順➀)基本情報入力シート'!X91="","",'(入力順➀)基本情報入力シート'!X91)</f>
        <v/>
      </c>
      <c r="P70" s="598" t="str">
        <f>IF('(入力順➀)基本情報入力シート'!Y91="","",'(入力順➀)基本情報入力シート'!Y91)</f>
        <v/>
      </c>
      <c r="Q70" s="599" t="str">
        <f>IF('(入力順➀)基本情報入力シート'!Z91="","",'(入力順➀)基本情報入力シート'!Z91)</f>
        <v/>
      </c>
      <c r="R70" s="626" t="str">
        <f>IF('(入力順➀)基本情報入力シート'!AA91="","",'(入力順➀)基本情報入力シート'!AA91)</f>
        <v/>
      </c>
      <c r="S70" s="627"/>
      <c r="T70" s="628"/>
      <c r="U70" s="629" t="str">
        <f>IF(P70="","",VLOOKUP(P70,【参考】数式用!$A$5:$I$38,MATCH(T70,【参考】数式用!$H$4:$I$4,0)+7,0))</f>
        <v/>
      </c>
      <c r="V70" s="837"/>
      <c r="W70" s="237" t="s">
        <v>201</v>
      </c>
      <c r="X70" s="630"/>
      <c r="Y70" s="234" t="s">
        <v>202</v>
      </c>
      <c r="Z70" s="630"/>
      <c r="AA70" s="386" t="s">
        <v>203</v>
      </c>
      <c r="AB70" s="630"/>
      <c r="AC70" s="234" t="s">
        <v>202</v>
      </c>
      <c r="AD70" s="630"/>
      <c r="AE70" s="234" t="s">
        <v>204</v>
      </c>
      <c r="AF70" s="606" t="s">
        <v>205</v>
      </c>
      <c r="AG70" s="607" t="str">
        <f t="shared" si="5"/>
        <v/>
      </c>
      <c r="AH70" s="608" t="s">
        <v>206</v>
      </c>
      <c r="AI70" s="609" t="str">
        <f t="shared" si="8"/>
        <v/>
      </c>
      <c r="AJ70" s="192"/>
      <c r="AK70" s="631" t="str">
        <f t="shared" si="6"/>
        <v>○</v>
      </c>
      <c r="AL70" s="632" t="str">
        <f t="shared" si="7"/>
        <v/>
      </c>
      <c r="AM70" s="633"/>
      <c r="AN70" s="633"/>
      <c r="AO70" s="633"/>
      <c r="AP70" s="633"/>
      <c r="AQ70" s="633"/>
      <c r="AR70" s="633"/>
      <c r="AS70" s="633"/>
      <c r="AT70" s="633"/>
      <c r="AU70" s="634"/>
    </row>
    <row r="71" spans="1:47" ht="33" customHeight="1" thickBot="1">
      <c r="A71" s="592">
        <f t="shared" si="2"/>
        <v>60</v>
      </c>
      <c r="B71" s="593" t="str">
        <f>IF('(入力順➀)基本情報入力シート'!C92="","",'(入力順➀)基本情報入力シート'!C92)</f>
        <v/>
      </c>
      <c r="C71" s="594" t="str">
        <f>IF('(入力順➀)基本情報入力シート'!D92="","",'(入力順➀)基本情報入力シート'!D92)</f>
        <v/>
      </c>
      <c r="D71" s="595" t="str">
        <f>IF('(入力順➀)基本情報入力シート'!E92="","",'(入力順➀)基本情報入力シート'!E92)</f>
        <v/>
      </c>
      <c r="E71" s="595" t="str">
        <f>IF('(入力順➀)基本情報入力シート'!F92="","",'(入力順➀)基本情報入力シート'!F92)</f>
        <v/>
      </c>
      <c r="F71" s="595" t="str">
        <f>IF('(入力順➀)基本情報入力シート'!G92="","",'(入力順➀)基本情報入力シート'!G92)</f>
        <v/>
      </c>
      <c r="G71" s="595" t="str">
        <f>IF('(入力順➀)基本情報入力シート'!H92="","",'(入力順➀)基本情報入力シート'!H92)</f>
        <v/>
      </c>
      <c r="H71" s="595" t="str">
        <f>IF('(入力順➀)基本情報入力シート'!I92="","",'(入力順➀)基本情報入力シート'!I92)</f>
        <v/>
      </c>
      <c r="I71" s="595" t="str">
        <f>IF('(入力順➀)基本情報入力シート'!J92="","",'(入力順➀)基本情報入力シート'!J92)</f>
        <v/>
      </c>
      <c r="J71" s="595" t="str">
        <f>IF('(入力順➀)基本情報入力シート'!K92="","",'(入力順➀)基本情報入力シート'!K92)</f>
        <v/>
      </c>
      <c r="K71" s="596" t="str">
        <f>IF('(入力順➀)基本情報入力シート'!L92="","",'(入力順➀)基本情報入力シート'!L92)</f>
        <v/>
      </c>
      <c r="L71" s="597" t="str">
        <f>IF('(入力順➀)基本情報入力シート'!M92="","",'(入力順➀)基本情報入力シート'!M92)</f>
        <v/>
      </c>
      <c r="M71" s="597" t="str">
        <f>IF('(入力順➀)基本情報入力シート'!R92="","",'(入力順➀)基本情報入力シート'!R92)</f>
        <v/>
      </c>
      <c r="N71" s="597" t="str">
        <f>IF('(入力順➀)基本情報入力シート'!W92="","",'(入力順➀)基本情報入力シート'!W92)</f>
        <v/>
      </c>
      <c r="O71" s="592" t="str">
        <f>IF('(入力順➀)基本情報入力シート'!X92="","",'(入力順➀)基本情報入力シート'!X92)</f>
        <v/>
      </c>
      <c r="P71" s="598" t="str">
        <f>IF('(入力順➀)基本情報入力シート'!Y92="","",'(入力順➀)基本情報入力シート'!Y92)</f>
        <v/>
      </c>
      <c r="Q71" s="599" t="str">
        <f>IF('(入力順➀)基本情報入力シート'!Z92="","",'(入力順➀)基本情報入力シート'!Z92)</f>
        <v/>
      </c>
      <c r="R71" s="626" t="str">
        <f>IF('(入力順➀)基本情報入力シート'!AA92="","",'(入力順➀)基本情報入力シート'!AA92)</f>
        <v/>
      </c>
      <c r="S71" s="627"/>
      <c r="T71" s="628"/>
      <c r="U71" s="629" t="str">
        <f>IF(P71="","",VLOOKUP(P71,【参考】数式用!$A$5:$I$38,MATCH(T71,【参考】数式用!$H$4:$I$4,0)+7,0))</f>
        <v/>
      </c>
      <c r="V71" s="837"/>
      <c r="W71" s="237" t="s">
        <v>201</v>
      </c>
      <c r="X71" s="630"/>
      <c r="Y71" s="234" t="s">
        <v>202</v>
      </c>
      <c r="Z71" s="630"/>
      <c r="AA71" s="386" t="s">
        <v>203</v>
      </c>
      <c r="AB71" s="630"/>
      <c r="AC71" s="234" t="s">
        <v>202</v>
      </c>
      <c r="AD71" s="630"/>
      <c r="AE71" s="234" t="s">
        <v>204</v>
      </c>
      <c r="AF71" s="606" t="s">
        <v>205</v>
      </c>
      <c r="AG71" s="607" t="str">
        <f t="shared" si="5"/>
        <v/>
      </c>
      <c r="AH71" s="608" t="s">
        <v>206</v>
      </c>
      <c r="AI71" s="609" t="str">
        <f t="shared" si="8"/>
        <v/>
      </c>
      <c r="AJ71" s="192"/>
      <c r="AK71" s="631" t="str">
        <f t="shared" si="6"/>
        <v>○</v>
      </c>
      <c r="AL71" s="632" t="str">
        <f t="shared" si="7"/>
        <v/>
      </c>
      <c r="AM71" s="633"/>
      <c r="AN71" s="633"/>
      <c r="AO71" s="633"/>
      <c r="AP71" s="633"/>
      <c r="AQ71" s="633"/>
      <c r="AR71" s="633"/>
      <c r="AS71" s="633"/>
      <c r="AT71" s="633"/>
      <c r="AU71" s="634"/>
    </row>
    <row r="72" spans="1:47" ht="33" customHeight="1" thickBot="1">
      <c r="A72" s="592">
        <f t="shared" si="2"/>
        <v>61</v>
      </c>
      <c r="B72" s="593" t="str">
        <f>IF('(入力順➀)基本情報入力シート'!C93="","",'(入力順➀)基本情報入力シート'!C93)</f>
        <v/>
      </c>
      <c r="C72" s="594" t="str">
        <f>IF('(入力順➀)基本情報入力シート'!D93="","",'(入力順➀)基本情報入力シート'!D93)</f>
        <v/>
      </c>
      <c r="D72" s="595" t="str">
        <f>IF('(入力順➀)基本情報入力シート'!E93="","",'(入力順➀)基本情報入力シート'!E93)</f>
        <v/>
      </c>
      <c r="E72" s="595" t="str">
        <f>IF('(入力順➀)基本情報入力シート'!F93="","",'(入力順➀)基本情報入力シート'!F93)</f>
        <v/>
      </c>
      <c r="F72" s="595" t="str">
        <f>IF('(入力順➀)基本情報入力シート'!G93="","",'(入力順➀)基本情報入力シート'!G93)</f>
        <v/>
      </c>
      <c r="G72" s="595" t="str">
        <f>IF('(入力順➀)基本情報入力シート'!H93="","",'(入力順➀)基本情報入力シート'!H93)</f>
        <v/>
      </c>
      <c r="H72" s="595" t="str">
        <f>IF('(入力順➀)基本情報入力シート'!I93="","",'(入力順➀)基本情報入力シート'!I93)</f>
        <v/>
      </c>
      <c r="I72" s="595" t="str">
        <f>IF('(入力順➀)基本情報入力シート'!J93="","",'(入力順➀)基本情報入力シート'!J93)</f>
        <v/>
      </c>
      <c r="J72" s="595" t="str">
        <f>IF('(入力順➀)基本情報入力シート'!K93="","",'(入力順➀)基本情報入力シート'!K93)</f>
        <v/>
      </c>
      <c r="K72" s="596" t="str">
        <f>IF('(入力順➀)基本情報入力シート'!L93="","",'(入力順➀)基本情報入力シート'!L93)</f>
        <v/>
      </c>
      <c r="L72" s="597" t="str">
        <f>IF('(入力順➀)基本情報入力シート'!M93="","",'(入力順➀)基本情報入力シート'!M93)</f>
        <v/>
      </c>
      <c r="M72" s="597" t="str">
        <f>IF('(入力順➀)基本情報入力シート'!R93="","",'(入力順➀)基本情報入力シート'!R93)</f>
        <v/>
      </c>
      <c r="N72" s="597" t="str">
        <f>IF('(入力順➀)基本情報入力シート'!W93="","",'(入力順➀)基本情報入力シート'!W93)</f>
        <v/>
      </c>
      <c r="O72" s="592" t="str">
        <f>IF('(入力順➀)基本情報入力シート'!X93="","",'(入力順➀)基本情報入力シート'!X93)</f>
        <v/>
      </c>
      <c r="P72" s="598" t="str">
        <f>IF('(入力順➀)基本情報入力シート'!Y93="","",'(入力順➀)基本情報入力シート'!Y93)</f>
        <v/>
      </c>
      <c r="Q72" s="599" t="str">
        <f>IF('(入力順➀)基本情報入力シート'!Z93="","",'(入力順➀)基本情報入力シート'!Z93)</f>
        <v/>
      </c>
      <c r="R72" s="626" t="str">
        <f>IF('(入力順➀)基本情報入力シート'!AA93="","",'(入力順➀)基本情報入力シート'!AA93)</f>
        <v/>
      </c>
      <c r="S72" s="627"/>
      <c r="T72" s="628"/>
      <c r="U72" s="629" t="str">
        <f>IF(P72="","",VLOOKUP(P72,【参考】数式用!$A$5:$I$38,MATCH(T72,【参考】数式用!$H$4:$I$4,0)+7,0))</f>
        <v/>
      </c>
      <c r="V72" s="837"/>
      <c r="W72" s="237" t="s">
        <v>201</v>
      </c>
      <c r="X72" s="630"/>
      <c r="Y72" s="234" t="s">
        <v>202</v>
      </c>
      <c r="Z72" s="630"/>
      <c r="AA72" s="386" t="s">
        <v>203</v>
      </c>
      <c r="AB72" s="630"/>
      <c r="AC72" s="234" t="s">
        <v>202</v>
      </c>
      <c r="AD72" s="630"/>
      <c r="AE72" s="234" t="s">
        <v>204</v>
      </c>
      <c r="AF72" s="606" t="s">
        <v>205</v>
      </c>
      <c r="AG72" s="607" t="str">
        <f t="shared" si="5"/>
        <v/>
      </c>
      <c r="AH72" s="608" t="s">
        <v>206</v>
      </c>
      <c r="AI72" s="609" t="str">
        <f t="shared" si="8"/>
        <v/>
      </c>
      <c r="AJ72" s="192"/>
      <c r="AK72" s="631" t="str">
        <f t="shared" si="6"/>
        <v>○</v>
      </c>
      <c r="AL72" s="632" t="str">
        <f t="shared" si="7"/>
        <v/>
      </c>
      <c r="AM72" s="633"/>
      <c r="AN72" s="633"/>
      <c r="AO72" s="633"/>
      <c r="AP72" s="633"/>
      <c r="AQ72" s="633"/>
      <c r="AR72" s="633"/>
      <c r="AS72" s="633"/>
      <c r="AT72" s="633"/>
      <c r="AU72" s="634"/>
    </row>
    <row r="73" spans="1:47" ht="33" customHeight="1" thickBot="1">
      <c r="A73" s="592">
        <f t="shared" si="2"/>
        <v>62</v>
      </c>
      <c r="B73" s="593" t="str">
        <f>IF('(入力順➀)基本情報入力シート'!C94="","",'(入力順➀)基本情報入力シート'!C94)</f>
        <v/>
      </c>
      <c r="C73" s="594" t="str">
        <f>IF('(入力順➀)基本情報入力シート'!D94="","",'(入力順➀)基本情報入力シート'!D94)</f>
        <v/>
      </c>
      <c r="D73" s="595" t="str">
        <f>IF('(入力順➀)基本情報入力シート'!E94="","",'(入力順➀)基本情報入力シート'!E94)</f>
        <v/>
      </c>
      <c r="E73" s="595" t="str">
        <f>IF('(入力順➀)基本情報入力シート'!F94="","",'(入力順➀)基本情報入力シート'!F94)</f>
        <v/>
      </c>
      <c r="F73" s="595" t="str">
        <f>IF('(入力順➀)基本情報入力シート'!G94="","",'(入力順➀)基本情報入力シート'!G94)</f>
        <v/>
      </c>
      <c r="G73" s="595" t="str">
        <f>IF('(入力順➀)基本情報入力シート'!H94="","",'(入力順➀)基本情報入力シート'!H94)</f>
        <v/>
      </c>
      <c r="H73" s="595" t="str">
        <f>IF('(入力順➀)基本情報入力シート'!I94="","",'(入力順➀)基本情報入力シート'!I94)</f>
        <v/>
      </c>
      <c r="I73" s="595" t="str">
        <f>IF('(入力順➀)基本情報入力シート'!J94="","",'(入力順➀)基本情報入力シート'!J94)</f>
        <v/>
      </c>
      <c r="J73" s="595" t="str">
        <f>IF('(入力順➀)基本情報入力シート'!K94="","",'(入力順➀)基本情報入力シート'!K94)</f>
        <v/>
      </c>
      <c r="K73" s="596" t="str">
        <f>IF('(入力順➀)基本情報入力シート'!L94="","",'(入力順➀)基本情報入力シート'!L94)</f>
        <v/>
      </c>
      <c r="L73" s="597" t="str">
        <f>IF('(入力順➀)基本情報入力シート'!M94="","",'(入力順➀)基本情報入力シート'!M94)</f>
        <v/>
      </c>
      <c r="M73" s="597" t="str">
        <f>IF('(入力順➀)基本情報入力シート'!R94="","",'(入力順➀)基本情報入力シート'!R94)</f>
        <v/>
      </c>
      <c r="N73" s="597" t="str">
        <f>IF('(入力順➀)基本情報入力シート'!W94="","",'(入力順➀)基本情報入力シート'!W94)</f>
        <v/>
      </c>
      <c r="O73" s="592" t="str">
        <f>IF('(入力順➀)基本情報入力シート'!X94="","",'(入力順➀)基本情報入力シート'!X94)</f>
        <v/>
      </c>
      <c r="P73" s="598" t="str">
        <f>IF('(入力順➀)基本情報入力シート'!Y94="","",'(入力順➀)基本情報入力シート'!Y94)</f>
        <v/>
      </c>
      <c r="Q73" s="599" t="str">
        <f>IF('(入力順➀)基本情報入力シート'!Z94="","",'(入力順➀)基本情報入力シート'!Z94)</f>
        <v/>
      </c>
      <c r="R73" s="626" t="str">
        <f>IF('(入力順➀)基本情報入力シート'!AA94="","",'(入力順➀)基本情報入力シート'!AA94)</f>
        <v/>
      </c>
      <c r="S73" s="627"/>
      <c r="T73" s="628"/>
      <c r="U73" s="629" t="str">
        <f>IF(P73="","",VLOOKUP(P73,【参考】数式用!$A$5:$I$38,MATCH(T73,【参考】数式用!$H$4:$I$4,0)+7,0))</f>
        <v/>
      </c>
      <c r="V73" s="837"/>
      <c r="W73" s="237" t="s">
        <v>201</v>
      </c>
      <c r="X73" s="630"/>
      <c r="Y73" s="234" t="s">
        <v>202</v>
      </c>
      <c r="Z73" s="630"/>
      <c r="AA73" s="386" t="s">
        <v>203</v>
      </c>
      <c r="AB73" s="630"/>
      <c r="AC73" s="234" t="s">
        <v>202</v>
      </c>
      <c r="AD73" s="630"/>
      <c r="AE73" s="234" t="s">
        <v>204</v>
      </c>
      <c r="AF73" s="606" t="s">
        <v>205</v>
      </c>
      <c r="AG73" s="607" t="str">
        <f t="shared" si="5"/>
        <v/>
      </c>
      <c r="AH73" s="608" t="s">
        <v>206</v>
      </c>
      <c r="AI73" s="609" t="str">
        <f t="shared" si="8"/>
        <v/>
      </c>
      <c r="AJ73" s="192"/>
      <c r="AK73" s="631" t="str">
        <f t="shared" si="6"/>
        <v>○</v>
      </c>
      <c r="AL73" s="632" t="str">
        <f t="shared" si="7"/>
        <v/>
      </c>
      <c r="AM73" s="633"/>
      <c r="AN73" s="633"/>
      <c r="AO73" s="633"/>
      <c r="AP73" s="633"/>
      <c r="AQ73" s="633"/>
      <c r="AR73" s="633"/>
      <c r="AS73" s="633"/>
      <c r="AT73" s="633"/>
      <c r="AU73" s="634"/>
    </row>
    <row r="74" spans="1:47" ht="33" customHeight="1" thickBot="1">
      <c r="A74" s="592">
        <f t="shared" si="2"/>
        <v>63</v>
      </c>
      <c r="B74" s="593" t="str">
        <f>IF('(入力順➀)基本情報入力シート'!C95="","",'(入力順➀)基本情報入力シート'!C95)</f>
        <v/>
      </c>
      <c r="C74" s="594" t="str">
        <f>IF('(入力順➀)基本情報入力シート'!D95="","",'(入力順➀)基本情報入力シート'!D95)</f>
        <v/>
      </c>
      <c r="D74" s="595" t="str">
        <f>IF('(入力順➀)基本情報入力シート'!E95="","",'(入力順➀)基本情報入力シート'!E95)</f>
        <v/>
      </c>
      <c r="E74" s="595" t="str">
        <f>IF('(入力順➀)基本情報入力シート'!F95="","",'(入力順➀)基本情報入力シート'!F95)</f>
        <v/>
      </c>
      <c r="F74" s="595" t="str">
        <f>IF('(入力順➀)基本情報入力シート'!G95="","",'(入力順➀)基本情報入力シート'!G95)</f>
        <v/>
      </c>
      <c r="G74" s="595" t="str">
        <f>IF('(入力順➀)基本情報入力シート'!H95="","",'(入力順➀)基本情報入力シート'!H95)</f>
        <v/>
      </c>
      <c r="H74" s="595" t="str">
        <f>IF('(入力順➀)基本情報入力シート'!I95="","",'(入力順➀)基本情報入力シート'!I95)</f>
        <v/>
      </c>
      <c r="I74" s="595" t="str">
        <f>IF('(入力順➀)基本情報入力シート'!J95="","",'(入力順➀)基本情報入力シート'!J95)</f>
        <v/>
      </c>
      <c r="J74" s="595" t="str">
        <f>IF('(入力順➀)基本情報入力シート'!K95="","",'(入力順➀)基本情報入力シート'!K95)</f>
        <v/>
      </c>
      <c r="K74" s="596" t="str">
        <f>IF('(入力順➀)基本情報入力シート'!L95="","",'(入力順➀)基本情報入力シート'!L95)</f>
        <v/>
      </c>
      <c r="L74" s="597" t="str">
        <f>IF('(入力順➀)基本情報入力シート'!M95="","",'(入力順➀)基本情報入力シート'!M95)</f>
        <v/>
      </c>
      <c r="M74" s="597" t="str">
        <f>IF('(入力順➀)基本情報入力シート'!R95="","",'(入力順➀)基本情報入力シート'!R95)</f>
        <v/>
      </c>
      <c r="N74" s="597" t="str">
        <f>IF('(入力順➀)基本情報入力シート'!W95="","",'(入力順➀)基本情報入力シート'!W95)</f>
        <v/>
      </c>
      <c r="O74" s="592" t="str">
        <f>IF('(入力順➀)基本情報入力シート'!X95="","",'(入力順➀)基本情報入力シート'!X95)</f>
        <v/>
      </c>
      <c r="P74" s="598" t="str">
        <f>IF('(入力順➀)基本情報入力シート'!Y95="","",'(入力順➀)基本情報入力シート'!Y95)</f>
        <v/>
      </c>
      <c r="Q74" s="599" t="str">
        <f>IF('(入力順➀)基本情報入力シート'!Z95="","",'(入力順➀)基本情報入力シート'!Z95)</f>
        <v/>
      </c>
      <c r="R74" s="626" t="str">
        <f>IF('(入力順➀)基本情報入力シート'!AA95="","",'(入力順➀)基本情報入力シート'!AA95)</f>
        <v/>
      </c>
      <c r="S74" s="627"/>
      <c r="T74" s="628"/>
      <c r="U74" s="629" t="str">
        <f>IF(P74="","",VLOOKUP(P74,【参考】数式用!$A$5:$I$38,MATCH(T74,【参考】数式用!$H$4:$I$4,0)+7,0))</f>
        <v/>
      </c>
      <c r="V74" s="837"/>
      <c r="W74" s="237" t="s">
        <v>201</v>
      </c>
      <c r="X74" s="630"/>
      <c r="Y74" s="234" t="s">
        <v>202</v>
      </c>
      <c r="Z74" s="630"/>
      <c r="AA74" s="386" t="s">
        <v>203</v>
      </c>
      <c r="AB74" s="630"/>
      <c r="AC74" s="234" t="s">
        <v>202</v>
      </c>
      <c r="AD74" s="630"/>
      <c r="AE74" s="234" t="s">
        <v>204</v>
      </c>
      <c r="AF74" s="606" t="s">
        <v>205</v>
      </c>
      <c r="AG74" s="607" t="str">
        <f t="shared" si="5"/>
        <v/>
      </c>
      <c r="AH74" s="608" t="s">
        <v>206</v>
      </c>
      <c r="AI74" s="609" t="str">
        <f t="shared" si="8"/>
        <v/>
      </c>
      <c r="AJ74" s="192"/>
      <c r="AK74" s="631" t="str">
        <f t="shared" si="6"/>
        <v>○</v>
      </c>
      <c r="AL74" s="632" t="str">
        <f t="shared" si="7"/>
        <v/>
      </c>
      <c r="AM74" s="633"/>
      <c r="AN74" s="633"/>
      <c r="AO74" s="633"/>
      <c r="AP74" s="633"/>
      <c r="AQ74" s="633"/>
      <c r="AR74" s="633"/>
      <c r="AS74" s="633"/>
      <c r="AT74" s="633"/>
      <c r="AU74" s="634"/>
    </row>
    <row r="75" spans="1:47" ht="33" customHeight="1" thickBot="1">
      <c r="A75" s="592">
        <f t="shared" si="2"/>
        <v>64</v>
      </c>
      <c r="B75" s="593" t="str">
        <f>IF('(入力順➀)基本情報入力シート'!C96="","",'(入力順➀)基本情報入力シート'!C96)</f>
        <v/>
      </c>
      <c r="C75" s="594" t="str">
        <f>IF('(入力順➀)基本情報入力シート'!D96="","",'(入力順➀)基本情報入力シート'!D96)</f>
        <v/>
      </c>
      <c r="D75" s="595" t="str">
        <f>IF('(入力順➀)基本情報入力シート'!E96="","",'(入力順➀)基本情報入力シート'!E96)</f>
        <v/>
      </c>
      <c r="E75" s="595" t="str">
        <f>IF('(入力順➀)基本情報入力シート'!F96="","",'(入力順➀)基本情報入力シート'!F96)</f>
        <v/>
      </c>
      <c r="F75" s="595" t="str">
        <f>IF('(入力順➀)基本情報入力シート'!G96="","",'(入力順➀)基本情報入力シート'!G96)</f>
        <v/>
      </c>
      <c r="G75" s="595" t="str">
        <f>IF('(入力順➀)基本情報入力シート'!H96="","",'(入力順➀)基本情報入力シート'!H96)</f>
        <v/>
      </c>
      <c r="H75" s="595" t="str">
        <f>IF('(入力順➀)基本情報入力シート'!I96="","",'(入力順➀)基本情報入力シート'!I96)</f>
        <v/>
      </c>
      <c r="I75" s="595" t="str">
        <f>IF('(入力順➀)基本情報入力シート'!J96="","",'(入力順➀)基本情報入力シート'!J96)</f>
        <v/>
      </c>
      <c r="J75" s="595" t="str">
        <f>IF('(入力順➀)基本情報入力シート'!K96="","",'(入力順➀)基本情報入力シート'!K96)</f>
        <v/>
      </c>
      <c r="K75" s="596" t="str">
        <f>IF('(入力順➀)基本情報入力シート'!L96="","",'(入力順➀)基本情報入力シート'!L96)</f>
        <v/>
      </c>
      <c r="L75" s="597" t="str">
        <f>IF('(入力順➀)基本情報入力シート'!M96="","",'(入力順➀)基本情報入力シート'!M96)</f>
        <v/>
      </c>
      <c r="M75" s="597" t="str">
        <f>IF('(入力順➀)基本情報入力シート'!R96="","",'(入力順➀)基本情報入力シート'!R96)</f>
        <v/>
      </c>
      <c r="N75" s="597" t="str">
        <f>IF('(入力順➀)基本情報入力シート'!W96="","",'(入力順➀)基本情報入力シート'!W96)</f>
        <v/>
      </c>
      <c r="O75" s="592" t="str">
        <f>IF('(入力順➀)基本情報入力シート'!X96="","",'(入力順➀)基本情報入力シート'!X96)</f>
        <v/>
      </c>
      <c r="P75" s="598" t="str">
        <f>IF('(入力順➀)基本情報入力シート'!Y96="","",'(入力順➀)基本情報入力シート'!Y96)</f>
        <v/>
      </c>
      <c r="Q75" s="599" t="str">
        <f>IF('(入力順➀)基本情報入力シート'!Z96="","",'(入力順➀)基本情報入力シート'!Z96)</f>
        <v/>
      </c>
      <c r="R75" s="626" t="str">
        <f>IF('(入力順➀)基本情報入力シート'!AA96="","",'(入力順➀)基本情報入力シート'!AA96)</f>
        <v/>
      </c>
      <c r="S75" s="627"/>
      <c r="T75" s="628"/>
      <c r="U75" s="629" t="str">
        <f>IF(P75="","",VLOOKUP(P75,【参考】数式用!$A$5:$I$38,MATCH(T75,【参考】数式用!$H$4:$I$4,0)+7,0))</f>
        <v/>
      </c>
      <c r="V75" s="837"/>
      <c r="W75" s="237" t="s">
        <v>201</v>
      </c>
      <c r="X75" s="630"/>
      <c r="Y75" s="234" t="s">
        <v>202</v>
      </c>
      <c r="Z75" s="630"/>
      <c r="AA75" s="386" t="s">
        <v>203</v>
      </c>
      <c r="AB75" s="630"/>
      <c r="AC75" s="234" t="s">
        <v>202</v>
      </c>
      <c r="AD75" s="630"/>
      <c r="AE75" s="234" t="s">
        <v>204</v>
      </c>
      <c r="AF75" s="606" t="s">
        <v>205</v>
      </c>
      <c r="AG75" s="607" t="str">
        <f t="shared" si="5"/>
        <v/>
      </c>
      <c r="AH75" s="608" t="s">
        <v>206</v>
      </c>
      <c r="AI75" s="609" t="str">
        <f t="shared" si="8"/>
        <v/>
      </c>
      <c r="AJ75" s="192"/>
      <c r="AK75" s="631" t="str">
        <f t="shared" si="6"/>
        <v>○</v>
      </c>
      <c r="AL75" s="632" t="str">
        <f t="shared" si="7"/>
        <v/>
      </c>
      <c r="AM75" s="633"/>
      <c r="AN75" s="633"/>
      <c r="AO75" s="633"/>
      <c r="AP75" s="633"/>
      <c r="AQ75" s="633"/>
      <c r="AR75" s="633"/>
      <c r="AS75" s="633"/>
      <c r="AT75" s="633"/>
      <c r="AU75" s="634"/>
    </row>
    <row r="76" spans="1:47" ht="33" customHeight="1" thickBot="1">
      <c r="A76" s="592">
        <f t="shared" si="2"/>
        <v>65</v>
      </c>
      <c r="B76" s="593" t="str">
        <f>IF('(入力順➀)基本情報入力シート'!C97="","",'(入力順➀)基本情報入力シート'!C97)</f>
        <v/>
      </c>
      <c r="C76" s="594" t="str">
        <f>IF('(入力順➀)基本情報入力シート'!D97="","",'(入力順➀)基本情報入力シート'!D97)</f>
        <v/>
      </c>
      <c r="D76" s="595" t="str">
        <f>IF('(入力順➀)基本情報入力シート'!E97="","",'(入力順➀)基本情報入力シート'!E97)</f>
        <v/>
      </c>
      <c r="E76" s="595" t="str">
        <f>IF('(入力順➀)基本情報入力シート'!F97="","",'(入力順➀)基本情報入力シート'!F97)</f>
        <v/>
      </c>
      <c r="F76" s="595" t="str">
        <f>IF('(入力順➀)基本情報入力シート'!G97="","",'(入力順➀)基本情報入力シート'!G97)</f>
        <v/>
      </c>
      <c r="G76" s="595" t="str">
        <f>IF('(入力順➀)基本情報入力シート'!H97="","",'(入力順➀)基本情報入力シート'!H97)</f>
        <v/>
      </c>
      <c r="H76" s="595" t="str">
        <f>IF('(入力順➀)基本情報入力シート'!I97="","",'(入力順➀)基本情報入力シート'!I97)</f>
        <v/>
      </c>
      <c r="I76" s="595" t="str">
        <f>IF('(入力順➀)基本情報入力シート'!J97="","",'(入力順➀)基本情報入力シート'!J97)</f>
        <v/>
      </c>
      <c r="J76" s="595" t="str">
        <f>IF('(入力順➀)基本情報入力シート'!K97="","",'(入力順➀)基本情報入力シート'!K97)</f>
        <v/>
      </c>
      <c r="K76" s="596" t="str">
        <f>IF('(入力順➀)基本情報入力シート'!L97="","",'(入力順➀)基本情報入力シート'!L97)</f>
        <v/>
      </c>
      <c r="L76" s="597" t="str">
        <f>IF('(入力順➀)基本情報入力シート'!M97="","",'(入力順➀)基本情報入力シート'!M97)</f>
        <v/>
      </c>
      <c r="M76" s="597" t="str">
        <f>IF('(入力順➀)基本情報入力シート'!R97="","",'(入力順➀)基本情報入力シート'!R97)</f>
        <v/>
      </c>
      <c r="N76" s="597" t="str">
        <f>IF('(入力順➀)基本情報入力シート'!W97="","",'(入力順➀)基本情報入力シート'!W97)</f>
        <v/>
      </c>
      <c r="O76" s="592" t="str">
        <f>IF('(入力順➀)基本情報入力シート'!X97="","",'(入力順➀)基本情報入力シート'!X97)</f>
        <v/>
      </c>
      <c r="P76" s="598" t="str">
        <f>IF('(入力順➀)基本情報入力シート'!Y97="","",'(入力順➀)基本情報入力シート'!Y97)</f>
        <v/>
      </c>
      <c r="Q76" s="599" t="str">
        <f>IF('(入力順➀)基本情報入力シート'!Z97="","",'(入力順➀)基本情報入力シート'!Z97)</f>
        <v/>
      </c>
      <c r="R76" s="626" t="str">
        <f>IF('(入力順➀)基本情報入力シート'!AA97="","",'(入力順➀)基本情報入力シート'!AA97)</f>
        <v/>
      </c>
      <c r="S76" s="627"/>
      <c r="T76" s="628"/>
      <c r="U76" s="629" t="str">
        <f>IF(P76="","",VLOOKUP(P76,【参考】数式用!$A$5:$I$38,MATCH(T76,【参考】数式用!$H$4:$I$4,0)+7,0))</f>
        <v/>
      </c>
      <c r="V76" s="837"/>
      <c r="W76" s="237" t="s">
        <v>201</v>
      </c>
      <c r="X76" s="630"/>
      <c r="Y76" s="234" t="s">
        <v>202</v>
      </c>
      <c r="Z76" s="630"/>
      <c r="AA76" s="386" t="s">
        <v>203</v>
      </c>
      <c r="AB76" s="630"/>
      <c r="AC76" s="234" t="s">
        <v>202</v>
      </c>
      <c r="AD76" s="630"/>
      <c r="AE76" s="234" t="s">
        <v>204</v>
      </c>
      <c r="AF76" s="606" t="s">
        <v>205</v>
      </c>
      <c r="AG76" s="607" t="str">
        <f t="shared" si="5"/>
        <v/>
      </c>
      <c r="AH76" s="608" t="s">
        <v>206</v>
      </c>
      <c r="AI76" s="609" t="str">
        <f t="shared" ref="AI76:AI111" si="9">IFERROR(ROUNDDOWN(ROUND(Q76*R76,0)*U76,0)*AG76,"")</f>
        <v/>
      </c>
      <c r="AJ76" s="192"/>
      <c r="AK76" s="631" t="str">
        <f t="shared" si="6"/>
        <v>○</v>
      </c>
      <c r="AL76" s="632" t="str">
        <f t="shared" si="7"/>
        <v/>
      </c>
      <c r="AM76" s="633"/>
      <c r="AN76" s="633"/>
      <c r="AO76" s="633"/>
      <c r="AP76" s="633"/>
      <c r="AQ76" s="633"/>
      <c r="AR76" s="633"/>
      <c r="AS76" s="633"/>
      <c r="AT76" s="633"/>
      <c r="AU76" s="634"/>
    </row>
    <row r="77" spans="1:47" ht="33" customHeight="1" thickBot="1">
      <c r="A77" s="592">
        <f t="shared" si="2"/>
        <v>66</v>
      </c>
      <c r="B77" s="593" t="str">
        <f>IF('(入力順➀)基本情報入力シート'!C98="","",'(入力順➀)基本情報入力シート'!C98)</f>
        <v/>
      </c>
      <c r="C77" s="594" t="str">
        <f>IF('(入力順➀)基本情報入力シート'!D98="","",'(入力順➀)基本情報入力シート'!D98)</f>
        <v/>
      </c>
      <c r="D77" s="595" t="str">
        <f>IF('(入力順➀)基本情報入力シート'!E98="","",'(入力順➀)基本情報入力シート'!E98)</f>
        <v/>
      </c>
      <c r="E77" s="595" t="str">
        <f>IF('(入力順➀)基本情報入力シート'!F98="","",'(入力順➀)基本情報入力シート'!F98)</f>
        <v/>
      </c>
      <c r="F77" s="595" t="str">
        <f>IF('(入力順➀)基本情報入力シート'!G98="","",'(入力順➀)基本情報入力シート'!G98)</f>
        <v/>
      </c>
      <c r="G77" s="595" t="str">
        <f>IF('(入力順➀)基本情報入力シート'!H98="","",'(入力順➀)基本情報入力シート'!H98)</f>
        <v/>
      </c>
      <c r="H77" s="595" t="str">
        <f>IF('(入力順➀)基本情報入力シート'!I98="","",'(入力順➀)基本情報入力シート'!I98)</f>
        <v/>
      </c>
      <c r="I77" s="595" t="str">
        <f>IF('(入力順➀)基本情報入力シート'!J98="","",'(入力順➀)基本情報入力シート'!J98)</f>
        <v/>
      </c>
      <c r="J77" s="595" t="str">
        <f>IF('(入力順➀)基本情報入力シート'!K98="","",'(入力順➀)基本情報入力シート'!K98)</f>
        <v/>
      </c>
      <c r="K77" s="596" t="str">
        <f>IF('(入力順➀)基本情報入力シート'!L98="","",'(入力順➀)基本情報入力シート'!L98)</f>
        <v/>
      </c>
      <c r="L77" s="597" t="str">
        <f>IF('(入力順➀)基本情報入力シート'!M98="","",'(入力順➀)基本情報入力シート'!M98)</f>
        <v/>
      </c>
      <c r="M77" s="597" t="str">
        <f>IF('(入力順➀)基本情報入力シート'!R98="","",'(入力順➀)基本情報入力シート'!R98)</f>
        <v/>
      </c>
      <c r="N77" s="597" t="str">
        <f>IF('(入力順➀)基本情報入力シート'!W98="","",'(入力順➀)基本情報入力シート'!W98)</f>
        <v/>
      </c>
      <c r="O77" s="592" t="str">
        <f>IF('(入力順➀)基本情報入力シート'!X98="","",'(入力順➀)基本情報入力シート'!X98)</f>
        <v/>
      </c>
      <c r="P77" s="598" t="str">
        <f>IF('(入力順➀)基本情報入力シート'!Y98="","",'(入力順➀)基本情報入力シート'!Y98)</f>
        <v/>
      </c>
      <c r="Q77" s="599" t="str">
        <f>IF('(入力順➀)基本情報入力シート'!Z98="","",'(入力順➀)基本情報入力シート'!Z98)</f>
        <v/>
      </c>
      <c r="R77" s="626" t="str">
        <f>IF('(入力順➀)基本情報入力シート'!AA98="","",'(入力順➀)基本情報入力シート'!AA98)</f>
        <v/>
      </c>
      <c r="S77" s="627"/>
      <c r="T77" s="628"/>
      <c r="U77" s="629" t="str">
        <f>IF(P77="","",VLOOKUP(P77,【参考】数式用!$A$5:$I$38,MATCH(T77,【参考】数式用!$H$4:$I$4,0)+7,0))</f>
        <v/>
      </c>
      <c r="V77" s="837"/>
      <c r="W77" s="237" t="s">
        <v>201</v>
      </c>
      <c r="X77" s="630"/>
      <c r="Y77" s="234" t="s">
        <v>202</v>
      </c>
      <c r="Z77" s="630"/>
      <c r="AA77" s="386" t="s">
        <v>203</v>
      </c>
      <c r="AB77" s="630"/>
      <c r="AC77" s="234" t="s">
        <v>202</v>
      </c>
      <c r="AD77" s="630"/>
      <c r="AE77" s="234" t="s">
        <v>204</v>
      </c>
      <c r="AF77" s="606" t="s">
        <v>205</v>
      </c>
      <c r="AG77" s="607" t="str">
        <f t="shared" si="5"/>
        <v/>
      </c>
      <c r="AH77" s="608" t="s">
        <v>206</v>
      </c>
      <c r="AI77" s="609" t="str">
        <f t="shared" si="9"/>
        <v/>
      </c>
      <c r="AJ77" s="192"/>
      <c r="AK77" s="631" t="str">
        <f t="shared" si="6"/>
        <v>○</v>
      </c>
      <c r="AL77" s="632" t="str">
        <f t="shared" si="7"/>
        <v/>
      </c>
      <c r="AM77" s="633"/>
      <c r="AN77" s="633"/>
      <c r="AO77" s="633"/>
      <c r="AP77" s="633"/>
      <c r="AQ77" s="633"/>
      <c r="AR77" s="633"/>
      <c r="AS77" s="633"/>
      <c r="AT77" s="633"/>
      <c r="AU77" s="634"/>
    </row>
    <row r="78" spans="1:47" ht="33" customHeight="1" thickBot="1">
      <c r="A78" s="592">
        <f t="shared" si="2"/>
        <v>67</v>
      </c>
      <c r="B78" s="593" t="str">
        <f>IF('(入力順➀)基本情報入力シート'!C99="","",'(入力順➀)基本情報入力シート'!C99)</f>
        <v/>
      </c>
      <c r="C78" s="594" t="str">
        <f>IF('(入力順➀)基本情報入力シート'!D99="","",'(入力順➀)基本情報入力シート'!D99)</f>
        <v/>
      </c>
      <c r="D78" s="595" t="str">
        <f>IF('(入力順➀)基本情報入力シート'!E99="","",'(入力順➀)基本情報入力シート'!E99)</f>
        <v/>
      </c>
      <c r="E78" s="595" t="str">
        <f>IF('(入力順➀)基本情報入力シート'!F99="","",'(入力順➀)基本情報入力シート'!F99)</f>
        <v/>
      </c>
      <c r="F78" s="595" t="str">
        <f>IF('(入力順➀)基本情報入力シート'!G99="","",'(入力順➀)基本情報入力シート'!G99)</f>
        <v/>
      </c>
      <c r="G78" s="595" t="str">
        <f>IF('(入力順➀)基本情報入力シート'!H99="","",'(入力順➀)基本情報入力シート'!H99)</f>
        <v/>
      </c>
      <c r="H78" s="595" t="str">
        <f>IF('(入力順➀)基本情報入力シート'!I99="","",'(入力順➀)基本情報入力シート'!I99)</f>
        <v/>
      </c>
      <c r="I78" s="595" t="str">
        <f>IF('(入力順➀)基本情報入力シート'!J99="","",'(入力順➀)基本情報入力シート'!J99)</f>
        <v/>
      </c>
      <c r="J78" s="595" t="str">
        <f>IF('(入力順➀)基本情報入力シート'!K99="","",'(入力順➀)基本情報入力シート'!K99)</f>
        <v/>
      </c>
      <c r="K78" s="596" t="str">
        <f>IF('(入力順➀)基本情報入力シート'!L99="","",'(入力順➀)基本情報入力シート'!L99)</f>
        <v/>
      </c>
      <c r="L78" s="597" t="str">
        <f>IF('(入力順➀)基本情報入力シート'!M99="","",'(入力順➀)基本情報入力シート'!M99)</f>
        <v/>
      </c>
      <c r="M78" s="597" t="str">
        <f>IF('(入力順➀)基本情報入力シート'!R99="","",'(入力順➀)基本情報入力シート'!R99)</f>
        <v/>
      </c>
      <c r="N78" s="597" t="str">
        <f>IF('(入力順➀)基本情報入力シート'!W99="","",'(入力順➀)基本情報入力シート'!W99)</f>
        <v/>
      </c>
      <c r="O78" s="592" t="str">
        <f>IF('(入力順➀)基本情報入力シート'!X99="","",'(入力順➀)基本情報入力シート'!X99)</f>
        <v/>
      </c>
      <c r="P78" s="598" t="str">
        <f>IF('(入力順➀)基本情報入力シート'!Y99="","",'(入力順➀)基本情報入力シート'!Y99)</f>
        <v/>
      </c>
      <c r="Q78" s="599" t="str">
        <f>IF('(入力順➀)基本情報入力シート'!Z99="","",'(入力順➀)基本情報入力シート'!Z99)</f>
        <v/>
      </c>
      <c r="R78" s="626" t="str">
        <f>IF('(入力順➀)基本情報入力シート'!AA99="","",'(入力順➀)基本情報入力シート'!AA99)</f>
        <v/>
      </c>
      <c r="S78" s="627"/>
      <c r="T78" s="628"/>
      <c r="U78" s="629" t="str">
        <f>IF(P78="","",VLOOKUP(P78,【参考】数式用!$A$5:$I$38,MATCH(T78,【参考】数式用!$H$4:$I$4,0)+7,0))</f>
        <v/>
      </c>
      <c r="V78" s="837"/>
      <c r="W78" s="237" t="s">
        <v>201</v>
      </c>
      <c r="X78" s="630"/>
      <c r="Y78" s="234" t="s">
        <v>202</v>
      </c>
      <c r="Z78" s="630"/>
      <c r="AA78" s="386" t="s">
        <v>203</v>
      </c>
      <c r="AB78" s="630"/>
      <c r="AC78" s="234" t="s">
        <v>202</v>
      </c>
      <c r="AD78" s="630"/>
      <c r="AE78" s="234" t="s">
        <v>204</v>
      </c>
      <c r="AF78" s="606" t="s">
        <v>205</v>
      </c>
      <c r="AG78" s="607" t="str">
        <f t="shared" si="5"/>
        <v/>
      </c>
      <c r="AH78" s="608" t="s">
        <v>206</v>
      </c>
      <c r="AI78" s="609" t="str">
        <f t="shared" si="9"/>
        <v/>
      </c>
      <c r="AJ78" s="192"/>
      <c r="AK78" s="631" t="str">
        <f t="shared" si="6"/>
        <v>○</v>
      </c>
      <c r="AL78" s="632" t="str">
        <f t="shared" si="7"/>
        <v/>
      </c>
      <c r="AM78" s="633"/>
      <c r="AN78" s="633"/>
      <c r="AO78" s="633"/>
      <c r="AP78" s="633"/>
      <c r="AQ78" s="633"/>
      <c r="AR78" s="633"/>
      <c r="AS78" s="633"/>
      <c r="AT78" s="633"/>
      <c r="AU78" s="634"/>
    </row>
    <row r="79" spans="1:47" ht="33" customHeight="1" thickBot="1">
      <c r="A79" s="592">
        <f t="shared" si="2"/>
        <v>68</v>
      </c>
      <c r="B79" s="593" t="str">
        <f>IF('(入力順➀)基本情報入力シート'!C100="","",'(入力順➀)基本情報入力シート'!C100)</f>
        <v/>
      </c>
      <c r="C79" s="594" t="str">
        <f>IF('(入力順➀)基本情報入力シート'!D100="","",'(入力順➀)基本情報入力シート'!D100)</f>
        <v/>
      </c>
      <c r="D79" s="595" t="str">
        <f>IF('(入力順➀)基本情報入力シート'!E100="","",'(入力順➀)基本情報入力シート'!E100)</f>
        <v/>
      </c>
      <c r="E79" s="595" t="str">
        <f>IF('(入力順➀)基本情報入力シート'!F100="","",'(入力順➀)基本情報入力シート'!F100)</f>
        <v/>
      </c>
      <c r="F79" s="595" t="str">
        <f>IF('(入力順➀)基本情報入力シート'!G100="","",'(入力順➀)基本情報入力シート'!G100)</f>
        <v/>
      </c>
      <c r="G79" s="595" t="str">
        <f>IF('(入力順➀)基本情報入力シート'!H100="","",'(入力順➀)基本情報入力シート'!H100)</f>
        <v/>
      </c>
      <c r="H79" s="595" t="str">
        <f>IF('(入力順➀)基本情報入力シート'!I100="","",'(入力順➀)基本情報入力シート'!I100)</f>
        <v/>
      </c>
      <c r="I79" s="595" t="str">
        <f>IF('(入力順➀)基本情報入力シート'!J100="","",'(入力順➀)基本情報入力シート'!J100)</f>
        <v/>
      </c>
      <c r="J79" s="595" t="str">
        <f>IF('(入力順➀)基本情報入力シート'!K100="","",'(入力順➀)基本情報入力シート'!K100)</f>
        <v/>
      </c>
      <c r="K79" s="596" t="str">
        <f>IF('(入力順➀)基本情報入力シート'!L100="","",'(入力順➀)基本情報入力シート'!L100)</f>
        <v/>
      </c>
      <c r="L79" s="597" t="str">
        <f>IF('(入力順➀)基本情報入力シート'!M100="","",'(入力順➀)基本情報入力シート'!M100)</f>
        <v/>
      </c>
      <c r="M79" s="597" t="str">
        <f>IF('(入力順➀)基本情報入力シート'!R100="","",'(入力順➀)基本情報入力シート'!R100)</f>
        <v/>
      </c>
      <c r="N79" s="597" t="str">
        <f>IF('(入力順➀)基本情報入力シート'!W100="","",'(入力順➀)基本情報入力シート'!W100)</f>
        <v/>
      </c>
      <c r="O79" s="592" t="str">
        <f>IF('(入力順➀)基本情報入力シート'!X100="","",'(入力順➀)基本情報入力シート'!X100)</f>
        <v/>
      </c>
      <c r="P79" s="598" t="str">
        <f>IF('(入力順➀)基本情報入力シート'!Y100="","",'(入力順➀)基本情報入力シート'!Y100)</f>
        <v/>
      </c>
      <c r="Q79" s="599" t="str">
        <f>IF('(入力順➀)基本情報入力シート'!Z100="","",'(入力順➀)基本情報入力シート'!Z100)</f>
        <v/>
      </c>
      <c r="R79" s="626" t="str">
        <f>IF('(入力順➀)基本情報入力シート'!AA100="","",'(入力順➀)基本情報入力シート'!AA100)</f>
        <v/>
      </c>
      <c r="S79" s="627"/>
      <c r="T79" s="628"/>
      <c r="U79" s="629" t="str">
        <f>IF(P79="","",VLOOKUP(P79,【参考】数式用!$A$5:$I$38,MATCH(T79,【参考】数式用!$H$4:$I$4,0)+7,0))</f>
        <v/>
      </c>
      <c r="V79" s="837"/>
      <c r="W79" s="237" t="s">
        <v>201</v>
      </c>
      <c r="X79" s="630"/>
      <c r="Y79" s="234" t="s">
        <v>202</v>
      </c>
      <c r="Z79" s="630"/>
      <c r="AA79" s="386" t="s">
        <v>203</v>
      </c>
      <c r="AB79" s="630"/>
      <c r="AC79" s="234" t="s">
        <v>202</v>
      </c>
      <c r="AD79" s="630"/>
      <c r="AE79" s="234" t="s">
        <v>204</v>
      </c>
      <c r="AF79" s="606" t="s">
        <v>205</v>
      </c>
      <c r="AG79" s="607" t="str">
        <f t="shared" si="5"/>
        <v/>
      </c>
      <c r="AH79" s="608" t="s">
        <v>206</v>
      </c>
      <c r="AI79" s="609" t="str">
        <f t="shared" si="9"/>
        <v/>
      </c>
      <c r="AJ79" s="192"/>
      <c r="AK79" s="631" t="str">
        <f t="shared" si="6"/>
        <v>○</v>
      </c>
      <c r="AL79" s="632" t="str">
        <f t="shared" si="7"/>
        <v/>
      </c>
      <c r="AM79" s="633"/>
      <c r="AN79" s="633"/>
      <c r="AO79" s="633"/>
      <c r="AP79" s="633"/>
      <c r="AQ79" s="633"/>
      <c r="AR79" s="633"/>
      <c r="AS79" s="633"/>
      <c r="AT79" s="633"/>
      <c r="AU79" s="634"/>
    </row>
    <row r="80" spans="1:47" ht="33" customHeight="1" thickBot="1">
      <c r="A80" s="592">
        <f t="shared" si="2"/>
        <v>69</v>
      </c>
      <c r="B80" s="593" t="str">
        <f>IF('(入力順➀)基本情報入力シート'!C101="","",'(入力順➀)基本情報入力シート'!C101)</f>
        <v/>
      </c>
      <c r="C80" s="594" t="str">
        <f>IF('(入力順➀)基本情報入力シート'!D101="","",'(入力順➀)基本情報入力シート'!D101)</f>
        <v/>
      </c>
      <c r="D80" s="595" t="str">
        <f>IF('(入力順➀)基本情報入力シート'!E101="","",'(入力順➀)基本情報入力シート'!E101)</f>
        <v/>
      </c>
      <c r="E80" s="595" t="str">
        <f>IF('(入力順➀)基本情報入力シート'!F101="","",'(入力順➀)基本情報入力シート'!F101)</f>
        <v/>
      </c>
      <c r="F80" s="595" t="str">
        <f>IF('(入力順➀)基本情報入力シート'!G101="","",'(入力順➀)基本情報入力シート'!G101)</f>
        <v/>
      </c>
      <c r="G80" s="595" t="str">
        <f>IF('(入力順➀)基本情報入力シート'!H101="","",'(入力順➀)基本情報入力シート'!H101)</f>
        <v/>
      </c>
      <c r="H80" s="595" t="str">
        <f>IF('(入力順➀)基本情報入力シート'!I101="","",'(入力順➀)基本情報入力シート'!I101)</f>
        <v/>
      </c>
      <c r="I80" s="595" t="str">
        <f>IF('(入力順➀)基本情報入力シート'!J101="","",'(入力順➀)基本情報入力シート'!J101)</f>
        <v/>
      </c>
      <c r="J80" s="595" t="str">
        <f>IF('(入力順➀)基本情報入力シート'!K101="","",'(入力順➀)基本情報入力シート'!K101)</f>
        <v/>
      </c>
      <c r="K80" s="596" t="str">
        <f>IF('(入力順➀)基本情報入力シート'!L101="","",'(入力順➀)基本情報入力シート'!L101)</f>
        <v/>
      </c>
      <c r="L80" s="597" t="str">
        <f>IF('(入力順➀)基本情報入力シート'!M101="","",'(入力順➀)基本情報入力シート'!M101)</f>
        <v/>
      </c>
      <c r="M80" s="597" t="str">
        <f>IF('(入力順➀)基本情報入力シート'!R101="","",'(入力順➀)基本情報入力シート'!R101)</f>
        <v/>
      </c>
      <c r="N80" s="597" t="str">
        <f>IF('(入力順➀)基本情報入力シート'!W101="","",'(入力順➀)基本情報入力シート'!W101)</f>
        <v/>
      </c>
      <c r="O80" s="592" t="str">
        <f>IF('(入力順➀)基本情報入力シート'!X101="","",'(入力順➀)基本情報入力シート'!X101)</f>
        <v/>
      </c>
      <c r="P80" s="598" t="str">
        <f>IF('(入力順➀)基本情報入力シート'!Y101="","",'(入力順➀)基本情報入力シート'!Y101)</f>
        <v/>
      </c>
      <c r="Q80" s="599" t="str">
        <f>IF('(入力順➀)基本情報入力シート'!Z101="","",'(入力順➀)基本情報入力シート'!Z101)</f>
        <v/>
      </c>
      <c r="R80" s="626" t="str">
        <f>IF('(入力順➀)基本情報入力シート'!AA101="","",'(入力順➀)基本情報入力シート'!AA101)</f>
        <v/>
      </c>
      <c r="S80" s="627"/>
      <c r="T80" s="628"/>
      <c r="U80" s="629" t="str">
        <f>IF(P80="","",VLOOKUP(P80,【参考】数式用!$A$5:$I$38,MATCH(T80,【参考】数式用!$H$4:$I$4,0)+7,0))</f>
        <v/>
      </c>
      <c r="V80" s="837"/>
      <c r="W80" s="237" t="s">
        <v>201</v>
      </c>
      <c r="X80" s="630"/>
      <c r="Y80" s="234" t="s">
        <v>202</v>
      </c>
      <c r="Z80" s="630"/>
      <c r="AA80" s="386" t="s">
        <v>203</v>
      </c>
      <c r="AB80" s="630"/>
      <c r="AC80" s="234" t="s">
        <v>202</v>
      </c>
      <c r="AD80" s="630"/>
      <c r="AE80" s="234" t="s">
        <v>204</v>
      </c>
      <c r="AF80" s="606" t="s">
        <v>205</v>
      </c>
      <c r="AG80" s="607" t="str">
        <f t="shared" si="5"/>
        <v/>
      </c>
      <c r="AH80" s="608" t="s">
        <v>206</v>
      </c>
      <c r="AI80" s="609" t="str">
        <f t="shared" si="9"/>
        <v/>
      </c>
      <c r="AJ80" s="192"/>
      <c r="AK80" s="631" t="str">
        <f t="shared" si="6"/>
        <v>○</v>
      </c>
      <c r="AL80" s="632" t="str">
        <f t="shared" si="7"/>
        <v/>
      </c>
      <c r="AM80" s="633"/>
      <c r="AN80" s="633"/>
      <c r="AO80" s="633"/>
      <c r="AP80" s="633"/>
      <c r="AQ80" s="633"/>
      <c r="AR80" s="633"/>
      <c r="AS80" s="633"/>
      <c r="AT80" s="633"/>
      <c r="AU80" s="634"/>
    </row>
    <row r="81" spans="1:47" ht="33" customHeight="1" thickBot="1">
      <c r="A81" s="592">
        <f t="shared" si="2"/>
        <v>70</v>
      </c>
      <c r="B81" s="593" t="str">
        <f>IF('(入力順➀)基本情報入力シート'!C102="","",'(入力順➀)基本情報入力シート'!C102)</f>
        <v/>
      </c>
      <c r="C81" s="594" t="str">
        <f>IF('(入力順➀)基本情報入力シート'!D102="","",'(入力順➀)基本情報入力シート'!D102)</f>
        <v/>
      </c>
      <c r="D81" s="595" t="str">
        <f>IF('(入力順➀)基本情報入力シート'!E102="","",'(入力順➀)基本情報入力シート'!E102)</f>
        <v/>
      </c>
      <c r="E81" s="595" t="str">
        <f>IF('(入力順➀)基本情報入力シート'!F102="","",'(入力順➀)基本情報入力シート'!F102)</f>
        <v/>
      </c>
      <c r="F81" s="595" t="str">
        <f>IF('(入力順➀)基本情報入力シート'!G102="","",'(入力順➀)基本情報入力シート'!G102)</f>
        <v/>
      </c>
      <c r="G81" s="595" t="str">
        <f>IF('(入力順➀)基本情報入力シート'!H102="","",'(入力順➀)基本情報入力シート'!H102)</f>
        <v/>
      </c>
      <c r="H81" s="595" t="str">
        <f>IF('(入力順➀)基本情報入力シート'!I102="","",'(入力順➀)基本情報入力シート'!I102)</f>
        <v/>
      </c>
      <c r="I81" s="595" t="str">
        <f>IF('(入力順➀)基本情報入力シート'!J102="","",'(入力順➀)基本情報入力シート'!J102)</f>
        <v/>
      </c>
      <c r="J81" s="595" t="str">
        <f>IF('(入力順➀)基本情報入力シート'!K102="","",'(入力順➀)基本情報入力シート'!K102)</f>
        <v/>
      </c>
      <c r="K81" s="596" t="str">
        <f>IF('(入力順➀)基本情報入力シート'!L102="","",'(入力順➀)基本情報入力シート'!L102)</f>
        <v/>
      </c>
      <c r="L81" s="597" t="str">
        <f>IF('(入力順➀)基本情報入力シート'!M102="","",'(入力順➀)基本情報入力シート'!M102)</f>
        <v/>
      </c>
      <c r="M81" s="597" t="str">
        <f>IF('(入力順➀)基本情報入力シート'!R102="","",'(入力順➀)基本情報入力シート'!R102)</f>
        <v/>
      </c>
      <c r="N81" s="597" t="str">
        <f>IF('(入力順➀)基本情報入力シート'!W102="","",'(入力順➀)基本情報入力シート'!W102)</f>
        <v/>
      </c>
      <c r="O81" s="592" t="str">
        <f>IF('(入力順➀)基本情報入力シート'!X102="","",'(入力順➀)基本情報入力シート'!X102)</f>
        <v/>
      </c>
      <c r="P81" s="598" t="str">
        <f>IF('(入力順➀)基本情報入力シート'!Y102="","",'(入力順➀)基本情報入力シート'!Y102)</f>
        <v/>
      </c>
      <c r="Q81" s="599" t="str">
        <f>IF('(入力順➀)基本情報入力シート'!Z102="","",'(入力順➀)基本情報入力シート'!Z102)</f>
        <v/>
      </c>
      <c r="R81" s="626" t="str">
        <f>IF('(入力順➀)基本情報入力シート'!AA102="","",'(入力順➀)基本情報入力シート'!AA102)</f>
        <v/>
      </c>
      <c r="S81" s="627"/>
      <c r="T81" s="628"/>
      <c r="U81" s="629" t="str">
        <f>IF(P81="","",VLOOKUP(P81,【参考】数式用!$A$5:$I$38,MATCH(T81,【参考】数式用!$H$4:$I$4,0)+7,0))</f>
        <v/>
      </c>
      <c r="V81" s="837"/>
      <c r="W81" s="237" t="s">
        <v>201</v>
      </c>
      <c r="X81" s="630"/>
      <c r="Y81" s="234" t="s">
        <v>202</v>
      </c>
      <c r="Z81" s="630"/>
      <c r="AA81" s="386" t="s">
        <v>203</v>
      </c>
      <c r="AB81" s="630"/>
      <c r="AC81" s="234" t="s">
        <v>202</v>
      </c>
      <c r="AD81" s="630"/>
      <c r="AE81" s="234" t="s">
        <v>204</v>
      </c>
      <c r="AF81" s="606" t="s">
        <v>205</v>
      </c>
      <c r="AG81" s="607" t="str">
        <f t="shared" ref="AG81:AG111" si="10">IF(X81&gt;=1,(AB81*12+AD81)-(X81*12+Z81)+1,"")</f>
        <v/>
      </c>
      <c r="AH81" s="608" t="s">
        <v>206</v>
      </c>
      <c r="AI81" s="609" t="str">
        <f t="shared" si="9"/>
        <v/>
      </c>
      <c r="AJ81" s="192"/>
      <c r="AK81" s="631" t="str">
        <f t="shared" si="6"/>
        <v>○</v>
      </c>
      <c r="AL81" s="632" t="str">
        <f t="shared" si="7"/>
        <v/>
      </c>
      <c r="AM81" s="633"/>
      <c r="AN81" s="633"/>
      <c r="AO81" s="633"/>
      <c r="AP81" s="633"/>
      <c r="AQ81" s="633"/>
      <c r="AR81" s="633"/>
      <c r="AS81" s="633"/>
      <c r="AT81" s="633"/>
      <c r="AU81" s="634"/>
    </row>
    <row r="82" spans="1:47" ht="33" customHeight="1" thickBot="1">
      <c r="A82" s="592">
        <f t="shared" si="2"/>
        <v>71</v>
      </c>
      <c r="B82" s="593" t="str">
        <f>IF('(入力順➀)基本情報入力シート'!C103="","",'(入力順➀)基本情報入力シート'!C103)</f>
        <v/>
      </c>
      <c r="C82" s="594" t="str">
        <f>IF('(入力順➀)基本情報入力シート'!D103="","",'(入力順➀)基本情報入力シート'!D103)</f>
        <v/>
      </c>
      <c r="D82" s="595" t="str">
        <f>IF('(入力順➀)基本情報入力シート'!E103="","",'(入力順➀)基本情報入力シート'!E103)</f>
        <v/>
      </c>
      <c r="E82" s="595" t="str">
        <f>IF('(入力順➀)基本情報入力シート'!F103="","",'(入力順➀)基本情報入力シート'!F103)</f>
        <v/>
      </c>
      <c r="F82" s="595" t="str">
        <f>IF('(入力順➀)基本情報入力シート'!G103="","",'(入力順➀)基本情報入力シート'!G103)</f>
        <v/>
      </c>
      <c r="G82" s="595" t="str">
        <f>IF('(入力順➀)基本情報入力シート'!H103="","",'(入力順➀)基本情報入力シート'!H103)</f>
        <v/>
      </c>
      <c r="H82" s="595" t="str">
        <f>IF('(入力順➀)基本情報入力シート'!I103="","",'(入力順➀)基本情報入力シート'!I103)</f>
        <v/>
      </c>
      <c r="I82" s="595" t="str">
        <f>IF('(入力順➀)基本情報入力シート'!J103="","",'(入力順➀)基本情報入力シート'!J103)</f>
        <v/>
      </c>
      <c r="J82" s="595" t="str">
        <f>IF('(入力順➀)基本情報入力シート'!K103="","",'(入力順➀)基本情報入力シート'!K103)</f>
        <v/>
      </c>
      <c r="K82" s="596" t="str">
        <f>IF('(入力順➀)基本情報入力シート'!L103="","",'(入力順➀)基本情報入力シート'!L103)</f>
        <v/>
      </c>
      <c r="L82" s="597" t="str">
        <f>IF('(入力順➀)基本情報入力シート'!M103="","",'(入力順➀)基本情報入力シート'!M103)</f>
        <v/>
      </c>
      <c r="M82" s="597" t="str">
        <f>IF('(入力順➀)基本情報入力シート'!R103="","",'(入力順➀)基本情報入力シート'!R103)</f>
        <v/>
      </c>
      <c r="N82" s="597" t="str">
        <f>IF('(入力順➀)基本情報入力シート'!W103="","",'(入力順➀)基本情報入力シート'!W103)</f>
        <v/>
      </c>
      <c r="O82" s="592" t="str">
        <f>IF('(入力順➀)基本情報入力シート'!X103="","",'(入力順➀)基本情報入力シート'!X103)</f>
        <v/>
      </c>
      <c r="P82" s="598" t="str">
        <f>IF('(入力順➀)基本情報入力シート'!Y103="","",'(入力順➀)基本情報入力シート'!Y103)</f>
        <v/>
      </c>
      <c r="Q82" s="599" t="str">
        <f>IF('(入力順➀)基本情報入力シート'!Z103="","",'(入力順➀)基本情報入力シート'!Z103)</f>
        <v/>
      </c>
      <c r="R82" s="626" t="str">
        <f>IF('(入力順➀)基本情報入力シート'!AA103="","",'(入力順➀)基本情報入力シート'!AA103)</f>
        <v/>
      </c>
      <c r="S82" s="627"/>
      <c r="T82" s="628"/>
      <c r="U82" s="629" t="str">
        <f>IF(P82="","",VLOOKUP(P82,【参考】数式用!$A$5:$I$38,MATCH(T82,【参考】数式用!$H$4:$I$4,0)+7,0))</f>
        <v/>
      </c>
      <c r="V82" s="837"/>
      <c r="W82" s="237" t="s">
        <v>201</v>
      </c>
      <c r="X82" s="630"/>
      <c r="Y82" s="234" t="s">
        <v>202</v>
      </c>
      <c r="Z82" s="630"/>
      <c r="AA82" s="386" t="s">
        <v>203</v>
      </c>
      <c r="AB82" s="630"/>
      <c r="AC82" s="234" t="s">
        <v>202</v>
      </c>
      <c r="AD82" s="630"/>
      <c r="AE82" s="234" t="s">
        <v>204</v>
      </c>
      <c r="AF82" s="606" t="s">
        <v>205</v>
      </c>
      <c r="AG82" s="607" t="str">
        <f t="shared" si="10"/>
        <v/>
      </c>
      <c r="AH82" s="608" t="s">
        <v>206</v>
      </c>
      <c r="AI82" s="609" t="str">
        <f t="shared" si="9"/>
        <v/>
      </c>
      <c r="AJ82" s="192"/>
      <c r="AK82" s="631" t="str">
        <f t="shared" si="6"/>
        <v>○</v>
      </c>
      <c r="AL82" s="632" t="str">
        <f t="shared" si="7"/>
        <v/>
      </c>
      <c r="AM82" s="633"/>
      <c r="AN82" s="633"/>
      <c r="AO82" s="633"/>
      <c r="AP82" s="633"/>
      <c r="AQ82" s="633"/>
      <c r="AR82" s="633"/>
      <c r="AS82" s="633"/>
      <c r="AT82" s="633"/>
      <c r="AU82" s="634"/>
    </row>
    <row r="83" spans="1:47" ht="33" customHeight="1" thickBot="1">
      <c r="A83" s="592">
        <f t="shared" si="2"/>
        <v>72</v>
      </c>
      <c r="B83" s="593" t="str">
        <f>IF('(入力順➀)基本情報入力シート'!C104="","",'(入力順➀)基本情報入力シート'!C104)</f>
        <v/>
      </c>
      <c r="C83" s="594" t="str">
        <f>IF('(入力順➀)基本情報入力シート'!D104="","",'(入力順➀)基本情報入力シート'!D104)</f>
        <v/>
      </c>
      <c r="D83" s="595" t="str">
        <f>IF('(入力順➀)基本情報入力シート'!E104="","",'(入力順➀)基本情報入力シート'!E104)</f>
        <v/>
      </c>
      <c r="E83" s="595" t="str">
        <f>IF('(入力順➀)基本情報入力シート'!F104="","",'(入力順➀)基本情報入力シート'!F104)</f>
        <v/>
      </c>
      <c r="F83" s="595" t="str">
        <f>IF('(入力順➀)基本情報入力シート'!G104="","",'(入力順➀)基本情報入力シート'!G104)</f>
        <v/>
      </c>
      <c r="G83" s="595" t="str">
        <f>IF('(入力順➀)基本情報入力シート'!H104="","",'(入力順➀)基本情報入力シート'!H104)</f>
        <v/>
      </c>
      <c r="H83" s="595" t="str">
        <f>IF('(入力順➀)基本情報入力シート'!I104="","",'(入力順➀)基本情報入力シート'!I104)</f>
        <v/>
      </c>
      <c r="I83" s="595" t="str">
        <f>IF('(入力順➀)基本情報入力シート'!J104="","",'(入力順➀)基本情報入力シート'!J104)</f>
        <v/>
      </c>
      <c r="J83" s="595" t="str">
        <f>IF('(入力順➀)基本情報入力シート'!K104="","",'(入力順➀)基本情報入力シート'!K104)</f>
        <v/>
      </c>
      <c r="K83" s="596" t="str">
        <f>IF('(入力順➀)基本情報入力シート'!L104="","",'(入力順➀)基本情報入力シート'!L104)</f>
        <v/>
      </c>
      <c r="L83" s="597" t="str">
        <f>IF('(入力順➀)基本情報入力シート'!M104="","",'(入力順➀)基本情報入力シート'!M104)</f>
        <v/>
      </c>
      <c r="M83" s="597" t="str">
        <f>IF('(入力順➀)基本情報入力シート'!R104="","",'(入力順➀)基本情報入力シート'!R104)</f>
        <v/>
      </c>
      <c r="N83" s="597" t="str">
        <f>IF('(入力順➀)基本情報入力シート'!W104="","",'(入力順➀)基本情報入力シート'!W104)</f>
        <v/>
      </c>
      <c r="O83" s="592" t="str">
        <f>IF('(入力順➀)基本情報入力シート'!X104="","",'(入力順➀)基本情報入力シート'!X104)</f>
        <v/>
      </c>
      <c r="P83" s="598" t="str">
        <f>IF('(入力順➀)基本情報入力シート'!Y104="","",'(入力順➀)基本情報入力シート'!Y104)</f>
        <v/>
      </c>
      <c r="Q83" s="599" t="str">
        <f>IF('(入力順➀)基本情報入力シート'!Z104="","",'(入力順➀)基本情報入力シート'!Z104)</f>
        <v/>
      </c>
      <c r="R83" s="626" t="str">
        <f>IF('(入力順➀)基本情報入力シート'!AA104="","",'(入力順➀)基本情報入力シート'!AA104)</f>
        <v/>
      </c>
      <c r="S83" s="627"/>
      <c r="T83" s="628"/>
      <c r="U83" s="629" t="str">
        <f>IF(P83="","",VLOOKUP(P83,【参考】数式用!$A$5:$I$38,MATCH(T83,【参考】数式用!$H$4:$I$4,0)+7,0))</f>
        <v/>
      </c>
      <c r="V83" s="837"/>
      <c r="W83" s="237" t="s">
        <v>201</v>
      </c>
      <c r="X83" s="630"/>
      <c r="Y83" s="234" t="s">
        <v>202</v>
      </c>
      <c r="Z83" s="630"/>
      <c r="AA83" s="386" t="s">
        <v>203</v>
      </c>
      <c r="AB83" s="630"/>
      <c r="AC83" s="234" t="s">
        <v>202</v>
      </c>
      <c r="AD83" s="630"/>
      <c r="AE83" s="234" t="s">
        <v>204</v>
      </c>
      <c r="AF83" s="606" t="s">
        <v>205</v>
      </c>
      <c r="AG83" s="607" t="str">
        <f t="shared" si="10"/>
        <v/>
      </c>
      <c r="AH83" s="608" t="s">
        <v>206</v>
      </c>
      <c r="AI83" s="609" t="str">
        <f t="shared" si="9"/>
        <v/>
      </c>
      <c r="AJ83" s="192"/>
      <c r="AK83" s="631" t="str">
        <f t="shared" ref="AK83:AK111" si="11">IFERROR(IF(AND(T83="特定加算Ⅰ",OR(V83="",V83="-",V83="いずれも取得していない")),"☓","○"),"")</f>
        <v>○</v>
      </c>
      <c r="AL83" s="632" t="str">
        <f t="shared" ref="AL83:AL111" si="12">IFERROR(IF(AND(T83="特定加算Ⅰ",OR(V83="",V83="-",V83="いずれも取得していない")),"！特定加算Ⅰが選択されています。該当する介護福祉士配置等要件を選択してください。",""),"")</f>
        <v/>
      </c>
      <c r="AM83" s="633"/>
      <c r="AN83" s="633"/>
      <c r="AO83" s="633"/>
      <c r="AP83" s="633"/>
      <c r="AQ83" s="633"/>
      <c r="AR83" s="633"/>
      <c r="AS83" s="633"/>
      <c r="AT83" s="633"/>
      <c r="AU83" s="634"/>
    </row>
    <row r="84" spans="1:47" ht="33" customHeight="1" thickBot="1">
      <c r="A84" s="592">
        <f t="shared" si="2"/>
        <v>73</v>
      </c>
      <c r="B84" s="593" t="str">
        <f>IF('(入力順➀)基本情報入力シート'!C105="","",'(入力順➀)基本情報入力シート'!C105)</f>
        <v/>
      </c>
      <c r="C84" s="594" t="str">
        <f>IF('(入力順➀)基本情報入力シート'!D105="","",'(入力順➀)基本情報入力シート'!D105)</f>
        <v/>
      </c>
      <c r="D84" s="595" t="str">
        <f>IF('(入力順➀)基本情報入力シート'!E105="","",'(入力順➀)基本情報入力シート'!E105)</f>
        <v/>
      </c>
      <c r="E84" s="595" t="str">
        <f>IF('(入力順➀)基本情報入力シート'!F105="","",'(入力順➀)基本情報入力シート'!F105)</f>
        <v/>
      </c>
      <c r="F84" s="595" t="str">
        <f>IF('(入力順➀)基本情報入力シート'!G105="","",'(入力順➀)基本情報入力シート'!G105)</f>
        <v/>
      </c>
      <c r="G84" s="595" t="str">
        <f>IF('(入力順➀)基本情報入力シート'!H105="","",'(入力順➀)基本情報入力シート'!H105)</f>
        <v/>
      </c>
      <c r="H84" s="595" t="str">
        <f>IF('(入力順➀)基本情報入力シート'!I105="","",'(入力順➀)基本情報入力シート'!I105)</f>
        <v/>
      </c>
      <c r="I84" s="595" t="str">
        <f>IF('(入力順➀)基本情報入力シート'!J105="","",'(入力順➀)基本情報入力シート'!J105)</f>
        <v/>
      </c>
      <c r="J84" s="595" t="str">
        <f>IF('(入力順➀)基本情報入力シート'!K105="","",'(入力順➀)基本情報入力シート'!K105)</f>
        <v/>
      </c>
      <c r="K84" s="596" t="str">
        <f>IF('(入力順➀)基本情報入力シート'!L105="","",'(入力順➀)基本情報入力シート'!L105)</f>
        <v/>
      </c>
      <c r="L84" s="597" t="str">
        <f>IF('(入力順➀)基本情報入力シート'!M105="","",'(入力順➀)基本情報入力シート'!M105)</f>
        <v/>
      </c>
      <c r="M84" s="597" t="str">
        <f>IF('(入力順➀)基本情報入力シート'!R105="","",'(入力順➀)基本情報入力シート'!R105)</f>
        <v/>
      </c>
      <c r="N84" s="597" t="str">
        <f>IF('(入力順➀)基本情報入力シート'!W105="","",'(入力順➀)基本情報入力シート'!W105)</f>
        <v/>
      </c>
      <c r="O84" s="592" t="str">
        <f>IF('(入力順➀)基本情報入力シート'!X105="","",'(入力順➀)基本情報入力シート'!X105)</f>
        <v/>
      </c>
      <c r="P84" s="598" t="str">
        <f>IF('(入力順➀)基本情報入力シート'!Y105="","",'(入力順➀)基本情報入力シート'!Y105)</f>
        <v/>
      </c>
      <c r="Q84" s="599" t="str">
        <f>IF('(入力順➀)基本情報入力シート'!Z105="","",'(入力順➀)基本情報入力シート'!Z105)</f>
        <v/>
      </c>
      <c r="R84" s="626" t="str">
        <f>IF('(入力順➀)基本情報入力シート'!AA105="","",'(入力順➀)基本情報入力シート'!AA105)</f>
        <v/>
      </c>
      <c r="S84" s="627"/>
      <c r="T84" s="628"/>
      <c r="U84" s="629" t="str">
        <f>IF(P84="","",VLOOKUP(P84,【参考】数式用!$A$5:$I$38,MATCH(T84,【参考】数式用!$H$4:$I$4,0)+7,0))</f>
        <v/>
      </c>
      <c r="V84" s="837"/>
      <c r="W84" s="237" t="s">
        <v>201</v>
      </c>
      <c r="X84" s="630"/>
      <c r="Y84" s="234" t="s">
        <v>202</v>
      </c>
      <c r="Z84" s="630"/>
      <c r="AA84" s="386" t="s">
        <v>203</v>
      </c>
      <c r="AB84" s="630"/>
      <c r="AC84" s="234" t="s">
        <v>202</v>
      </c>
      <c r="AD84" s="630"/>
      <c r="AE84" s="234" t="s">
        <v>204</v>
      </c>
      <c r="AF84" s="606" t="s">
        <v>205</v>
      </c>
      <c r="AG84" s="607" t="str">
        <f t="shared" si="10"/>
        <v/>
      </c>
      <c r="AH84" s="608" t="s">
        <v>206</v>
      </c>
      <c r="AI84" s="609" t="str">
        <f t="shared" si="9"/>
        <v/>
      </c>
      <c r="AJ84" s="192"/>
      <c r="AK84" s="631" t="str">
        <f t="shared" si="11"/>
        <v>○</v>
      </c>
      <c r="AL84" s="632" t="str">
        <f t="shared" si="12"/>
        <v/>
      </c>
      <c r="AM84" s="633"/>
      <c r="AN84" s="633"/>
      <c r="AO84" s="633"/>
      <c r="AP84" s="633"/>
      <c r="AQ84" s="633"/>
      <c r="AR84" s="633"/>
      <c r="AS84" s="633"/>
      <c r="AT84" s="633"/>
      <c r="AU84" s="634"/>
    </row>
    <row r="85" spans="1:47" ht="33" customHeight="1" thickBot="1">
      <c r="A85" s="592">
        <f t="shared" si="2"/>
        <v>74</v>
      </c>
      <c r="B85" s="593" t="str">
        <f>IF('(入力順➀)基本情報入力シート'!C106="","",'(入力順➀)基本情報入力シート'!C106)</f>
        <v/>
      </c>
      <c r="C85" s="594" t="str">
        <f>IF('(入力順➀)基本情報入力シート'!D106="","",'(入力順➀)基本情報入力シート'!D106)</f>
        <v/>
      </c>
      <c r="D85" s="595" t="str">
        <f>IF('(入力順➀)基本情報入力シート'!E106="","",'(入力順➀)基本情報入力シート'!E106)</f>
        <v/>
      </c>
      <c r="E85" s="595" t="str">
        <f>IF('(入力順➀)基本情報入力シート'!F106="","",'(入力順➀)基本情報入力シート'!F106)</f>
        <v/>
      </c>
      <c r="F85" s="595" t="str">
        <f>IF('(入力順➀)基本情報入力シート'!G106="","",'(入力順➀)基本情報入力シート'!G106)</f>
        <v/>
      </c>
      <c r="G85" s="595" t="str">
        <f>IF('(入力順➀)基本情報入力シート'!H106="","",'(入力順➀)基本情報入力シート'!H106)</f>
        <v/>
      </c>
      <c r="H85" s="595" t="str">
        <f>IF('(入力順➀)基本情報入力シート'!I106="","",'(入力順➀)基本情報入力シート'!I106)</f>
        <v/>
      </c>
      <c r="I85" s="595" t="str">
        <f>IF('(入力順➀)基本情報入力シート'!J106="","",'(入力順➀)基本情報入力シート'!J106)</f>
        <v/>
      </c>
      <c r="J85" s="595" t="str">
        <f>IF('(入力順➀)基本情報入力シート'!K106="","",'(入力順➀)基本情報入力シート'!K106)</f>
        <v/>
      </c>
      <c r="K85" s="596" t="str">
        <f>IF('(入力順➀)基本情報入力シート'!L106="","",'(入力順➀)基本情報入力シート'!L106)</f>
        <v/>
      </c>
      <c r="L85" s="597" t="str">
        <f>IF('(入力順➀)基本情報入力シート'!M106="","",'(入力順➀)基本情報入力シート'!M106)</f>
        <v/>
      </c>
      <c r="M85" s="597" t="str">
        <f>IF('(入力順➀)基本情報入力シート'!R106="","",'(入力順➀)基本情報入力シート'!R106)</f>
        <v/>
      </c>
      <c r="N85" s="597" t="str">
        <f>IF('(入力順➀)基本情報入力シート'!W106="","",'(入力順➀)基本情報入力シート'!W106)</f>
        <v/>
      </c>
      <c r="O85" s="592" t="str">
        <f>IF('(入力順➀)基本情報入力シート'!X106="","",'(入力順➀)基本情報入力シート'!X106)</f>
        <v/>
      </c>
      <c r="P85" s="598" t="str">
        <f>IF('(入力順➀)基本情報入力シート'!Y106="","",'(入力順➀)基本情報入力シート'!Y106)</f>
        <v/>
      </c>
      <c r="Q85" s="599" t="str">
        <f>IF('(入力順➀)基本情報入力シート'!Z106="","",'(入力順➀)基本情報入力シート'!Z106)</f>
        <v/>
      </c>
      <c r="R85" s="626" t="str">
        <f>IF('(入力順➀)基本情報入力シート'!AA106="","",'(入力順➀)基本情報入力シート'!AA106)</f>
        <v/>
      </c>
      <c r="S85" s="627"/>
      <c r="T85" s="628"/>
      <c r="U85" s="629" t="str">
        <f>IF(P85="","",VLOOKUP(P85,【参考】数式用!$A$5:$I$38,MATCH(T85,【参考】数式用!$H$4:$I$4,0)+7,0))</f>
        <v/>
      </c>
      <c r="V85" s="837"/>
      <c r="W85" s="237" t="s">
        <v>201</v>
      </c>
      <c r="X85" s="630"/>
      <c r="Y85" s="234" t="s">
        <v>202</v>
      </c>
      <c r="Z85" s="630"/>
      <c r="AA85" s="386" t="s">
        <v>203</v>
      </c>
      <c r="AB85" s="630"/>
      <c r="AC85" s="234" t="s">
        <v>202</v>
      </c>
      <c r="AD85" s="630"/>
      <c r="AE85" s="234" t="s">
        <v>204</v>
      </c>
      <c r="AF85" s="606" t="s">
        <v>205</v>
      </c>
      <c r="AG85" s="607" t="str">
        <f t="shared" si="10"/>
        <v/>
      </c>
      <c r="AH85" s="608" t="s">
        <v>206</v>
      </c>
      <c r="AI85" s="609" t="str">
        <f t="shared" si="9"/>
        <v/>
      </c>
      <c r="AJ85" s="192"/>
      <c r="AK85" s="631" t="str">
        <f t="shared" si="11"/>
        <v>○</v>
      </c>
      <c r="AL85" s="632" t="str">
        <f t="shared" si="12"/>
        <v/>
      </c>
      <c r="AM85" s="633"/>
      <c r="AN85" s="633"/>
      <c r="AO85" s="633"/>
      <c r="AP85" s="633"/>
      <c r="AQ85" s="633"/>
      <c r="AR85" s="633"/>
      <c r="AS85" s="633"/>
      <c r="AT85" s="633"/>
      <c r="AU85" s="634"/>
    </row>
    <row r="86" spans="1:47" ht="33" customHeight="1" thickBot="1">
      <c r="A86" s="592">
        <f t="shared" si="2"/>
        <v>75</v>
      </c>
      <c r="B86" s="593" t="str">
        <f>IF('(入力順➀)基本情報入力シート'!C107="","",'(入力順➀)基本情報入力シート'!C107)</f>
        <v/>
      </c>
      <c r="C86" s="594" t="str">
        <f>IF('(入力順➀)基本情報入力シート'!D107="","",'(入力順➀)基本情報入力シート'!D107)</f>
        <v/>
      </c>
      <c r="D86" s="595" t="str">
        <f>IF('(入力順➀)基本情報入力シート'!E107="","",'(入力順➀)基本情報入力シート'!E107)</f>
        <v/>
      </c>
      <c r="E86" s="595" t="str">
        <f>IF('(入力順➀)基本情報入力シート'!F107="","",'(入力順➀)基本情報入力シート'!F107)</f>
        <v/>
      </c>
      <c r="F86" s="595" t="str">
        <f>IF('(入力順➀)基本情報入力シート'!G107="","",'(入力順➀)基本情報入力シート'!G107)</f>
        <v/>
      </c>
      <c r="G86" s="595" t="str">
        <f>IF('(入力順➀)基本情報入力シート'!H107="","",'(入力順➀)基本情報入力シート'!H107)</f>
        <v/>
      </c>
      <c r="H86" s="595" t="str">
        <f>IF('(入力順➀)基本情報入力シート'!I107="","",'(入力順➀)基本情報入力シート'!I107)</f>
        <v/>
      </c>
      <c r="I86" s="595" t="str">
        <f>IF('(入力順➀)基本情報入力シート'!J107="","",'(入力順➀)基本情報入力シート'!J107)</f>
        <v/>
      </c>
      <c r="J86" s="595" t="str">
        <f>IF('(入力順➀)基本情報入力シート'!K107="","",'(入力順➀)基本情報入力シート'!K107)</f>
        <v/>
      </c>
      <c r="K86" s="596" t="str">
        <f>IF('(入力順➀)基本情報入力シート'!L107="","",'(入力順➀)基本情報入力シート'!L107)</f>
        <v/>
      </c>
      <c r="L86" s="597" t="str">
        <f>IF('(入力順➀)基本情報入力シート'!M107="","",'(入力順➀)基本情報入力シート'!M107)</f>
        <v/>
      </c>
      <c r="M86" s="597" t="str">
        <f>IF('(入力順➀)基本情報入力シート'!R107="","",'(入力順➀)基本情報入力シート'!R107)</f>
        <v/>
      </c>
      <c r="N86" s="597" t="str">
        <f>IF('(入力順➀)基本情報入力シート'!W107="","",'(入力順➀)基本情報入力シート'!W107)</f>
        <v/>
      </c>
      <c r="O86" s="592" t="str">
        <f>IF('(入力順➀)基本情報入力シート'!X107="","",'(入力順➀)基本情報入力シート'!X107)</f>
        <v/>
      </c>
      <c r="P86" s="598" t="str">
        <f>IF('(入力順➀)基本情報入力シート'!Y107="","",'(入力順➀)基本情報入力シート'!Y107)</f>
        <v/>
      </c>
      <c r="Q86" s="599" t="str">
        <f>IF('(入力順➀)基本情報入力シート'!Z107="","",'(入力順➀)基本情報入力シート'!Z107)</f>
        <v/>
      </c>
      <c r="R86" s="626" t="str">
        <f>IF('(入力順➀)基本情報入力シート'!AA107="","",'(入力順➀)基本情報入力シート'!AA107)</f>
        <v/>
      </c>
      <c r="S86" s="627"/>
      <c r="T86" s="628"/>
      <c r="U86" s="629" t="str">
        <f>IF(P86="","",VLOOKUP(P86,【参考】数式用!$A$5:$I$38,MATCH(T86,【参考】数式用!$H$4:$I$4,0)+7,0))</f>
        <v/>
      </c>
      <c r="V86" s="837"/>
      <c r="W86" s="237" t="s">
        <v>201</v>
      </c>
      <c r="X86" s="630"/>
      <c r="Y86" s="234" t="s">
        <v>202</v>
      </c>
      <c r="Z86" s="630"/>
      <c r="AA86" s="386" t="s">
        <v>203</v>
      </c>
      <c r="AB86" s="630"/>
      <c r="AC86" s="234" t="s">
        <v>202</v>
      </c>
      <c r="AD86" s="630"/>
      <c r="AE86" s="234" t="s">
        <v>204</v>
      </c>
      <c r="AF86" s="606" t="s">
        <v>205</v>
      </c>
      <c r="AG86" s="607" t="str">
        <f t="shared" si="10"/>
        <v/>
      </c>
      <c r="AH86" s="608" t="s">
        <v>206</v>
      </c>
      <c r="AI86" s="609" t="str">
        <f t="shared" si="9"/>
        <v/>
      </c>
      <c r="AJ86" s="192"/>
      <c r="AK86" s="631" t="str">
        <f t="shared" si="11"/>
        <v>○</v>
      </c>
      <c r="AL86" s="632" t="str">
        <f t="shared" si="12"/>
        <v/>
      </c>
      <c r="AM86" s="633"/>
      <c r="AN86" s="633"/>
      <c r="AO86" s="633"/>
      <c r="AP86" s="633"/>
      <c r="AQ86" s="633"/>
      <c r="AR86" s="633"/>
      <c r="AS86" s="633"/>
      <c r="AT86" s="633"/>
      <c r="AU86" s="634"/>
    </row>
    <row r="87" spans="1:47" ht="33" customHeight="1" thickBot="1">
      <c r="A87" s="592">
        <f t="shared" si="2"/>
        <v>76</v>
      </c>
      <c r="B87" s="593" t="str">
        <f>IF('(入力順➀)基本情報入力シート'!C108="","",'(入力順➀)基本情報入力シート'!C108)</f>
        <v/>
      </c>
      <c r="C87" s="594" t="str">
        <f>IF('(入力順➀)基本情報入力シート'!D108="","",'(入力順➀)基本情報入力シート'!D108)</f>
        <v/>
      </c>
      <c r="D87" s="595" t="str">
        <f>IF('(入力順➀)基本情報入力シート'!E108="","",'(入力順➀)基本情報入力シート'!E108)</f>
        <v/>
      </c>
      <c r="E87" s="595" t="str">
        <f>IF('(入力順➀)基本情報入力シート'!F108="","",'(入力順➀)基本情報入力シート'!F108)</f>
        <v/>
      </c>
      <c r="F87" s="595" t="str">
        <f>IF('(入力順➀)基本情報入力シート'!G108="","",'(入力順➀)基本情報入力シート'!G108)</f>
        <v/>
      </c>
      <c r="G87" s="595" t="str">
        <f>IF('(入力順➀)基本情報入力シート'!H108="","",'(入力順➀)基本情報入力シート'!H108)</f>
        <v/>
      </c>
      <c r="H87" s="595" t="str">
        <f>IF('(入力順➀)基本情報入力シート'!I108="","",'(入力順➀)基本情報入力シート'!I108)</f>
        <v/>
      </c>
      <c r="I87" s="595" t="str">
        <f>IF('(入力順➀)基本情報入力シート'!J108="","",'(入力順➀)基本情報入力シート'!J108)</f>
        <v/>
      </c>
      <c r="J87" s="595" t="str">
        <f>IF('(入力順➀)基本情報入力シート'!K108="","",'(入力順➀)基本情報入力シート'!K108)</f>
        <v/>
      </c>
      <c r="K87" s="596" t="str">
        <f>IF('(入力順➀)基本情報入力シート'!L108="","",'(入力順➀)基本情報入力シート'!L108)</f>
        <v/>
      </c>
      <c r="L87" s="597" t="str">
        <f>IF('(入力順➀)基本情報入力シート'!M108="","",'(入力順➀)基本情報入力シート'!M108)</f>
        <v/>
      </c>
      <c r="M87" s="597" t="str">
        <f>IF('(入力順➀)基本情報入力シート'!R108="","",'(入力順➀)基本情報入力シート'!R108)</f>
        <v/>
      </c>
      <c r="N87" s="597" t="str">
        <f>IF('(入力順➀)基本情報入力シート'!W108="","",'(入力順➀)基本情報入力シート'!W108)</f>
        <v/>
      </c>
      <c r="O87" s="592" t="str">
        <f>IF('(入力順➀)基本情報入力シート'!X108="","",'(入力順➀)基本情報入力シート'!X108)</f>
        <v/>
      </c>
      <c r="P87" s="598" t="str">
        <f>IF('(入力順➀)基本情報入力シート'!Y108="","",'(入力順➀)基本情報入力シート'!Y108)</f>
        <v/>
      </c>
      <c r="Q87" s="599" t="str">
        <f>IF('(入力順➀)基本情報入力シート'!Z108="","",'(入力順➀)基本情報入力シート'!Z108)</f>
        <v/>
      </c>
      <c r="R87" s="626" t="str">
        <f>IF('(入力順➀)基本情報入力シート'!AA108="","",'(入力順➀)基本情報入力シート'!AA108)</f>
        <v/>
      </c>
      <c r="S87" s="627"/>
      <c r="T87" s="628"/>
      <c r="U87" s="629" t="str">
        <f>IF(P87="","",VLOOKUP(P87,【参考】数式用!$A$5:$I$38,MATCH(T87,【参考】数式用!$H$4:$I$4,0)+7,0))</f>
        <v/>
      </c>
      <c r="V87" s="837"/>
      <c r="W87" s="237" t="s">
        <v>201</v>
      </c>
      <c r="X87" s="630"/>
      <c r="Y87" s="234" t="s">
        <v>202</v>
      </c>
      <c r="Z87" s="630"/>
      <c r="AA87" s="386" t="s">
        <v>203</v>
      </c>
      <c r="AB87" s="630"/>
      <c r="AC87" s="234" t="s">
        <v>202</v>
      </c>
      <c r="AD87" s="630"/>
      <c r="AE87" s="234" t="s">
        <v>204</v>
      </c>
      <c r="AF87" s="606" t="s">
        <v>205</v>
      </c>
      <c r="AG87" s="607" t="str">
        <f t="shared" si="10"/>
        <v/>
      </c>
      <c r="AH87" s="608" t="s">
        <v>206</v>
      </c>
      <c r="AI87" s="609" t="str">
        <f t="shared" si="9"/>
        <v/>
      </c>
      <c r="AJ87" s="192"/>
      <c r="AK87" s="631" t="str">
        <f t="shared" si="11"/>
        <v>○</v>
      </c>
      <c r="AL87" s="632" t="str">
        <f t="shared" si="12"/>
        <v/>
      </c>
      <c r="AM87" s="633"/>
      <c r="AN87" s="633"/>
      <c r="AO87" s="633"/>
      <c r="AP87" s="633"/>
      <c r="AQ87" s="633"/>
      <c r="AR87" s="633"/>
      <c r="AS87" s="633"/>
      <c r="AT87" s="633"/>
      <c r="AU87" s="634"/>
    </row>
    <row r="88" spans="1:47" ht="33" customHeight="1" thickBot="1">
      <c r="A88" s="592">
        <f t="shared" si="2"/>
        <v>77</v>
      </c>
      <c r="B88" s="593" t="str">
        <f>IF('(入力順➀)基本情報入力シート'!C109="","",'(入力順➀)基本情報入力シート'!C109)</f>
        <v/>
      </c>
      <c r="C88" s="594" t="str">
        <f>IF('(入力順➀)基本情報入力シート'!D109="","",'(入力順➀)基本情報入力シート'!D109)</f>
        <v/>
      </c>
      <c r="D88" s="595" t="str">
        <f>IF('(入力順➀)基本情報入力シート'!E109="","",'(入力順➀)基本情報入力シート'!E109)</f>
        <v/>
      </c>
      <c r="E88" s="595" t="str">
        <f>IF('(入力順➀)基本情報入力シート'!F109="","",'(入力順➀)基本情報入力シート'!F109)</f>
        <v/>
      </c>
      <c r="F88" s="595" t="str">
        <f>IF('(入力順➀)基本情報入力シート'!G109="","",'(入力順➀)基本情報入力シート'!G109)</f>
        <v/>
      </c>
      <c r="G88" s="595" t="str">
        <f>IF('(入力順➀)基本情報入力シート'!H109="","",'(入力順➀)基本情報入力シート'!H109)</f>
        <v/>
      </c>
      <c r="H88" s="595" t="str">
        <f>IF('(入力順➀)基本情報入力シート'!I109="","",'(入力順➀)基本情報入力シート'!I109)</f>
        <v/>
      </c>
      <c r="I88" s="595" t="str">
        <f>IF('(入力順➀)基本情報入力シート'!J109="","",'(入力順➀)基本情報入力シート'!J109)</f>
        <v/>
      </c>
      <c r="J88" s="595" t="str">
        <f>IF('(入力順➀)基本情報入力シート'!K109="","",'(入力順➀)基本情報入力シート'!K109)</f>
        <v/>
      </c>
      <c r="K88" s="596" t="str">
        <f>IF('(入力順➀)基本情報入力シート'!L109="","",'(入力順➀)基本情報入力シート'!L109)</f>
        <v/>
      </c>
      <c r="L88" s="597" t="str">
        <f>IF('(入力順➀)基本情報入力シート'!M109="","",'(入力順➀)基本情報入力シート'!M109)</f>
        <v/>
      </c>
      <c r="M88" s="597" t="str">
        <f>IF('(入力順➀)基本情報入力シート'!R109="","",'(入力順➀)基本情報入力シート'!R109)</f>
        <v/>
      </c>
      <c r="N88" s="597" t="str">
        <f>IF('(入力順➀)基本情報入力シート'!W109="","",'(入力順➀)基本情報入力シート'!W109)</f>
        <v/>
      </c>
      <c r="O88" s="592" t="str">
        <f>IF('(入力順➀)基本情報入力シート'!X109="","",'(入力順➀)基本情報入力シート'!X109)</f>
        <v/>
      </c>
      <c r="P88" s="598" t="str">
        <f>IF('(入力順➀)基本情報入力シート'!Y109="","",'(入力順➀)基本情報入力シート'!Y109)</f>
        <v/>
      </c>
      <c r="Q88" s="599" t="str">
        <f>IF('(入力順➀)基本情報入力シート'!Z109="","",'(入力順➀)基本情報入力シート'!Z109)</f>
        <v/>
      </c>
      <c r="R88" s="626" t="str">
        <f>IF('(入力順➀)基本情報入力シート'!AA109="","",'(入力順➀)基本情報入力シート'!AA109)</f>
        <v/>
      </c>
      <c r="S88" s="627"/>
      <c r="T88" s="628"/>
      <c r="U88" s="629" t="str">
        <f>IF(P88="","",VLOOKUP(P88,【参考】数式用!$A$5:$I$38,MATCH(T88,【参考】数式用!$H$4:$I$4,0)+7,0))</f>
        <v/>
      </c>
      <c r="V88" s="837"/>
      <c r="W88" s="237" t="s">
        <v>201</v>
      </c>
      <c r="X88" s="630"/>
      <c r="Y88" s="234" t="s">
        <v>202</v>
      </c>
      <c r="Z88" s="630"/>
      <c r="AA88" s="386" t="s">
        <v>203</v>
      </c>
      <c r="AB88" s="630"/>
      <c r="AC88" s="234" t="s">
        <v>202</v>
      </c>
      <c r="AD88" s="630"/>
      <c r="AE88" s="234" t="s">
        <v>204</v>
      </c>
      <c r="AF88" s="606" t="s">
        <v>205</v>
      </c>
      <c r="AG88" s="607" t="str">
        <f t="shared" si="10"/>
        <v/>
      </c>
      <c r="AH88" s="608" t="s">
        <v>206</v>
      </c>
      <c r="AI88" s="609" t="str">
        <f t="shared" si="9"/>
        <v/>
      </c>
      <c r="AJ88" s="192"/>
      <c r="AK88" s="631" t="str">
        <f t="shared" si="11"/>
        <v>○</v>
      </c>
      <c r="AL88" s="632" t="str">
        <f t="shared" si="12"/>
        <v/>
      </c>
      <c r="AM88" s="633"/>
      <c r="AN88" s="633"/>
      <c r="AO88" s="633"/>
      <c r="AP88" s="633"/>
      <c r="AQ88" s="633"/>
      <c r="AR88" s="633"/>
      <c r="AS88" s="633"/>
      <c r="AT88" s="633"/>
      <c r="AU88" s="634"/>
    </row>
    <row r="89" spans="1:47" ht="33" customHeight="1" thickBot="1">
      <c r="A89" s="592">
        <f t="shared" si="2"/>
        <v>78</v>
      </c>
      <c r="B89" s="593" t="str">
        <f>IF('(入力順➀)基本情報入力シート'!C110="","",'(入力順➀)基本情報入力シート'!C110)</f>
        <v/>
      </c>
      <c r="C89" s="594" t="str">
        <f>IF('(入力順➀)基本情報入力シート'!D110="","",'(入力順➀)基本情報入力シート'!D110)</f>
        <v/>
      </c>
      <c r="D89" s="595" t="str">
        <f>IF('(入力順➀)基本情報入力シート'!E110="","",'(入力順➀)基本情報入力シート'!E110)</f>
        <v/>
      </c>
      <c r="E89" s="595" t="str">
        <f>IF('(入力順➀)基本情報入力シート'!F110="","",'(入力順➀)基本情報入力シート'!F110)</f>
        <v/>
      </c>
      <c r="F89" s="595" t="str">
        <f>IF('(入力順➀)基本情報入力シート'!G110="","",'(入力順➀)基本情報入力シート'!G110)</f>
        <v/>
      </c>
      <c r="G89" s="595" t="str">
        <f>IF('(入力順➀)基本情報入力シート'!H110="","",'(入力順➀)基本情報入力シート'!H110)</f>
        <v/>
      </c>
      <c r="H89" s="595" t="str">
        <f>IF('(入力順➀)基本情報入力シート'!I110="","",'(入力順➀)基本情報入力シート'!I110)</f>
        <v/>
      </c>
      <c r="I89" s="595" t="str">
        <f>IF('(入力順➀)基本情報入力シート'!J110="","",'(入力順➀)基本情報入力シート'!J110)</f>
        <v/>
      </c>
      <c r="J89" s="595" t="str">
        <f>IF('(入力順➀)基本情報入力シート'!K110="","",'(入力順➀)基本情報入力シート'!K110)</f>
        <v/>
      </c>
      <c r="K89" s="596" t="str">
        <f>IF('(入力順➀)基本情報入力シート'!L110="","",'(入力順➀)基本情報入力シート'!L110)</f>
        <v/>
      </c>
      <c r="L89" s="597" t="str">
        <f>IF('(入力順➀)基本情報入力シート'!M110="","",'(入力順➀)基本情報入力シート'!M110)</f>
        <v/>
      </c>
      <c r="M89" s="597" t="str">
        <f>IF('(入力順➀)基本情報入力シート'!R110="","",'(入力順➀)基本情報入力シート'!R110)</f>
        <v/>
      </c>
      <c r="N89" s="597" t="str">
        <f>IF('(入力順➀)基本情報入力シート'!W110="","",'(入力順➀)基本情報入力シート'!W110)</f>
        <v/>
      </c>
      <c r="O89" s="592" t="str">
        <f>IF('(入力順➀)基本情報入力シート'!X110="","",'(入力順➀)基本情報入力シート'!X110)</f>
        <v/>
      </c>
      <c r="P89" s="598" t="str">
        <f>IF('(入力順➀)基本情報入力シート'!Y110="","",'(入力順➀)基本情報入力シート'!Y110)</f>
        <v/>
      </c>
      <c r="Q89" s="599" t="str">
        <f>IF('(入力順➀)基本情報入力シート'!Z110="","",'(入力順➀)基本情報入力シート'!Z110)</f>
        <v/>
      </c>
      <c r="R89" s="626" t="str">
        <f>IF('(入力順➀)基本情報入力シート'!AA110="","",'(入力順➀)基本情報入力シート'!AA110)</f>
        <v/>
      </c>
      <c r="S89" s="627"/>
      <c r="T89" s="628"/>
      <c r="U89" s="629" t="str">
        <f>IF(P89="","",VLOOKUP(P89,【参考】数式用!$A$5:$I$38,MATCH(T89,【参考】数式用!$H$4:$I$4,0)+7,0))</f>
        <v/>
      </c>
      <c r="V89" s="837"/>
      <c r="W89" s="237" t="s">
        <v>201</v>
      </c>
      <c r="X89" s="630"/>
      <c r="Y89" s="234" t="s">
        <v>202</v>
      </c>
      <c r="Z89" s="630"/>
      <c r="AA89" s="386" t="s">
        <v>203</v>
      </c>
      <c r="AB89" s="630"/>
      <c r="AC89" s="234" t="s">
        <v>202</v>
      </c>
      <c r="AD89" s="630"/>
      <c r="AE89" s="234" t="s">
        <v>204</v>
      </c>
      <c r="AF89" s="606" t="s">
        <v>205</v>
      </c>
      <c r="AG89" s="607" t="str">
        <f t="shared" si="10"/>
        <v/>
      </c>
      <c r="AH89" s="608" t="s">
        <v>206</v>
      </c>
      <c r="AI89" s="609" t="str">
        <f t="shared" si="9"/>
        <v/>
      </c>
      <c r="AJ89" s="192"/>
      <c r="AK89" s="631" t="str">
        <f t="shared" si="11"/>
        <v>○</v>
      </c>
      <c r="AL89" s="632" t="str">
        <f t="shared" si="12"/>
        <v/>
      </c>
      <c r="AM89" s="633"/>
      <c r="AN89" s="633"/>
      <c r="AO89" s="633"/>
      <c r="AP89" s="633"/>
      <c r="AQ89" s="633"/>
      <c r="AR89" s="633"/>
      <c r="AS89" s="633"/>
      <c r="AT89" s="633"/>
      <c r="AU89" s="634"/>
    </row>
    <row r="90" spans="1:47" ht="33" customHeight="1" thickBot="1">
      <c r="A90" s="592">
        <f t="shared" si="2"/>
        <v>79</v>
      </c>
      <c r="B90" s="593" t="str">
        <f>IF('(入力順➀)基本情報入力シート'!C111="","",'(入力順➀)基本情報入力シート'!C111)</f>
        <v/>
      </c>
      <c r="C90" s="594" t="str">
        <f>IF('(入力順➀)基本情報入力シート'!D111="","",'(入力順➀)基本情報入力シート'!D111)</f>
        <v/>
      </c>
      <c r="D90" s="595" t="str">
        <f>IF('(入力順➀)基本情報入力シート'!E111="","",'(入力順➀)基本情報入力シート'!E111)</f>
        <v/>
      </c>
      <c r="E90" s="595" t="str">
        <f>IF('(入力順➀)基本情報入力シート'!F111="","",'(入力順➀)基本情報入力シート'!F111)</f>
        <v/>
      </c>
      <c r="F90" s="595" t="str">
        <f>IF('(入力順➀)基本情報入力シート'!G111="","",'(入力順➀)基本情報入力シート'!G111)</f>
        <v/>
      </c>
      <c r="G90" s="595" t="str">
        <f>IF('(入力順➀)基本情報入力シート'!H111="","",'(入力順➀)基本情報入力シート'!H111)</f>
        <v/>
      </c>
      <c r="H90" s="595" t="str">
        <f>IF('(入力順➀)基本情報入力シート'!I111="","",'(入力順➀)基本情報入力シート'!I111)</f>
        <v/>
      </c>
      <c r="I90" s="595" t="str">
        <f>IF('(入力順➀)基本情報入力シート'!J111="","",'(入力順➀)基本情報入力シート'!J111)</f>
        <v/>
      </c>
      <c r="J90" s="595" t="str">
        <f>IF('(入力順➀)基本情報入力シート'!K111="","",'(入力順➀)基本情報入力シート'!K111)</f>
        <v/>
      </c>
      <c r="K90" s="596" t="str">
        <f>IF('(入力順➀)基本情報入力シート'!L111="","",'(入力順➀)基本情報入力シート'!L111)</f>
        <v/>
      </c>
      <c r="L90" s="597" t="str">
        <f>IF('(入力順➀)基本情報入力シート'!M111="","",'(入力順➀)基本情報入力シート'!M111)</f>
        <v/>
      </c>
      <c r="M90" s="597" t="str">
        <f>IF('(入力順➀)基本情報入力シート'!R111="","",'(入力順➀)基本情報入力シート'!R111)</f>
        <v/>
      </c>
      <c r="N90" s="597" t="str">
        <f>IF('(入力順➀)基本情報入力シート'!W111="","",'(入力順➀)基本情報入力シート'!W111)</f>
        <v/>
      </c>
      <c r="O90" s="592" t="str">
        <f>IF('(入力順➀)基本情報入力シート'!X111="","",'(入力順➀)基本情報入力シート'!X111)</f>
        <v/>
      </c>
      <c r="P90" s="598" t="str">
        <f>IF('(入力順➀)基本情報入力シート'!Y111="","",'(入力順➀)基本情報入力シート'!Y111)</f>
        <v/>
      </c>
      <c r="Q90" s="599" t="str">
        <f>IF('(入力順➀)基本情報入力シート'!Z111="","",'(入力順➀)基本情報入力シート'!Z111)</f>
        <v/>
      </c>
      <c r="R90" s="626" t="str">
        <f>IF('(入力順➀)基本情報入力シート'!AA111="","",'(入力順➀)基本情報入力シート'!AA111)</f>
        <v/>
      </c>
      <c r="S90" s="627"/>
      <c r="T90" s="628"/>
      <c r="U90" s="629" t="str">
        <f>IF(P90="","",VLOOKUP(P90,【参考】数式用!$A$5:$I$38,MATCH(T90,【参考】数式用!$H$4:$I$4,0)+7,0))</f>
        <v/>
      </c>
      <c r="V90" s="837"/>
      <c r="W90" s="237" t="s">
        <v>201</v>
      </c>
      <c r="X90" s="630"/>
      <c r="Y90" s="234" t="s">
        <v>202</v>
      </c>
      <c r="Z90" s="630"/>
      <c r="AA90" s="386" t="s">
        <v>203</v>
      </c>
      <c r="AB90" s="630"/>
      <c r="AC90" s="234" t="s">
        <v>202</v>
      </c>
      <c r="AD90" s="630"/>
      <c r="AE90" s="234" t="s">
        <v>204</v>
      </c>
      <c r="AF90" s="606" t="s">
        <v>205</v>
      </c>
      <c r="AG90" s="607" t="str">
        <f t="shared" si="10"/>
        <v/>
      </c>
      <c r="AH90" s="608" t="s">
        <v>206</v>
      </c>
      <c r="AI90" s="609" t="str">
        <f t="shared" si="9"/>
        <v/>
      </c>
      <c r="AJ90" s="192"/>
      <c r="AK90" s="631" t="str">
        <f t="shared" si="11"/>
        <v>○</v>
      </c>
      <c r="AL90" s="632" t="str">
        <f t="shared" si="12"/>
        <v/>
      </c>
      <c r="AM90" s="633"/>
      <c r="AN90" s="633"/>
      <c r="AO90" s="633"/>
      <c r="AP90" s="633"/>
      <c r="AQ90" s="633"/>
      <c r="AR90" s="633"/>
      <c r="AS90" s="633"/>
      <c r="AT90" s="633"/>
      <c r="AU90" s="634"/>
    </row>
    <row r="91" spans="1:47" ht="33" customHeight="1" thickBot="1">
      <c r="A91" s="592">
        <f t="shared" si="2"/>
        <v>80</v>
      </c>
      <c r="B91" s="593" t="str">
        <f>IF('(入力順➀)基本情報入力シート'!C112="","",'(入力順➀)基本情報入力シート'!C112)</f>
        <v/>
      </c>
      <c r="C91" s="594" t="str">
        <f>IF('(入力順➀)基本情報入力シート'!D112="","",'(入力順➀)基本情報入力シート'!D112)</f>
        <v/>
      </c>
      <c r="D91" s="595" t="str">
        <f>IF('(入力順➀)基本情報入力シート'!E112="","",'(入力順➀)基本情報入力シート'!E112)</f>
        <v/>
      </c>
      <c r="E91" s="595" t="str">
        <f>IF('(入力順➀)基本情報入力シート'!F112="","",'(入力順➀)基本情報入力シート'!F112)</f>
        <v/>
      </c>
      <c r="F91" s="595" t="str">
        <f>IF('(入力順➀)基本情報入力シート'!G112="","",'(入力順➀)基本情報入力シート'!G112)</f>
        <v/>
      </c>
      <c r="G91" s="595" t="str">
        <f>IF('(入力順➀)基本情報入力シート'!H112="","",'(入力順➀)基本情報入力シート'!H112)</f>
        <v/>
      </c>
      <c r="H91" s="595" t="str">
        <f>IF('(入力順➀)基本情報入力シート'!I112="","",'(入力順➀)基本情報入力シート'!I112)</f>
        <v/>
      </c>
      <c r="I91" s="595" t="str">
        <f>IF('(入力順➀)基本情報入力シート'!J112="","",'(入力順➀)基本情報入力シート'!J112)</f>
        <v/>
      </c>
      <c r="J91" s="595" t="str">
        <f>IF('(入力順➀)基本情報入力シート'!K112="","",'(入力順➀)基本情報入力シート'!K112)</f>
        <v/>
      </c>
      <c r="K91" s="596" t="str">
        <f>IF('(入力順➀)基本情報入力シート'!L112="","",'(入力順➀)基本情報入力シート'!L112)</f>
        <v/>
      </c>
      <c r="L91" s="597" t="str">
        <f>IF('(入力順➀)基本情報入力シート'!M112="","",'(入力順➀)基本情報入力シート'!M112)</f>
        <v/>
      </c>
      <c r="M91" s="597" t="str">
        <f>IF('(入力順➀)基本情報入力シート'!R112="","",'(入力順➀)基本情報入力シート'!R112)</f>
        <v/>
      </c>
      <c r="N91" s="597" t="str">
        <f>IF('(入力順➀)基本情報入力シート'!W112="","",'(入力順➀)基本情報入力シート'!W112)</f>
        <v/>
      </c>
      <c r="O91" s="592" t="str">
        <f>IF('(入力順➀)基本情報入力シート'!X112="","",'(入力順➀)基本情報入力シート'!X112)</f>
        <v/>
      </c>
      <c r="P91" s="598" t="str">
        <f>IF('(入力順➀)基本情報入力シート'!Y112="","",'(入力順➀)基本情報入力シート'!Y112)</f>
        <v/>
      </c>
      <c r="Q91" s="599" t="str">
        <f>IF('(入力順➀)基本情報入力シート'!Z112="","",'(入力順➀)基本情報入力シート'!Z112)</f>
        <v/>
      </c>
      <c r="R91" s="626" t="str">
        <f>IF('(入力順➀)基本情報入力シート'!AA112="","",'(入力順➀)基本情報入力シート'!AA112)</f>
        <v/>
      </c>
      <c r="S91" s="627"/>
      <c r="T91" s="628"/>
      <c r="U91" s="629" t="str">
        <f>IF(P91="","",VLOOKUP(P91,【参考】数式用!$A$5:$I$38,MATCH(T91,【参考】数式用!$H$4:$I$4,0)+7,0))</f>
        <v/>
      </c>
      <c r="V91" s="837"/>
      <c r="W91" s="237" t="s">
        <v>201</v>
      </c>
      <c r="X91" s="630"/>
      <c r="Y91" s="234" t="s">
        <v>202</v>
      </c>
      <c r="Z91" s="630"/>
      <c r="AA91" s="386" t="s">
        <v>203</v>
      </c>
      <c r="AB91" s="630"/>
      <c r="AC91" s="234" t="s">
        <v>202</v>
      </c>
      <c r="AD91" s="630"/>
      <c r="AE91" s="234" t="s">
        <v>204</v>
      </c>
      <c r="AF91" s="606" t="s">
        <v>205</v>
      </c>
      <c r="AG91" s="607" t="str">
        <f t="shared" si="10"/>
        <v/>
      </c>
      <c r="AH91" s="608" t="s">
        <v>206</v>
      </c>
      <c r="AI91" s="609" t="str">
        <f t="shared" si="9"/>
        <v/>
      </c>
      <c r="AJ91" s="192"/>
      <c r="AK91" s="631" t="str">
        <f t="shared" si="11"/>
        <v>○</v>
      </c>
      <c r="AL91" s="632" t="str">
        <f t="shared" si="12"/>
        <v/>
      </c>
      <c r="AM91" s="633"/>
      <c r="AN91" s="633"/>
      <c r="AO91" s="633"/>
      <c r="AP91" s="633"/>
      <c r="AQ91" s="633"/>
      <c r="AR91" s="633"/>
      <c r="AS91" s="633"/>
      <c r="AT91" s="633"/>
      <c r="AU91" s="634"/>
    </row>
    <row r="92" spans="1:47" ht="33" customHeight="1" thickBot="1">
      <c r="A92" s="592">
        <f t="shared" si="2"/>
        <v>81</v>
      </c>
      <c r="B92" s="593" t="str">
        <f>IF('(入力順➀)基本情報入力シート'!C113="","",'(入力順➀)基本情報入力シート'!C113)</f>
        <v/>
      </c>
      <c r="C92" s="594" t="str">
        <f>IF('(入力順➀)基本情報入力シート'!D113="","",'(入力順➀)基本情報入力シート'!D113)</f>
        <v/>
      </c>
      <c r="D92" s="595" t="str">
        <f>IF('(入力順➀)基本情報入力シート'!E113="","",'(入力順➀)基本情報入力シート'!E113)</f>
        <v/>
      </c>
      <c r="E92" s="595" t="str">
        <f>IF('(入力順➀)基本情報入力シート'!F113="","",'(入力順➀)基本情報入力シート'!F113)</f>
        <v/>
      </c>
      <c r="F92" s="595" t="str">
        <f>IF('(入力順➀)基本情報入力シート'!G113="","",'(入力順➀)基本情報入力シート'!G113)</f>
        <v/>
      </c>
      <c r="G92" s="595" t="str">
        <f>IF('(入力順➀)基本情報入力シート'!H113="","",'(入力順➀)基本情報入力シート'!H113)</f>
        <v/>
      </c>
      <c r="H92" s="595" t="str">
        <f>IF('(入力順➀)基本情報入力シート'!I113="","",'(入力順➀)基本情報入力シート'!I113)</f>
        <v/>
      </c>
      <c r="I92" s="595" t="str">
        <f>IF('(入力順➀)基本情報入力シート'!J113="","",'(入力順➀)基本情報入力シート'!J113)</f>
        <v/>
      </c>
      <c r="J92" s="595" t="str">
        <f>IF('(入力順➀)基本情報入力シート'!K113="","",'(入力順➀)基本情報入力シート'!K113)</f>
        <v/>
      </c>
      <c r="K92" s="596" t="str">
        <f>IF('(入力順➀)基本情報入力シート'!L113="","",'(入力順➀)基本情報入力シート'!L113)</f>
        <v/>
      </c>
      <c r="L92" s="597" t="str">
        <f>IF('(入力順➀)基本情報入力シート'!M113="","",'(入力順➀)基本情報入力シート'!M113)</f>
        <v/>
      </c>
      <c r="M92" s="597" t="str">
        <f>IF('(入力順➀)基本情報入力シート'!R113="","",'(入力順➀)基本情報入力シート'!R113)</f>
        <v/>
      </c>
      <c r="N92" s="597" t="str">
        <f>IF('(入力順➀)基本情報入力シート'!W113="","",'(入力順➀)基本情報入力シート'!W113)</f>
        <v/>
      </c>
      <c r="O92" s="592" t="str">
        <f>IF('(入力順➀)基本情報入力シート'!X113="","",'(入力順➀)基本情報入力シート'!X113)</f>
        <v/>
      </c>
      <c r="P92" s="598" t="str">
        <f>IF('(入力順➀)基本情報入力シート'!Y113="","",'(入力順➀)基本情報入力シート'!Y113)</f>
        <v/>
      </c>
      <c r="Q92" s="599" t="str">
        <f>IF('(入力順➀)基本情報入力シート'!Z113="","",'(入力順➀)基本情報入力シート'!Z113)</f>
        <v/>
      </c>
      <c r="R92" s="626" t="str">
        <f>IF('(入力順➀)基本情報入力シート'!AA113="","",'(入力順➀)基本情報入力シート'!AA113)</f>
        <v/>
      </c>
      <c r="S92" s="627"/>
      <c r="T92" s="628"/>
      <c r="U92" s="629" t="str">
        <f>IF(P92="","",VLOOKUP(P92,【参考】数式用!$A$5:$I$38,MATCH(T92,【参考】数式用!$H$4:$I$4,0)+7,0))</f>
        <v/>
      </c>
      <c r="V92" s="837"/>
      <c r="W92" s="237" t="s">
        <v>201</v>
      </c>
      <c r="X92" s="630"/>
      <c r="Y92" s="234" t="s">
        <v>202</v>
      </c>
      <c r="Z92" s="630"/>
      <c r="AA92" s="386" t="s">
        <v>203</v>
      </c>
      <c r="AB92" s="630"/>
      <c r="AC92" s="234" t="s">
        <v>202</v>
      </c>
      <c r="AD92" s="630"/>
      <c r="AE92" s="234" t="s">
        <v>204</v>
      </c>
      <c r="AF92" s="606" t="s">
        <v>205</v>
      </c>
      <c r="AG92" s="607" t="str">
        <f t="shared" si="10"/>
        <v/>
      </c>
      <c r="AH92" s="608" t="s">
        <v>206</v>
      </c>
      <c r="AI92" s="609" t="str">
        <f t="shared" si="9"/>
        <v/>
      </c>
      <c r="AJ92" s="192"/>
      <c r="AK92" s="631" t="str">
        <f t="shared" si="11"/>
        <v>○</v>
      </c>
      <c r="AL92" s="632" t="str">
        <f t="shared" si="12"/>
        <v/>
      </c>
      <c r="AM92" s="633"/>
      <c r="AN92" s="633"/>
      <c r="AO92" s="633"/>
      <c r="AP92" s="633"/>
      <c r="AQ92" s="633"/>
      <c r="AR92" s="633"/>
      <c r="AS92" s="633"/>
      <c r="AT92" s="633"/>
      <c r="AU92" s="634"/>
    </row>
    <row r="93" spans="1:47" ht="33" customHeight="1" thickBot="1">
      <c r="A93" s="592">
        <f t="shared" si="2"/>
        <v>82</v>
      </c>
      <c r="B93" s="593" t="str">
        <f>IF('(入力順➀)基本情報入力シート'!C114="","",'(入力順➀)基本情報入力シート'!C114)</f>
        <v/>
      </c>
      <c r="C93" s="594" t="str">
        <f>IF('(入力順➀)基本情報入力シート'!D114="","",'(入力順➀)基本情報入力シート'!D114)</f>
        <v/>
      </c>
      <c r="D93" s="595" t="str">
        <f>IF('(入力順➀)基本情報入力シート'!E114="","",'(入力順➀)基本情報入力シート'!E114)</f>
        <v/>
      </c>
      <c r="E93" s="595" t="str">
        <f>IF('(入力順➀)基本情報入力シート'!F114="","",'(入力順➀)基本情報入力シート'!F114)</f>
        <v/>
      </c>
      <c r="F93" s="595" t="str">
        <f>IF('(入力順➀)基本情報入力シート'!G114="","",'(入力順➀)基本情報入力シート'!G114)</f>
        <v/>
      </c>
      <c r="G93" s="595" t="str">
        <f>IF('(入力順➀)基本情報入力シート'!H114="","",'(入力順➀)基本情報入力シート'!H114)</f>
        <v/>
      </c>
      <c r="H93" s="595" t="str">
        <f>IF('(入力順➀)基本情報入力シート'!I114="","",'(入力順➀)基本情報入力シート'!I114)</f>
        <v/>
      </c>
      <c r="I93" s="595" t="str">
        <f>IF('(入力順➀)基本情報入力シート'!J114="","",'(入力順➀)基本情報入力シート'!J114)</f>
        <v/>
      </c>
      <c r="J93" s="595" t="str">
        <f>IF('(入力順➀)基本情報入力シート'!K114="","",'(入力順➀)基本情報入力シート'!K114)</f>
        <v/>
      </c>
      <c r="K93" s="596" t="str">
        <f>IF('(入力順➀)基本情報入力シート'!L114="","",'(入力順➀)基本情報入力シート'!L114)</f>
        <v/>
      </c>
      <c r="L93" s="597" t="str">
        <f>IF('(入力順➀)基本情報入力シート'!M114="","",'(入力順➀)基本情報入力シート'!M114)</f>
        <v/>
      </c>
      <c r="M93" s="597" t="str">
        <f>IF('(入力順➀)基本情報入力シート'!R114="","",'(入力順➀)基本情報入力シート'!R114)</f>
        <v/>
      </c>
      <c r="N93" s="597" t="str">
        <f>IF('(入力順➀)基本情報入力シート'!W114="","",'(入力順➀)基本情報入力シート'!W114)</f>
        <v/>
      </c>
      <c r="O93" s="592" t="str">
        <f>IF('(入力順➀)基本情報入力シート'!X114="","",'(入力順➀)基本情報入力シート'!X114)</f>
        <v/>
      </c>
      <c r="P93" s="598" t="str">
        <f>IF('(入力順➀)基本情報入力シート'!Y114="","",'(入力順➀)基本情報入力シート'!Y114)</f>
        <v/>
      </c>
      <c r="Q93" s="599" t="str">
        <f>IF('(入力順➀)基本情報入力シート'!Z114="","",'(入力順➀)基本情報入力シート'!Z114)</f>
        <v/>
      </c>
      <c r="R93" s="626" t="str">
        <f>IF('(入力順➀)基本情報入力シート'!AA114="","",'(入力順➀)基本情報入力シート'!AA114)</f>
        <v/>
      </c>
      <c r="S93" s="627"/>
      <c r="T93" s="628"/>
      <c r="U93" s="629" t="str">
        <f>IF(P93="","",VLOOKUP(P93,【参考】数式用!$A$5:$I$38,MATCH(T93,【参考】数式用!$H$4:$I$4,0)+7,0))</f>
        <v/>
      </c>
      <c r="V93" s="837"/>
      <c r="W93" s="237" t="s">
        <v>201</v>
      </c>
      <c r="X93" s="630"/>
      <c r="Y93" s="234" t="s">
        <v>202</v>
      </c>
      <c r="Z93" s="630"/>
      <c r="AA93" s="386" t="s">
        <v>203</v>
      </c>
      <c r="AB93" s="630"/>
      <c r="AC93" s="234" t="s">
        <v>202</v>
      </c>
      <c r="AD93" s="630"/>
      <c r="AE93" s="234" t="s">
        <v>204</v>
      </c>
      <c r="AF93" s="606" t="s">
        <v>205</v>
      </c>
      <c r="AG93" s="607" t="str">
        <f t="shared" si="10"/>
        <v/>
      </c>
      <c r="AH93" s="608" t="s">
        <v>206</v>
      </c>
      <c r="AI93" s="609" t="str">
        <f t="shared" si="9"/>
        <v/>
      </c>
      <c r="AJ93" s="192"/>
      <c r="AK93" s="631" t="str">
        <f t="shared" si="11"/>
        <v>○</v>
      </c>
      <c r="AL93" s="632" t="str">
        <f t="shared" si="12"/>
        <v/>
      </c>
      <c r="AM93" s="633"/>
      <c r="AN93" s="633"/>
      <c r="AO93" s="633"/>
      <c r="AP93" s="633"/>
      <c r="AQ93" s="633"/>
      <c r="AR93" s="633"/>
      <c r="AS93" s="633"/>
      <c r="AT93" s="633"/>
      <c r="AU93" s="634"/>
    </row>
    <row r="94" spans="1:47" ht="33" customHeight="1" thickBot="1">
      <c r="A94" s="592">
        <f t="shared" si="2"/>
        <v>83</v>
      </c>
      <c r="B94" s="593" t="str">
        <f>IF('(入力順➀)基本情報入力シート'!C115="","",'(入力順➀)基本情報入力シート'!C115)</f>
        <v/>
      </c>
      <c r="C94" s="594" t="str">
        <f>IF('(入力順➀)基本情報入力シート'!D115="","",'(入力順➀)基本情報入力シート'!D115)</f>
        <v/>
      </c>
      <c r="D94" s="595" t="str">
        <f>IF('(入力順➀)基本情報入力シート'!E115="","",'(入力順➀)基本情報入力シート'!E115)</f>
        <v/>
      </c>
      <c r="E94" s="595" t="str">
        <f>IF('(入力順➀)基本情報入力シート'!F115="","",'(入力順➀)基本情報入力シート'!F115)</f>
        <v/>
      </c>
      <c r="F94" s="595" t="str">
        <f>IF('(入力順➀)基本情報入力シート'!G115="","",'(入力順➀)基本情報入力シート'!G115)</f>
        <v/>
      </c>
      <c r="G94" s="595" t="str">
        <f>IF('(入力順➀)基本情報入力シート'!H115="","",'(入力順➀)基本情報入力シート'!H115)</f>
        <v/>
      </c>
      <c r="H94" s="595" t="str">
        <f>IF('(入力順➀)基本情報入力シート'!I115="","",'(入力順➀)基本情報入力シート'!I115)</f>
        <v/>
      </c>
      <c r="I94" s="595" t="str">
        <f>IF('(入力順➀)基本情報入力シート'!J115="","",'(入力順➀)基本情報入力シート'!J115)</f>
        <v/>
      </c>
      <c r="J94" s="595" t="str">
        <f>IF('(入力順➀)基本情報入力シート'!K115="","",'(入力順➀)基本情報入力シート'!K115)</f>
        <v/>
      </c>
      <c r="K94" s="596" t="str">
        <f>IF('(入力順➀)基本情報入力シート'!L115="","",'(入力順➀)基本情報入力シート'!L115)</f>
        <v/>
      </c>
      <c r="L94" s="597" t="str">
        <f>IF('(入力順➀)基本情報入力シート'!M115="","",'(入力順➀)基本情報入力シート'!M115)</f>
        <v/>
      </c>
      <c r="M94" s="597" t="str">
        <f>IF('(入力順➀)基本情報入力シート'!R115="","",'(入力順➀)基本情報入力シート'!R115)</f>
        <v/>
      </c>
      <c r="N94" s="597" t="str">
        <f>IF('(入力順➀)基本情報入力シート'!W115="","",'(入力順➀)基本情報入力シート'!W115)</f>
        <v/>
      </c>
      <c r="O94" s="592" t="str">
        <f>IF('(入力順➀)基本情報入力シート'!X115="","",'(入力順➀)基本情報入力シート'!X115)</f>
        <v/>
      </c>
      <c r="P94" s="598" t="str">
        <f>IF('(入力順➀)基本情報入力シート'!Y115="","",'(入力順➀)基本情報入力シート'!Y115)</f>
        <v/>
      </c>
      <c r="Q94" s="599" t="str">
        <f>IF('(入力順➀)基本情報入力シート'!Z115="","",'(入力順➀)基本情報入力シート'!Z115)</f>
        <v/>
      </c>
      <c r="R94" s="626" t="str">
        <f>IF('(入力順➀)基本情報入力シート'!AA115="","",'(入力順➀)基本情報入力シート'!AA115)</f>
        <v/>
      </c>
      <c r="S94" s="627"/>
      <c r="T94" s="628"/>
      <c r="U94" s="629" t="str">
        <f>IF(P94="","",VLOOKUP(P94,【参考】数式用!$A$5:$I$38,MATCH(T94,【参考】数式用!$H$4:$I$4,0)+7,0))</f>
        <v/>
      </c>
      <c r="V94" s="837"/>
      <c r="W94" s="237" t="s">
        <v>201</v>
      </c>
      <c r="X94" s="630"/>
      <c r="Y94" s="234" t="s">
        <v>202</v>
      </c>
      <c r="Z94" s="630"/>
      <c r="AA94" s="386" t="s">
        <v>203</v>
      </c>
      <c r="AB94" s="630"/>
      <c r="AC94" s="234" t="s">
        <v>202</v>
      </c>
      <c r="AD94" s="630"/>
      <c r="AE94" s="234" t="s">
        <v>204</v>
      </c>
      <c r="AF94" s="606" t="s">
        <v>205</v>
      </c>
      <c r="AG94" s="607" t="str">
        <f t="shared" si="10"/>
        <v/>
      </c>
      <c r="AH94" s="608" t="s">
        <v>206</v>
      </c>
      <c r="AI94" s="609" t="str">
        <f t="shared" si="9"/>
        <v/>
      </c>
      <c r="AJ94" s="192"/>
      <c r="AK94" s="631" t="str">
        <f t="shared" si="11"/>
        <v>○</v>
      </c>
      <c r="AL94" s="632" t="str">
        <f t="shared" si="12"/>
        <v/>
      </c>
      <c r="AM94" s="633"/>
      <c r="AN94" s="633"/>
      <c r="AO94" s="633"/>
      <c r="AP94" s="633"/>
      <c r="AQ94" s="633"/>
      <c r="AR94" s="633"/>
      <c r="AS94" s="633"/>
      <c r="AT94" s="633"/>
      <c r="AU94" s="634"/>
    </row>
    <row r="95" spans="1:47" ht="33" customHeight="1" thickBot="1">
      <c r="A95" s="592">
        <f t="shared" si="2"/>
        <v>84</v>
      </c>
      <c r="B95" s="593" t="str">
        <f>IF('(入力順➀)基本情報入力シート'!C116="","",'(入力順➀)基本情報入力シート'!C116)</f>
        <v/>
      </c>
      <c r="C95" s="594" t="str">
        <f>IF('(入力順➀)基本情報入力シート'!D116="","",'(入力順➀)基本情報入力シート'!D116)</f>
        <v/>
      </c>
      <c r="D95" s="595" t="str">
        <f>IF('(入力順➀)基本情報入力シート'!E116="","",'(入力順➀)基本情報入力シート'!E116)</f>
        <v/>
      </c>
      <c r="E95" s="595" t="str">
        <f>IF('(入力順➀)基本情報入力シート'!F116="","",'(入力順➀)基本情報入力シート'!F116)</f>
        <v/>
      </c>
      <c r="F95" s="595" t="str">
        <f>IF('(入力順➀)基本情報入力シート'!G116="","",'(入力順➀)基本情報入力シート'!G116)</f>
        <v/>
      </c>
      <c r="G95" s="595" t="str">
        <f>IF('(入力順➀)基本情報入力シート'!H116="","",'(入力順➀)基本情報入力シート'!H116)</f>
        <v/>
      </c>
      <c r="H95" s="595" t="str">
        <f>IF('(入力順➀)基本情報入力シート'!I116="","",'(入力順➀)基本情報入力シート'!I116)</f>
        <v/>
      </c>
      <c r="I95" s="595" t="str">
        <f>IF('(入力順➀)基本情報入力シート'!J116="","",'(入力順➀)基本情報入力シート'!J116)</f>
        <v/>
      </c>
      <c r="J95" s="595" t="str">
        <f>IF('(入力順➀)基本情報入力シート'!K116="","",'(入力順➀)基本情報入力シート'!K116)</f>
        <v/>
      </c>
      <c r="K95" s="596" t="str">
        <f>IF('(入力順➀)基本情報入力シート'!L116="","",'(入力順➀)基本情報入力シート'!L116)</f>
        <v/>
      </c>
      <c r="L95" s="597" t="str">
        <f>IF('(入力順➀)基本情報入力シート'!M116="","",'(入力順➀)基本情報入力シート'!M116)</f>
        <v/>
      </c>
      <c r="M95" s="597" t="str">
        <f>IF('(入力順➀)基本情報入力シート'!R116="","",'(入力順➀)基本情報入力シート'!R116)</f>
        <v/>
      </c>
      <c r="N95" s="597" t="str">
        <f>IF('(入力順➀)基本情報入力シート'!W116="","",'(入力順➀)基本情報入力シート'!W116)</f>
        <v/>
      </c>
      <c r="O95" s="592" t="str">
        <f>IF('(入力順➀)基本情報入力シート'!X116="","",'(入力順➀)基本情報入力シート'!X116)</f>
        <v/>
      </c>
      <c r="P95" s="598" t="str">
        <f>IF('(入力順➀)基本情報入力シート'!Y116="","",'(入力順➀)基本情報入力シート'!Y116)</f>
        <v/>
      </c>
      <c r="Q95" s="599" t="str">
        <f>IF('(入力順➀)基本情報入力シート'!Z116="","",'(入力順➀)基本情報入力シート'!Z116)</f>
        <v/>
      </c>
      <c r="R95" s="626" t="str">
        <f>IF('(入力順➀)基本情報入力シート'!AA116="","",'(入力順➀)基本情報入力シート'!AA116)</f>
        <v/>
      </c>
      <c r="S95" s="627"/>
      <c r="T95" s="628"/>
      <c r="U95" s="629" t="str">
        <f>IF(P95="","",VLOOKUP(P95,【参考】数式用!$A$5:$I$38,MATCH(T95,【参考】数式用!$H$4:$I$4,0)+7,0))</f>
        <v/>
      </c>
      <c r="V95" s="837"/>
      <c r="W95" s="237" t="s">
        <v>201</v>
      </c>
      <c r="X95" s="630"/>
      <c r="Y95" s="234" t="s">
        <v>202</v>
      </c>
      <c r="Z95" s="630"/>
      <c r="AA95" s="386" t="s">
        <v>203</v>
      </c>
      <c r="AB95" s="630"/>
      <c r="AC95" s="234" t="s">
        <v>202</v>
      </c>
      <c r="AD95" s="630"/>
      <c r="AE95" s="234" t="s">
        <v>204</v>
      </c>
      <c r="AF95" s="606" t="s">
        <v>205</v>
      </c>
      <c r="AG95" s="607" t="str">
        <f t="shared" si="10"/>
        <v/>
      </c>
      <c r="AH95" s="608" t="s">
        <v>206</v>
      </c>
      <c r="AI95" s="609" t="str">
        <f t="shared" si="9"/>
        <v/>
      </c>
      <c r="AJ95" s="192"/>
      <c r="AK95" s="631" t="str">
        <f t="shared" si="11"/>
        <v>○</v>
      </c>
      <c r="AL95" s="632" t="str">
        <f t="shared" si="12"/>
        <v/>
      </c>
      <c r="AM95" s="633"/>
      <c r="AN95" s="633"/>
      <c r="AO95" s="633"/>
      <c r="AP95" s="633"/>
      <c r="AQ95" s="633"/>
      <c r="AR95" s="633"/>
      <c r="AS95" s="633"/>
      <c r="AT95" s="633"/>
      <c r="AU95" s="634"/>
    </row>
    <row r="96" spans="1:47" ht="33" customHeight="1" thickBot="1">
      <c r="A96" s="592">
        <f t="shared" si="2"/>
        <v>85</v>
      </c>
      <c r="B96" s="593" t="str">
        <f>IF('(入力順➀)基本情報入力シート'!C117="","",'(入力順➀)基本情報入力シート'!C117)</f>
        <v/>
      </c>
      <c r="C96" s="594" t="str">
        <f>IF('(入力順➀)基本情報入力シート'!D117="","",'(入力順➀)基本情報入力シート'!D117)</f>
        <v/>
      </c>
      <c r="D96" s="595" t="str">
        <f>IF('(入力順➀)基本情報入力シート'!E117="","",'(入力順➀)基本情報入力シート'!E117)</f>
        <v/>
      </c>
      <c r="E96" s="595" t="str">
        <f>IF('(入力順➀)基本情報入力シート'!F117="","",'(入力順➀)基本情報入力シート'!F117)</f>
        <v/>
      </c>
      <c r="F96" s="595" t="str">
        <f>IF('(入力順➀)基本情報入力シート'!G117="","",'(入力順➀)基本情報入力シート'!G117)</f>
        <v/>
      </c>
      <c r="G96" s="595" t="str">
        <f>IF('(入力順➀)基本情報入力シート'!H117="","",'(入力順➀)基本情報入力シート'!H117)</f>
        <v/>
      </c>
      <c r="H96" s="595" t="str">
        <f>IF('(入力順➀)基本情報入力シート'!I117="","",'(入力順➀)基本情報入力シート'!I117)</f>
        <v/>
      </c>
      <c r="I96" s="595" t="str">
        <f>IF('(入力順➀)基本情報入力シート'!J117="","",'(入力順➀)基本情報入力シート'!J117)</f>
        <v/>
      </c>
      <c r="J96" s="595" t="str">
        <f>IF('(入力順➀)基本情報入力シート'!K117="","",'(入力順➀)基本情報入力シート'!K117)</f>
        <v/>
      </c>
      <c r="K96" s="596" t="str">
        <f>IF('(入力順➀)基本情報入力シート'!L117="","",'(入力順➀)基本情報入力シート'!L117)</f>
        <v/>
      </c>
      <c r="L96" s="597" t="str">
        <f>IF('(入力順➀)基本情報入力シート'!M117="","",'(入力順➀)基本情報入力シート'!M117)</f>
        <v/>
      </c>
      <c r="M96" s="597" t="str">
        <f>IF('(入力順➀)基本情報入力シート'!R117="","",'(入力順➀)基本情報入力シート'!R117)</f>
        <v/>
      </c>
      <c r="N96" s="597" t="str">
        <f>IF('(入力順➀)基本情報入力シート'!W117="","",'(入力順➀)基本情報入力シート'!W117)</f>
        <v/>
      </c>
      <c r="O96" s="592" t="str">
        <f>IF('(入力順➀)基本情報入力シート'!X117="","",'(入力順➀)基本情報入力シート'!X117)</f>
        <v/>
      </c>
      <c r="P96" s="598" t="str">
        <f>IF('(入力順➀)基本情報入力シート'!Y117="","",'(入力順➀)基本情報入力シート'!Y117)</f>
        <v/>
      </c>
      <c r="Q96" s="599" t="str">
        <f>IF('(入力順➀)基本情報入力シート'!Z117="","",'(入力順➀)基本情報入力シート'!Z117)</f>
        <v/>
      </c>
      <c r="R96" s="626" t="str">
        <f>IF('(入力順➀)基本情報入力シート'!AA117="","",'(入力順➀)基本情報入力シート'!AA117)</f>
        <v/>
      </c>
      <c r="S96" s="627"/>
      <c r="T96" s="628"/>
      <c r="U96" s="629" t="str">
        <f>IF(P96="","",VLOOKUP(P96,【参考】数式用!$A$5:$I$38,MATCH(T96,【参考】数式用!$H$4:$I$4,0)+7,0))</f>
        <v/>
      </c>
      <c r="V96" s="837"/>
      <c r="W96" s="237" t="s">
        <v>201</v>
      </c>
      <c r="X96" s="630"/>
      <c r="Y96" s="234" t="s">
        <v>202</v>
      </c>
      <c r="Z96" s="630"/>
      <c r="AA96" s="386" t="s">
        <v>203</v>
      </c>
      <c r="AB96" s="630"/>
      <c r="AC96" s="234" t="s">
        <v>202</v>
      </c>
      <c r="AD96" s="630"/>
      <c r="AE96" s="234" t="s">
        <v>204</v>
      </c>
      <c r="AF96" s="606" t="s">
        <v>205</v>
      </c>
      <c r="AG96" s="607" t="str">
        <f t="shared" si="10"/>
        <v/>
      </c>
      <c r="AH96" s="608" t="s">
        <v>206</v>
      </c>
      <c r="AI96" s="609" t="str">
        <f t="shared" si="9"/>
        <v/>
      </c>
      <c r="AJ96" s="192"/>
      <c r="AK96" s="631" t="str">
        <f t="shared" si="11"/>
        <v>○</v>
      </c>
      <c r="AL96" s="632" t="str">
        <f t="shared" si="12"/>
        <v/>
      </c>
      <c r="AM96" s="633"/>
      <c r="AN96" s="633"/>
      <c r="AO96" s="633"/>
      <c r="AP96" s="633"/>
      <c r="AQ96" s="633"/>
      <c r="AR96" s="633"/>
      <c r="AS96" s="633"/>
      <c r="AT96" s="633"/>
      <c r="AU96" s="634"/>
    </row>
    <row r="97" spans="1:47" ht="33" customHeight="1" thickBot="1">
      <c r="A97" s="592">
        <f t="shared" si="2"/>
        <v>86</v>
      </c>
      <c r="B97" s="593" t="str">
        <f>IF('(入力順➀)基本情報入力シート'!C118="","",'(入力順➀)基本情報入力シート'!C118)</f>
        <v/>
      </c>
      <c r="C97" s="594" t="str">
        <f>IF('(入力順➀)基本情報入力シート'!D118="","",'(入力順➀)基本情報入力シート'!D118)</f>
        <v/>
      </c>
      <c r="D97" s="595" t="str">
        <f>IF('(入力順➀)基本情報入力シート'!E118="","",'(入力順➀)基本情報入力シート'!E118)</f>
        <v/>
      </c>
      <c r="E97" s="595" t="str">
        <f>IF('(入力順➀)基本情報入力シート'!F118="","",'(入力順➀)基本情報入力シート'!F118)</f>
        <v/>
      </c>
      <c r="F97" s="595" t="str">
        <f>IF('(入力順➀)基本情報入力シート'!G118="","",'(入力順➀)基本情報入力シート'!G118)</f>
        <v/>
      </c>
      <c r="G97" s="595" t="str">
        <f>IF('(入力順➀)基本情報入力シート'!H118="","",'(入力順➀)基本情報入力シート'!H118)</f>
        <v/>
      </c>
      <c r="H97" s="595" t="str">
        <f>IF('(入力順➀)基本情報入力シート'!I118="","",'(入力順➀)基本情報入力シート'!I118)</f>
        <v/>
      </c>
      <c r="I97" s="595" t="str">
        <f>IF('(入力順➀)基本情報入力シート'!J118="","",'(入力順➀)基本情報入力シート'!J118)</f>
        <v/>
      </c>
      <c r="J97" s="595" t="str">
        <f>IF('(入力順➀)基本情報入力シート'!K118="","",'(入力順➀)基本情報入力シート'!K118)</f>
        <v/>
      </c>
      <c r="K97" s="596" t="str">
        <f>IF('(入力順➀)基本情報入力シート'!L118="","",'(入力順➀)基本情報入力シート'!L118)</f>
        <v/>
      </c>
      <c r="L97" s="597" t="str">
        <f>IF('(入力順➀)基本情報入力シート'!M118="","",'(入力順➀)基本情報入力シート'!M118)</f>
        <v/>
      </c>
      <c r="M97" s="597" t="str">
        <f>IF('(入力順➀)基本情報入力シート'!R118="","",'(入力順➀)基本情報入力シート'!R118)</f>
        <v/>
      </c>
      <c r="N97" s="597" t="str">
        <f>IF('(入力順➀)基本情報入力シート'!W118="","",'(入力順➀)基本情報入力シート'!W118)</f>
        <v/>
      </c>
      <c r="O97" s="592" t="str">
        <f>IF('(入力順➀)基本情報入力シート'!X118="","",'(入力順➀)基本情報入力シート'!X118)</f>
        <v/>
      </c>
      <c r="P97" s="598" t="str">
        <f>IF('(入力順➀)基本情報入力シート'!Y118="","",'(入力順➀)基本情報入力シート'!Y118)</f>
        <v/>
      </c>
      <c r="Q97" s="599" t="str">
        <f>IF('(入力順➀)基本情報入力シート'!Z118="","",'(入力順➀)基本情報入力シート'!Z118)</f>
        <v/>
      </c>
      <c r="R97" s="626" t="str">
        <f>IF('(入力順➀)基本情報入力シート'!AA118="","",'(入力順➀)基本情報入力シート'!AA118)</f>
        <v/>
      </c>
      <c r="S97" s="627"/>
      <c r="T97" s="628"/>
      <c r="U97" s="629" t="str">
        <f>IF(P97="","",VLOOKUP(P97,【参考】数式用!$A$5:$I$38,MATCH(T97,【参考】数式用!$H$4:$I$4,0)+7,0))</f>
        <v/>
      </c>
      <c r="V97" s="837"/>
      <c r="W97" s="237" t="s">
        <v>201</v>
      </c>
      <c r="X97" s="630"/>
      <c r="Y97" s="234" t="s">
        <v>202</v>
      </c>
      <c r="Z97" s="630"/>
      <c r="AA97" s="386" t="s">
        <v>203</v>
      </c>
      <c r="AB97" s="630"/>
      <c r="AC97" s="234" t="s">
        <v>202</v>
      </c>
      <c r="AD97" s="630"/>
      <c r="AE97" s="234" t="s">
        <v>204</v>
      </c>
      <c r="AF97" s="606" t="s">
        <v>205</v>
      </c>
      <c r="AG97" s="607" t="str">
        <f t="shared" si="10"/>
        <v/>
      </c>
      <c r="AH97" s="608" t="s">
        <v>206</v>
      </c>
      <c r="AI97" s="609" t="str">
        <f t="shared" si="9"/>
        <v/>
      </c>
      <c r="AJ97" s="192"/>
      <c r="AK97" s="631" t="str">
        <f t="shared" si="11"/>
        <v>○</v>
      </c>
      <c r="AL97" s="632" t="str">
        <f t="shared" si="12"/>
        <v/>
      </c>
      <c r="AM97" s="633"/>
      <c r="AN97" s="633"/>
      <c r="AO97" s="633"/>
      <c r="AP97" s="633"/>
      <c r="AQ97" s="633"/>
      <c r="AR97" s="633"/>
      <c r="AS97" s="633"/>
      <c r="AT97" s="633"/>
      <c r="AU97" s="634"/>
    </row>
    <row r="98" spans="1:47" ht="33" customHeight="1" thickBot="1">
      <c r="A98" s="592">
        <f t="shared" si="2"/>
        <v>87</v>
      </c>
      <c r="B98" s="593" t="str">
        <f>IF('(入力順➀)基本情報入力シート'!C119="","",'(入力順➀)基本情報入力シート'!C119)</f>
        <v/>
      </c>
      <c r="C98" s="594" t="str">
        <f>IF('(入力順➀)基本情報入力シート'!D119="","",'(入力順➀)基本情報入力シート'!D119)</f>
        <v/>
      </c>
      <c r="D98" s="595" t="str">
        <f>IF('(入力順➀)基本情報入力シート'!E119="","",'(入力順➀)基本情報入力シート'!E119)</f>
        <v/>
      </c>
      <c r="E98" s="595" t="str">
        <f>IF('(入力順➀)基本情報入力シート'!F119="","",'(入力順➀)基本情報入力シート'!F119)</f>
        <v/>
      </c>
      <c r="F98" s="595" t="str">
        <f>IF('(入力順➀)基本情報入力シート'!G119="","",'(入力順➀)基本情報入力シート'!G119)</f>
        <v/>
      </c>
      <c r="G98" s="595" t="str">
        <f>IF('(入力順➀)基本情報入力シート'!H119="","",'(入力順➀)基本情報入力シート'!H119)</f>
        <v/>
      </c>
      <c r="H98" s="595" t="str">
        <f>IF('(入力順➀)基本情報入力シート'!I119="","",'(入力順➀)基本情報入力シート'!I119)</f>
        <v/>
      </c>
      <c r="I98" s="595" t="str">
        <f>IF('(入力順➀)基本情報入力シート'!J119="","",'(入力順➀)基本情報入力シート'!J119)</f>
        <v/>
      </c>
      <c r="J98" s="595" t="str">
        <f>IF('(入力順➀)基本情報入力シート'!K119="","",'(入力順➀)基本情報入力シート'!K119)</f>
        <v/>
      </c>
      <c r="K98" s="596" t="str">
        <f>IF('(入力順➀)基本情報入力シート'!L119="","",'(入力順➀)基本情報入力シート'!L119)</f>
        <v/>
      </c>
      <c r="L98" s="597" t="str">
        <f>IF('(入力順➀)基本情報入力シート'!M119="","",'(入力順➀)基本情報入力シート'!M119)</f>
        <v/>
      </c>
      <c r="M98" s="597" t="str">
        <f>IF('(入力順➀)基本情報入力シート'!R119="","",'(入力順➀)基本情報入力シート'!R119)</f>
        <v/>
      </c>
      <c r="N98" s="597" t="str">
        <f>IF('(入力順➀)基本情報入力シート'!W119="","",'(入力順➀)基本情報入力シート'!W119)</f>
        <v/>
      </c>
      <c r="O98" s="592" t="str">
        <f>IF('(入力順➀)基本情報入力シート'!X119="","",'(入力順➀)基本情報入力シート'!X119)</f>
        <v/>
      </c>
      <c r="P98" s="598" t="str">
        <f>IF('(入力順➀)基本情報入力シート'!Y119="","",'(入力順➀)基本情報入力シート'!Y119)</f>
        <v/>
      </c>
      <c r="Q98" s="599" t="str">
        <f>IF('(入力順➀)基本情報入力シート'!Z119="","",'(入力順➀)基本情報入力シート'!Z119)</f>
        <v/>
      </c>
      <c r="R98" s="626" t="str">
        <f>IF('(入力順➀)基本情報入力シート'!AA119="","",'(入力順➀)基本情報入力シート'!AA119)</f>
        <v/>
      </c>
      <c r="S98" s="627"/>
      <c r="T98" s="628"/>
      <c r="U98" s="629" t="str">
        <f>IF(P98="","",VLOOKUP(P98,【参考】数式用!$A$5:$I$38,MATCH(T98,【参考】数式用!$H$4:$I$4,0)+7,0))</f>
        <v/>
      </c>
      <c r="V98" s="837"/>
      <c r="W98" s="237" t="s">
        <v>201</v>
      </c>
      <c r="X98" s="630"/>
      <c r="Y98" s="234" t="s">
        <v>202</v>
      </c>
      <c r="Z98" s="630"/>
      <c r="AA98" s="386" t="s">
        <v>203</v>
      </c>
      <c r="AB98" s="630"/>
      <c r="AC98" s="234" t="s">
        <v>202</v>
      </c>
      <c r="AD98" s="630"/>
      <c r="AE98" s="234" t="s">
        <v>204</v>
      </c>
      <c r="AF98" s="606" t="s">
        <v>205</v>
      </c>
      <c r="AG98" s="607" t="str">
        <f t="shared" si="10"/>
        <v/>
      </c>
      <c r="AH98" s="608" t="s">
        <v>206</v>
      </c>
      <c r="AI98" s="609" t="str">
        <f t="shared" si="9"/>
        <v/>
      </c>
      <c r="AJ98" s="192"/>
      <c r="AK98" s="631" t="str">
        <f t="shared" si="11"/>
        <v>○</v>
      </c>
      <c r="AL98" s="632" t="str">
        <f t="shared" si="12"/>
        <v/>
      </c>
      <c r="AM98" s="633"/>
      <c r="AN98" s="633"/>
      <c r="AO98" s="633"/>
      <c r="AP98" s="633"/>
      <c r="AQ98" s="633"/>
      <c r="AR98" s="633"/>
      <c r="AS98" s="633"/>
      <c r="AT98" s="633"/>
      <c r="AU98" s="634"/>
    </row>
    <row r="99" spans="1:47" ht="33" customHeight="1" thickBot="1">
      <c r="A99" s="592">
        <f t="shared" si="2"/>
        <v>88</v>
      </c>
      <c r="B99" s="593" t="str">
        <f>IF('(入力順➀)基本情報入力シート'!C120="","",'(入力順➀)基本情報入力シート'!C120)</f>
        <v/>
      </c>
      <c r="C99" s="594" t="str">
        <f>IF('(入力順➀)基本情報入力シート'!D120="","",'(入力順➀)基本情報入力シート'!D120)</f>
        <v/>
      </c>
      <c r="D99" s="595" t="str">
        <f>IF('(入力順➀)基本情報入力シート'!E120="","",'(入力順➀)基本情報入力シート'!E120)</f>
        <v/>
      </c>
      <c r="E99" s="595" t="str">
        <f>IF('(入力順➀)基本情報入力シート'!F120="","",'(入力順➀)基本情報入力シート'!F120)</f>
        <v/>
      </c>
      <c r="F99" s="595" t="str">
        <f>IF('(入力順➀)基本情報入力シート'!G120="","",'(入力順➀)基本情報入力シート'!G120)</f>
        <v/>
      </c>
      <c r="G99" s="595" t="str">
        <f>IF('(入力順➀)基本情報入力シート'!H120="","",'(入力順➀)基本情報入力シート'!H120)</f>
        <v/>
      </c>
      <c r="H99" s="595" t="str">
        <f>IF('(入力順➀)基本情報入力シート'!I120="","",'(入力順➀)基本情報入力シート'!I120)</f>
        <v/>
      </c>
      <c r="I99" s="595" t="str">
        <f>IF('(入力順➀)基本情報入力シート'!J120="","",'(入力順➀)基本情報入力シート'!J120)</f>
        <v/>
      </c>
      <c r="J99" s="595" t="str">
        <f>IF('(入力順➀)基本情報入力シート'!K120="","",'(入力順➀)基本情報入力シート'!K120)</f>
        <v/>
      </c>
      <c r="K99" s="596" t="str">
        <f>IF('(入力順➀)基本情報入力シート'!L120="","",'(入力順➀)基本情報入力シート'!L120)</f>
        <v/>
      </c>
      <c r="L99" s="597" t="str">
        <f>IF('(入力順➀)基本情報入力シート'!M120="","",'(入力順➀)基本情報入力シート'!M120)</f>
        <v/>
      </c>
      <c r="M99" s="597" t="str">
        <f>IF('(入力順➀)基本情報入力シート'!R120="","",'(入力順➀)基本情報入力シート'!R120)</f>
        <v/>
      </c>
      <c r="N99" s="597" t="str">
        <f>IF('(入力順➀)基本情報入力シート'!W120="","",'(入力順➀)基本情報入力シート'!W120)</f>
        <v/>
      </c>
      <c r="O99" s="592" t="str">
        <f>IF('(入力順➀)基本情報入力シート'!X120="","",'(入力順➀)基本情報入力シート'!X120)</f>
        <v/>
      </c>
      <c r="P99" s="598" t="str">
        <f>IF('(入力順➀)基本情報入力シート'!Y120="","",'(入力順➀)基本情報入力シート'!Y120)</f>
        <v/>
      </c>
      <c r="Q99" s="599" t="str">
        <f>IF('(入力順➀)基本情報入力シート'!Z120="","",'(入力順➀)基本情報入力シート'!Z120)</f>
        <v/>
      </c>
      <c r="R99" s="626" t="str">
        <f>IF('(入力順➀)基本情報入力シート'!AA120="","",'(入力順➀)基本情報入力シート'!AA120)</f>
        <v/>
      </c>
      <c r="S99" s="627"/>
      <c r="T99" s="628"/>
      <c r="U99" s="629" t="str">
        <f>IF(P99="","",VLOOKUP(P99,【参考】数式用!$A$5:$I$38,MATCH(T99,【参考】数式用!$H$4:$I$4,0)+7,0))</f>
        <v/>
      </c>
      <c r="V99" s="837"/>
      <c r="W99" s="237" t="s">
        <v>201</v>
      </c>
      <c r="X99" s="630"/>
      <c r="Y99" s="234" t="s">
        <v>202</v>
      </c>
      <c r="Z99" s="630"/>
      <c r="AA99" s="386" t="s">
        <v>203</v>
      </c>
      <c r="AB99" s="630"/>
      <c r="AC99" s="234" t="s">
        <v>202</v>
      </c>
      <c r="AD99" s="630"/>
      <c r="AE99" s="234" t="s">
        <v>204</v>
      </c>
      <c r="AF99" s="606" t="s">
        <v>205</v>
      </c>
      <c r="AG99" s="607" t="str">
        <f t="shared" si="10"/>
        <v/>
      </c>
      <c r="AH99" s="608" t="s">
        <v>206</v>
      </c>
      <c r="AI99" s="609" t="str">
        <f t="shared" si="9"/>
        <v/>
      </c>
      <c r="AJ99" s="192"/>
      <c r="AK99" s="631" t="str">
        <f t="shared" si="11"/>
        <v>○</v>
      </c>
      <c r="AL99" s="632" t="str">
        <f t="shared" si="12"/>
        <v/>
      </c>
      <c r="AM99" s="633"/>
      <c r="AN99" s="633"/>
      <c r="AO99" s="633"/>
      <c r="AP99" s="633"/>
      <c r="AQ99" s="633"/>
      <c r="AR99" s="633"/>
      <c r="AS99" s="633"/>
      <c r="AT99" s="633"/>
      <c r="AU99" s="634"/>
    </row>
    <row r="100" spans="1:47" ht="33" customHeight="1" thickBot="1">
      <c r="A100" s="592">
        <f t="shared" si="2"/>
        <v>89</v>
      </c>
      <c r="B100" s="593" t="str">
        <f>IF('(入力順➀)基本情報入力シート'!C121="","",'(入力順➀)基本情報入力シート'!C121)</f>
        <v/>
      </c>
      <c r="C100" s="594" t="str">
        <f>IF('(入力順➀)基本情報入力シート'!D121="","",'(入力順➀)基本情報入力シート'!D121)</f>
        <v/>
      </c>
      <c r="D100" s="595" t="str">
        <f>IF('(入力順➀)基本情報入力シート'!E121="","",'(入力順➀)基本情報入力シート'!E121)</f>
        <v/>
      </c>
      <c r="E100" s="595" t="str">
        <f>IF('(入力順➀)基本情報入力シート'!F121="","",'(入力順➀)基本情報入力シート'!F121)</f>
        <v/>
      </c>
      <c r="F100" s="595" t="str">
        <f>IF('(入力順➀)基本情報入力シート'!G121="","",'(入力順➀)基本情報入力シート'!G121)</f>
        <v/>
      </c>
      <c r="G100" s="595" t="str">
        <f>IF('(入力順➀)基本情報入力シート'!H121="","",'(入力順➀)基本情報入力シート'!H121)</f>
        <v/>
      </c>
      <c r="H100" s="595" t="str">
        <f>IF('(入力順➀)基本情報入力シート'!I121="","",'(入力順➀)基本情報入力シート'!I121)</f>
        <v/>
      </c>
      <c r="I100" s="595" t="str">
        <f>IF('(入力順➀)基本情報入力シート'!J121="","",'(入力順➀)基本情報入力シート'!J121)</f>
        <v/>
      </c>
      <c r="J100" s="595" t="str">
        <f>IF('(入力順➀)基本情報入力シート'!K121="","",'(入力順➀)基本情報入力シート'!K121)</f>
        <v/>
      </c>
      <c r="K100" s="596" t="str">
        <f>IF('(入力順➀)基本情報入力シート'!L121="","",'(入力順➀)基本情報入力シート'!L121)</f>
        <v/>
      </c>
      <c r="L100" s="597" t="str">
        <f>IF('(入力順➀)基本情報入力シート'!M121="","",'(入力順➀)基本情報入力シート'!M121)</f>
        <v/>
      </c>
      <c r="M100" s="597" t="str">
        <f>IF('(入力順➀)基本情報入力シート'!R121="","",'(入力順➀)基本情報入力シート'!R121)</f>
        <v/>
      </c>
      <c r="N100" s="597" t="str">
        <f>IF('(入力順➀)基本情報入力シート'!W121="","",'(入力順➀)基本情報入力シート'!W121)</f>
        <v/>
      </c>
      <c r="O100" s="592" t="str">
        <f>IF('(入力順➀)基本情報入力シート'!X121="","",'(入力順➀)基本情報入力シート'!X121)</f>
        <v/>
      </c>
      <c r="P100" s="598" t="str">
        <f>IF('(入力順➀)基本情報入力シート'!Y121="","",'(入力順➀)基本情報入力シート'!Y121)</f>
        <v/>
      </c>
      <c r="Q100" s="599" t="str">
        <f>IF('(入力順➀)基本情報入力シート'!Z121="","",'(入力順➀)基本情報入力シート'!Z121)</f>
        <v/>
      </c>
      <c r="R100" s="626" t="str">
        <f>IF('(入力順➀)基本情報入力シート'!AA121="","",'(入力順➀)基本情報入力シート'!AA121)</f>
        <v/>
      </c>
      <c r="S100" s="627"/>
      <c r="T100" s="628"/>
      <c r="U100" s="629" t="str">
        <f>IF(P100="","",VLOOKUP(P100,【参考】数式用!$A$5:$I$38,MATCH(T100,【参考】数式用!$H$4:$I$4,0)+7,0))</f>
        <v/>
      </c>
      <c r="V100" s="837"/>
      <c r="W100" s="237" t="s">
        <v>201</v>
      </c>
      <c r="X100" s="630"/>
      <c r="Y100" s="234" t="s">
        <v>202</v>
      </c>
      <c r="Z100" s="630"/>
      <c r="AA100" s="386" t="s">
        <v>203</v>
      </c>
      <c r="AB100" s="630"/>
      <c r="AC100" s="234" t="s">
        <v>202</v>
      </c>
      <c r="AD100" s="630"/>
      <c r="AE100" s="234" t="s">
        <v>204</v>
      </c>
      <c r="AF100" s="606" t="s">
        <v>205</v>
      </c>
      <c r="AG100" s="607" t="str">
        <f t="shared" si="10"/>
        <v/>
      </c>
      <c r="AH100" s="608" t="s">
        <v>206</v>
      </c>
      <c r="AI100" s="609" t="str">
        <f t="shared" si="9"/>
        <v/>
      </c>
      <c r="AJ100" s="192"/>
      <c r="AK100" s="631" t="str">
        <f t="shared" si="11"/>
        <v>○</v>
      </c>
      <c r="AL100" s="632" t="str">
        <f t="shared" si="12"/>
        <v/>
      </c>
      <c r="AM100" s="633"/>
      <c r="AN100" s="633"/>
      <c r="AO100" s="633"/>
      <c r="AP100" s="633"/>
      <c r="AQ100" s="633"/>
      <c r="AR100" s="633"/>
      <c r="AS100" s="633"/>
      <c r="AT100" s="633"/>
      <c r="AU100" s="634"/>
    </row>
    <row r="101" spans="1:47" ht="33" customHeight="1" thickBot="1">
      <c r="A101" s="592">
        <f t="shared" si="2"/>
        <v>90</v>
      </c>
      <c r="B101" s="593" t="str">
        <f>IF('(入力順➀)基本情報入力シート'!C122="","",'(入力順➀)基本情報入力シート'!C122)</f>
        <v/>
      </c>
      <c r="C101" s="594" t="str">
        <f>IF('(入力順➀)基本情報入力シート'!D122="","",'(入力順➀)基本情報入力シート'!D122)</f>
        <v/>
      </c>
      <c r="D101" s="595" t="str">
        <f>IF('(入力順➀)基本情報入力シート'!E122="","",'(入力順➀)基本情報入力シート'!E122)</f>
        <v/>
      </c>
      <c r="E101" s="595" t="str">
        <f>IF('(入力順➀)基本情報入力シート'!F122="","",'(入力順➀)基本情報入力シート'!F122)</f>
        <v/>
      </c>
      <c r="F101" s="595" t="str">
        <f>IF('(入力順➀)基本情報入力シート'!G122="","",'(入力順➀)基本情報入力シート'!G122)</f>
        <v/>
      </c>
      <c r="G101" s="595" t="str">
        <f>IF('(入力順➀)基本情報入力シート'!H122="","",'(入力順➀)基本情報入力シート'!H122)</f>
        <v/>
      </c>
      <c r="H101" s="595" t="str">
        <f>IF('(入力順➀)基本情報入力シート'!I122="","",'(入力順➀)基本情報入力シート'!I122)</f>
        <v/>
      </c>
      <c r="I101" s="595" t="str">
        <f>IF('(入力順➀)基本情報入力シート'!J122="","",'(入力順➀)基本情報入力シート'!J122)</f>
        <v/>
      </c>
      <c r="J101" s="595" t="str">
        <f>IF('(入力順➀)基本情報入力シート'!K122="","",'(入力順➀)基本情報入力シート'!K122)</f>
        <v/>
      </c>
      <c r="K101" s="596" t="str">
        <f>IF('(入力順➀)基本情報入力シート'!L122="","",'(入力順➀)基本情報入力シート'!L122)</f>
        <v/>
      </c>
      <c r="L101" s="597" t="str">
        <f>IF('(入力順➀)基本情報入力シート'!M122="","",'(入力順➀)基本情報入力シート'!M122)</f>
        <v/>
      </c>
      <c r="M101" s="597" t="str">
        <f>IF('(入力順➀)基本情報入力シート'!R122="","",'(入力順➀)基本情報入力シート'!R122)</f>
        <v/>
      </c>
      <c r="N101" s="597" t="str">
        <f>IF('(入力順➀)基本情報入力シート'!W122="","",'(入力順➀)基本情報入力シート'!W122)</f>
        <v/>
      </c>
      <c r="O101" s="592" t="str">
        <f>IF('(入力順➀)基本情報入力シート'!X122="","",'(入力順➀)基本情報入力シート'!X122)</f>
        <v/>
      </c>
      <c r="P101" s="598" t="str">
        <f>IF('(入力順➀)基本情報入力シート'!Y122="","",'(入力順➀)基本情報入力シート'!Y122)</f>
        <v/>
      </c>
      <c r="Q101" s="599" t="str">
        <f>IF('(入力順➀)基本情報入力シート'!Z122="","",'(入力順➀)基本情報入力シート'!Z122)</f>
        <v/>
      </c>
      <c r="R101" s="626" t="str">
        <f>IF('(入力順➀)基本情報入力シート'!AA122="","",'(入力順➀)基本情報入力シート'!AA122)</f>
        <v/>
      </c>
      <c r="S101" s="627"/>
      <c r="T101" s="628"/>
      <c r="U101" s="629" t="str">
        <f>IF(P101="","",VLOOKUP(P101,【参考】数式用!$A$5:$I$38,MATCH(T101,【参考】数式用!$H$4:$I$4,0)+7,0))</f>
        <v/>
      </c>
      <c r="V101" s="837"/>
      <c r="W101" s="237" t="s">
        <v>201</v>
      </c>
      <c r="X101" s="630"/>
      <c r="Y101" s="234" t="s">
        <v>202</v>
      </c>
      <c r="Z101" s="630"/>
      <c r="AA101" s="386" t="s">
        <v>203</v>
      </c>
      <c r="AB101" s="630"/>
      <c r="AC101" s="234" t="s">
        <v>202</v>
      </c>
      <c r="AD101" s="630"/>
      <c r="AE101" s="234" t="s">
        <v>204</v>
      </c>
      <c r="AF101" s="606" t="s">
        <v>205</v>
      </c>
      <c r="AG101" s="607" t="str">
        <f t="shared" si="10"/>
        <v/>
      </c>
      <c r="AH101" s="608" t="s">
        <v>206</v>
      </c>
      <c r="AI101" s="609" t="str">
        <f t="shared" si="9"/>
        <v/>
      </c>
      <c r="AJ101" s="192"/>
      <c r="AK101" s="631" t="str">
        <f t="shared" si="11"/>
        <v>○</v>
      </c>
      <c r="AL101" s="632" t="str">
        <f t="shared" si="12"/>
        <v/>
      </c>
      <c r="AM101" s="633"/>
      <c r="AN101" s="633"/>
      <c r="AO101" s="633"/>
      <c r="AP101" s="633"/>
      <c r="AQ101" s="633"/>
      <c r="AR101" s="633"/>
      <c r="AS101" s="633"/>
      <c r="AT101" s="633"/>
      <c r="AU101" s="634"/>
    </row>
    <row r="102" spans="1:47" ht="33" customHeight="1" thickBot="1">
      <c r="A102" s="592">
        <f t="shared" si="2"/>
        <v>91</v>
      </c>
      <c r="B102" s="593" t="str">
        <f>IF('(入力順➀)基本情報入力シート'!C123="","",'(入力順➀)基本情報入力シート'!C123)</f>
        <v/>
      </c>
      <c r="C102" s="594" t="str">
        <f>IF('(入力順➀)基本情報入力シート'!D123="","",'(入力順➀)基本情報入力シート'!D123)</f>
        <v/>
      </c>
      <c r="D102" s="595" t="str">
        <f>IF('(入力順➀)基本情報入力シート'!E123="","",'(入力順➀)基本情報入力シート'!E123)</f>
        <v/>
      </c>
      <c r="E102" s="595" t="str">
        <f>IF('(入力順➀)基本情報入力シート'!F123="","",'(入力順➀)基本情報入力シート'!F123)</f>
        <v/>
      </c>
      <c r="F102" s="595" t="str">
        <f>IF('(入力順➀)基本情報入力シート'!G123="","",'(入力順➀)基本情報入力シート'!G123)</f>
        <v/>
      </c>
      <c r="G102" s="595" t="str">
        <f>IF('(入力順➀)基本情報入力シート'!H123="","",'(入力順➀)基本情報入力シート'!H123)</f>
        <v/>
      </c>
      <c r="H102" s="595" t="str">
        <f>IF('(入力順➀)基本情報入力シート'!I123="","",'(入力順➀)基本情報入力シート'!I123)</f>
        <v/>
      </c>
      <c r="I102" s="595" t="str">
        <f>IF('(入力順➀)基本情報入力シート'!J123="","",'(入力順➀)基本情報入力シート'!J123)</f>
        <v/>
      </c>
      <c r="J102" s="595" t="str">
        <f>IF('(入力順➀)基本情報入力シート'!K123="","",'(入力順➀)基本情報入力シート'!K123)</f>
        <v/>
      </c>
      <c r="K102" s="596" t="str">
        <f>IF('(入力順➀)基本情報入力シート'!L123="","",'(入力順➀)基本情報入力シート'!L123)</f>
        <v/>
      </c>
      <c r="L102" s="597" t="str">
        <f>IF('(入力順➀)基本情報入力シート'!M123="","",'(入力順➀)基本情報入力シート'!M123)</f>
        <v/>
      </c>
      <c r="M102" s="597" t="str">
        <f>IF('(入力順➀)基本情報入力シート'!R123="","",'(入力順➀)基本情報入力シート'!R123)</f>
        <v/>
      </c>
      <c r="N102" s="597" t="str">
        <f>IF('(入力順➀)基本情報入力シート'!W123="","",'(入力順➀)基本情報入力シート'!W123)</f>
        <v/>
      </c>
      <c r="O102" s="592" t="str">
        <f>IF('(入力順➀)基本情報入力シート'!X123="","",'(入力順➀)基本情報入力シート'!X123)</f>
        <v/>
      </c>
      <c r="P102" s="598" t="str">
        <f>IF('(入力順➀)基本情報入力シート'!Y123="","",'(入力順➀)基本情報入力シート'!Y123)</f>
        <v/>
      </c>
      <c r="Q102" s="599" t="str">
        <f>IF('(入力順➀)基本情報入力シート'!Z123="","",'(入力順➀)基本情報入力シート'!Z123)</f>
        <v/>
      </c>
      <c r="R102" s="626" t="str">
        <f>IF('(入力順➀)基本情報入力シート'!AA123="","",'(入力順➀)基本情報入力シート'!AA123)</f>
        <v/>
      </c>
      <c r="S102" s="627"/>
      <c r="T102" s="628"/>
      <c r="U102" s="629" t="str">
        <f>IF(P102="","",VLOOKUP(P102,【参考】数式用!$A$5:$I$38,MATCH(T102,【参考】数式用!$H$4:$I$4,0)+7,0))</f>
        <v/>
      </c>
      <c r="V102" s="837"/>
      <c r="W102" s="237" t="s">
        <v>201</v>
      </c>
      <c r="X102" s="630"/>
      <c r="Y102" s="234" t="s">
        <v>202</v>
      </c>
      <c r="Z102" s="630"/>
      <c r="AA102" s="386" t="s">
        <v>203</v>
      </c>
      <c r="AB102" s="630"/>
      <c r="AC102" s="234" t="s">
        <v>202</v>
      </c>
      <c r="AD102" s="630"/>
      <c r="AE102" s="234" t="s">
        <v>204</v>
      </c>
      <c r="AF102" s="606" t="s">
        <v>205</v>
      </c>
      <c r="AG102" s="607" t="str">
        <f t="shared" si="10"/>
        <v/>
      </c>
      <c r="AH102" s="608" t="s">
        <v>206</v>
      </c>
      <c r="AI102" s="609" t="str">
        <f t="shared" si="9"/>
        <v/>
      </c>
      <c r="AJ102" s="192"/>
      <c r="AK102" s="631" t="str">
        <f t="shared" si="11"/>
        <v>○</v>
      </c>
      <c r="AL102" s="632" t="str">
        <f t="shared" si="12"/>
        <v/>
      </c>
      <c r="AM102" s="633"/>
      <c r="AN102" s="633"/>
      <c r="AO102" s="633"/>
      <c r="AP102" s="633"/>
      <c r="AQ102" s="633"/>
      <c r="AR102" s="633"/>
      <c r="AS102" s="633"/>
      <c r="AT102" s="633"/>
      <c r="AU102" s="634"/>
    </row>
    <row r="103" spans="1:47" ht="33" customHeight="1" thickBot="1">
      <c r="A103" s="592">
        <f t="shared" si="2"/>
        <v>92</v>
      </c>
      <c r="B103" s="593" t="str">
        <f>IF('(入力順➀)基本情報入力シート'!C124="","",'(入力順➀)基本情報入力シート'!C124)</f>
        <v/>
      </c>
      <c r="C103" s="594" t="str">
        <f>IF('(入力順➀)基本情報入力シート'!D124="","",'(入力順➀)基本情報入力シート'!D124)</f>
        <v/>
      </c>
      <c r="D103" s="595" t="str">
        <f>IF('(入力順➀)基本情報入力シート'!E124="","",'(入力順➀)基本情報入力シート'!E124)</f>
        <v/>
      </c>
      <c r="E103" s="595" t="str">
        <f>IF('(入力順➀)基本情報入力シート'!F124="","",'(入力順➀)基本情報入力シート'!F124)</f>
        <v/>
      </c>
      <c r="F103" s="595" t="str">
        <f>IF('(入力順➀)基本情報入力シート'!G124="","",'(入力順➀)基本情報入力シート'!G124)</f>
        <v/>
      </c>
      <c r="G103" s="595" t="str">
        <f>IF('(入力順➀)基本情報入力シート'!H124="","",'(入力順➀)基本情報入力シート'!H124)</f>
        <v/>
      </c>
      <c r="H103" s="595" t="str">
        <f>IF('(入力順➀)基本情報入力シート'!I124="","",'(入力順➀)基本情報入力シート'!I124)</f>
        <v/>
      </c>
      <c r="I103" s="595" t="str">
        <f>IF('(入力順➀)基本情報入力シート'!J124="","",'(入力順➀)基本情報入力シート'!J124)</f>
        <v/>
      </c>
      <c r="J103" s="595" t="str">
        <f>IF('(入力順➀)基本情報入力シート'!K124="","",'(入力順➀)基本情報入力シート'!K124)</f>
        <v/>
      </c>
      <c r="K103" s="596" t="str">
        <f>IF('(入力順➀)基本情報入力シート'!L124="","",'(入力順➀)基本情報入力シート'!L124)</f>
        <v/>
      </c>
      <c r="L103" s="597" t="str">
        <f>IF('(入力順➀)基本情報入力シート'!M124="","",'(入力順➀)基本情報入力シート'!M124)</f>
        <v/>
      </c>
      <c r="M103" s="597" t="str">
        <f>IF('(入力順➀)基本情報入力シート'!R124="","",'(入力順➀)基本情報入力シート'!R124)</f>
        <v/>
      </c>
      <c r="N103" s="597" t="str">
        <f>IF('(入力順➀)基本情報入力シート'!W124="","",'(入力順➀)基本情報入力シート'!W124)</f>
        <v/>
      </c>
      <c r="O103" s="592" t="str">
        <f>IF('(入力順➀)基本情報入力シート'!X124="","",'(入力順➀)基本情報入力シート'!X124)</f>
        <v/>
      </c>
      <c r="P103" s="598" t="str">
        <f>IF('(入力順➀)基本情報入力シート'!Y124="","",'(入力順➀)基本情報入力シート'!Y124)</f>
        <v/>
      </c>
      <c r="Q103" s="599" t="str">
        <f>IF('(入力順➀)基本情報入力シート'!Z124="","",'(入力順➀)基本情報入力シート'!Z124)</f>
        <v/>
      </c>
      <c r="R103" s="626" t="str">
        <f>IF('(入力順➀)基本情報入力シート'!AA124="","",'(入力順➀)基本情報入力シート'!AA124)</f>
        <v/>
      </c>
      <c r="S103" s="627"/>
      <c r="T103" s="628"/>
      <c r="U103" s="629" t="str">
        <f>IF(P103="","",VLOOKUP(P103,【参考】数式用!$A$5:$I$38,MATCH(T103,【参考】数式用!$H$4:$I$4,0)+7,0))</f>
        <v/>
      </c>
      <c r="V103" s="837"/>
      <c r="W103" s="237" t="s">
        <v>201</v>
      </c>
      <c r="X103" s="630"/>
      <c r="Y103" s="234" t="s">
        <v>202</v>
      </c>
      <c r="Z103" s="630"/>
      <c r="AA103" s="386" t="s">
        <v>203</v>
      </c>
      <c r="AB103" s="630"/>
      <c r="AC103" s="234" t="s">
        <v>202</v>
      </c>
      <c r="AD103" s="630"/>
      <c r="AE103" s="234" t="s">
        <v>204</v>
      </c>
      <c r="AF103" s="606" t="s">
        <v>205</v>
      </c>
      <c r="AG103" s="607" t="str">
        <f t="shared" si="10"/>
        <v/>
      </c>
      <c r="AH103" s="608" t="s">
        <v>206</v>
      </c>
      <c r="AI103" s="609" t="str">
        <f t="shared" si="9"/>
        <v/>
      </c>
      <c r="AJ103" s="192"/>
      <c r="AK103" s="631" t="str">
        <f t="shared" si="11"/>
        <v>○</v>
      </c>
      <c r="AL103" s="632" t="str">
        <f t="shared" si="12"/>
        <v/>
      </c>
      <c r="AM103" s="633"/>
      <c r="AN103" s="633"/>
      <c r="AO103" s="633"/>
      <c r="AP103" s="633"/>
      <c r="AQ103" s="633"/>
      <c r="AR103" s="633"/>
      <c r="AS103" s="633"/>
      <c r="AT103" s="633"/>
      <c r="AU103" s="634"/>
    </row>
    <row r="104" spans="1:47" ht="33" customHeight="1" thickBot="1">
      <c r="A104" s="592">
        <f t="shared" si="2"/>
        <v>93</v>
      </c>
      <c r="B104" s="593" t="str">
        <f>IF('(入力順➀)基本情報入力シート'!C125="","",'(入力順➀)基本情報入力シート'!C125)</f>
        <v/>
      </c>
      <c r="C104" s="594" t="str">
        <f>IF('(入力順➀)基本情報入力シート'!D125="","",'(入力順➀)基本情報入力シート'!D125)</f>
        <v/>
      </c>
      <c r="D104" s="595" t="str">
        <f>IF('(入力順➀)基本情報入力シート'!E125="","",'(入力順➀)基本情報入力シート'!E125)</f>
        <v/>
      </c>
      <c r="E104" s="595" t="str">
        <f>IF('(入力順➀)基本情報入力シート'!F125="","",'(入力順➀)基本情報入力シート'!F125)</f>
        <v/>
      </c>
      <c r="F104" s="595" t="str">
        <f>IF('(入力順➀)基本情報入力シート'!G125="","",'(入力順➀)基本情報入力シート'!G125)</f>
        <v/>
      </c>
      <c r="G104" s="595" t="str">
        <f>IF('(入力順➀)基本情報入力シート'!H125="","",'(入力順➀)基本情報入力シート'!H125)</f>
        <v/>
      </c>
      <c r="H104" s="595" t="str">
        <f>IF('(入力順➀)基本情報入力シート'!I125="","",'(入力順➀)基本情報入力シート'!I125)</f>
        <v/>
      </c>
      <c r="I104" s="595" t="str">
        <f>IF('(入力順➀)基本情報入力シート'!J125="","",'(入力順➀)基本情報入力シート'!J125)</f>
        <v/>
      </c>
      <c r="J104" s="595" t="str">
        <f>IF('(入力順➀)基本情報入力シート'!K125="","",'(入力順➀)基本情報入力シート'!K125)</f>
        <v/>
      </c>
      <c r="K104" s="596" t="str">
        <f>IF('(入力順➀)基本情報入力シート'!L125="","",'(入力順➀)基本情報入力シート'!L125)</f>
        <v/>
      </c>
      <c r="L104" s="597" t="str">
        <f>IF('(入力順➀)基本情報入力シート'!M125="","",'(入力順➀)基本情報入力シート'!M125)</f>
        <v/>
      </c>
      <c r="M104" s="597" t="str">
        <f>IF('(入力順➀)基本情報入力シート'!R125="","",'(入力順➀)基本情報入力シート'!R125)</f>
        <v/>
      </c>
      <c r="N104" s="597" t="str">
        <f>IF('(入力順➀)基本情報入力シート'!W125="","",'(入力順➀)基本情報入力シート'!W125)</f>
        <v/>
      </c>
      <c r="O104" s="592" t="str">
        <f>IF('(入力順➀)基本情報入力シート'!X125="","",'(入力順➀)基本情報入力シート'!X125)</f>
        <v/>
      </c>
      <c r="P104" s="598" t="str">
        <f>IF('(入力順➀)基本情報入力シート'!Y125="","",'(入力順➀)基本情報入力シート'!Y125)</f>
        <v/>
      </c>
      <c r="Q104" s="599" t="str">
        <f>IF('(入力順➀)基本情報入力シート'!Z125="","",'(入力順➀)基本情報入力シート'!Z125)</f>
        <v/>
      </c>
      <c r="R104" s="626" t="str">
        <f>IF('(入力順➀)基本情報入力シート'!AA125="","",'(入力順➀)基本情報入力シート'!AA125)</f>
        <v/>
      </c>
      <c r="S104" s="627"/>
      <c r="T104" s="628"/>
      <c r="U104" s="629" t="str">
        <f>IF(P104="","",VLOOKUP(P104,【参考】数式用!$A$5:$I$38,MATCH(T104,【参考】数式用!$H$4:$I$4,0)+7,0))</f>
        <v/>
      </c>
      <c r="V104" s="837"/>
      <c r="W104" s="237" t="s">
        <v>201</v>
      </c>
      <c r="X104" s="630"/>
      <c r="Y104" s="234" t="s">
        <v>202</v>
      </c>
      <c r="Z104" s="630"/>
      <c r="AA104" s="386" t="s">
        <v>203</v>
      </c>
      <c r="AB104" s="630"/>
      <c r="AC104" s="234" t="s">
        <v>202</v>
      </c>
      <c r="AD104" s="630"/>
      <c r="AE104" s="234" t="s">
        <v>204</v>
      </c>
      <c r="AF104" s="606" t="s">
        <v>205</v>
      </c>
      <c r="AG104" s="607" t="str">
        <f t="shared" si="10"/>
        <v/>
      </c>
      <c r="AH104" s="608" t="s">
        <v>206</v>
      </c>
      <c r="AI104" s="609" t="str">
        <f t="shared" si="9"/>
        <v/>
      </c>
      <c r="AJ104" s="192"/>
      <c r="AK104" s="631" t="str">
        <f t="shared" si="11"/>
        <v>○</v>
      </c>
      <c r="AL104" s="632" t="str">
        <f t="shared" si="12"/>
        <v/>
      </c>
      <c r="AM104" s="633"/>
      <c r="AN104" s="633"/>
      <c r="AO104" s="633"/>
      <c r="AP104" s="633"/>
      <c r="AQ104" s="633"/>
      <c r="AR104" s="633"/>
      <c r="AS104" s="633"/>
      <c r="AT104" s="633"/>
      <c r="AU104" s="634"/>
    </row>
    <row r="105" spans="1:47" ht="33" customHeight="1" thickBot="1">
      <c r="A105" s="592">
        <f t="shared" si="2"/>
        <v>94</v>
      </c>
      <c r="B105" s="593" t="str">
        <f>IF('(入力順➀)基本情報入力シート'!C126="","",'(入力順➀)基本情報入力シート'!C126)</f>
        <v/>
      </c>
      <c r="C105" s="594" t="str">
        <f>IF('(入力順➀)基本情報入力シート'!D126="","",'(入力順➀)基本情報入力シート'!D126)</f>
        <v/>
      </c>
      <c r="D105" s="595" t="str">
        <f>IF('(入力順➀)基本情報入力シート'!E126="","",'(入力順➀)基本情報入力シート'!E126)</f>
        <v/>
      </c>
      <c r="E105" s="595" t="str">
        <f>IF('(入力順➀)基本情報入力シート'!F126="","",'(入力順➀)基本情報入力シート'!F126)</f>
        <v/>
      </c>
      <c r="F105" s="595" t="str">
        <f>IF('(入力順➀)基本情報入力シート'!G126="","",'(入力順➀)基本情報入力シート'!G126)</f>
        <v/>
      </c>
      <c r="G105" s="595" t="str">
        <f>IF('(入力順➀)基本情報入力シート'!H126="","",'(入力順➀)基本情報入力シート'!H126)</f>
        <v/>
      </c>
      <c r="H105" s="595" t="str">
        <f>IF('(入力順➀)基本情報入力シート'!I126="","",'(入力順➀)基本情報入力シート'!I126)</f>
        <v/>
      </c>
      <c r="I105" s="595" t="str">
        <f>IF('(入力順➀)基本情報入力シート'!J126="","",'(入力順➀)基本情報入力シート'!J126)</f>
        <v/>
      </c>
      <c r="J105" s="595" t="str">
        <f>IF('(入力順➀)基本情報入力シート'!K126="","",'(入力順➀)基本情報入力シート'!K126)</f>
        <v/>
      </c>
      <c r="K105" s="596" t="str">
        <f>IF('(入力順➀)基本情報入力シート'!L126="","",'(入力順➀)基本情報入力シート'!L126)</f>
        <v/>
      </c>
      <c r="L105" s="597" t="str">
        <f>IF('(入力順➀)基本情報入力シート'!M126="","",'(入力順➀)基本情報入力シート'!M126)</f>
        <v/>
      </c>
      <c r="M105" s="597" t="str">
        <f>IF('(入力順➀)基本情報入力シート'!R126="","",'(入力順➀)基本情報入力シート'!R126)</f>
        <v/>
      </c>
      <c r="N105" s="597" t="str">
        <f>IF('(入力順➀)基本情報入力シート'!W126="","",'(入力順➀)基本情報入力シート'!W126)</f>
        <v/>
      </c>
      <c r="O105" s="592" t="str">
        <f>IF('(入力順➀)基本情報入力シート'!X126="","",'(入力順➀)基本情報入力シート'!X126)</f>
        <v/>
      </c>
      <c r="P105" s="598" t="str">
        <f>IF('(入力順➀)基本情報入力シート'!Y126="","",'(入力順➀)基本情報入力シート'!Y126)</f>
        <v/>
      </c>
      <c r="Q105" s="599" t="str">
        <f>IF('(入力順➀)基本情報入力シート'!Z126="","",'(入力順➀)基本情報入力シート'!Z126)</f>
        <v/>
      </c>
      <c r="R105" s="626" t="str">
        <f>IF('(入力順➀)基本情報入力シート'!AA126="","",'(入力順➀)基本情報入力シート'!AA126)</f>
        <v/>
      </c>
      <c r="S105" s="627"/>
      <c r="T105" s="628"/>
      <c r="U105" s="629" t="str">
        <f>IF(P105="","",VLOOKUP(P105,【参考】数式用!$A$5:$I$38,MATCH(T105,【参考】数式用!$H$4:$I$4,0)+7,0))</f>
        <v/>
      </c>
      <c r="V105" s="837"/>
      <c r="W105" s="237" t="s">
        <v>201</v>
      </c>
      <c r="X105" s="630"/>
      <c r="Y105" s="234" t="s">
        <v>202</v>
      </c>
      <c r="Z105" s="630"/>
      <c r="AA105" s="386" t="s">
        <v>203</v>
      </c>
      <c r="AB105" s="630"/>
      <c r="AC105" s="234" t="s">
        <v>202</v>
      </c>
      <c r="AD105" s="630"/>
      <c r="AE105" s="234" t="s">
        <v>204</v>
      </c>
      <c r="AF105" s="606" t="s">
        <v>205</v>
      </c>
      <c r="AG105" s="607" t="str">
        <f t="shared" si="10"/>
        <v/>
      </c>
      <c r="AH105" s="608" t="s">
        <v>206</v>
      </c>
      <c r="AI105" s="609" t="str">
        <f t="shared" si="9"/>
        <v/>
      </c>
      <c r="AJ105" s="192"/>
      <c r="AK105" s="631" t="str">
        <f t="shared" si="11"/>
        <v>○</v>
      </c>
      <c r="AL105" s="632" t="str">
        <f t="shared" si="12"/>
        <v/>
      </c>
      <c r="AM105" s="633"/>
      <c r="AN105" s="633"/>
      <c r="AO105" s="633"/>
      <c r="AP105" s="633"/>
      <c r="AQ105" s="633"/>
      <c r="AR105" s="633"/>
      <c r="AS105" s="633"/>
      <c r="AT105" s="633"/>
      <c r="AU105" s="634"/>
    </row>
    <row r="106" spans="1:47" ht="33" customHeight="1" thickBot="1">
      <c r="A106" s="592">
        <f t="shared" si="2"/>
        <v>95</v>
      </c>
      <c r="B106" s="593" t="str">
        <f>IF('(入力順➀)基本情報入力シート'!C127="","",'(入力順➀)基本情報入力シート'!C127)</f>
        <v/>
      </c>
      <c r="C106" s="594" t="str">
        <f>IF('(入力順➀)基本情報入力シート'!D127="","",'(入力順➀)基本情報入力シート'!D127)</f>
        <v/>
      </c>
      <c r="D106" s="595" t="str">
        <f>IF('(入力順➀)基本情報入力シート'!E127="","",'(入力順➀)基本情報入力シート'!E127)</f>
        <v/>
      </c>
      <c r="E106" s="595" t="str">
        <f>IF('(入力順➀)基本情報入力シート'!F127="","",'(入力順➀)基本情報入力シート'!F127)</f>
        <v/>
      </c>
      <c r="F106" s="595" t="str">
        <f>IF('(入力順➀)基本情報入力シート'!G127="","",'(入力順➀)基本情報入力シート'!G127)</f>
        <v/>
      </c>
      <c r="G106" s="595" t="str">
        <f>IF('(入力順➀)基本情報入力シート'!H127="","",'(入力順➀)基本情報入力シート'!H127)</f>
        <v/>
      </c>
      <c r="H106" s="595" t="str">
        <f>IF('(入力順➀)基本情報入力シート'!I127="","",'(入力順➀)基本情報入力シート'!I127)</f>
        <v/>
      </c>
      <c r="I106" s="595" t="str">
        <f>IF('(入力順➀)基本情報入力シート'!J127="","",'(入力順➀)基本情報入力シート'!J127)</f>
        <v/>
      </c>
      <c r="J106" s="595" t="str">
        <f>IF('(入力順➀)基本情報入力シート'!K127="","",'(入力順➀)基本情報入力シート'!K127)</f>
        <v/>
      </c>
      <c r="K106" s="596" t="str">
        <f>IF('(入力順➀)基本情報入力シート'!L127="","",'(入力順➀)基本情報入力シート'!L127)</f>
        <v/>
      </c>
      <c r="L106" s="597" t="str">
        <f>IF('(入力順➀)基本情報入力シート'!M127="","",'(入力順➀)基本情報入力シート'!M127)</f>
        <v/>
      </c>
      <c r="M106" s="597" t="str">
        <f>IF('(入力順➀)基本情報入力シート'!R127="","",'(入力順➀)基本情報入力シート'!R127)</f>
        <v/>
      </c>
      <c r="N106" s="597" t="str">
        <f>IF('(入力順➀)基本情報入力シート'!W127="","",'(入力順➀)基本情報入力シート'!W127)</f>
        <v/>
      </c>
      <c r="O106" s="592" t="str">
        <f>IF('(入力順➀)基本情報入力シート'!X127="","",'(入力順➀)基本情報入力シート'!X127)</f>
        <v/>
      </c>
      <c r="P106" s="598" t="str">
        <f>IF('(入力順➀)基本情報入力シート'!Y127="","",'(入力順➀)基本情報入力シート'!Y127)</f>
        <v/>
      </c>
      <c r="Q106" s="599" t="str">
        <f>IF('(入力順➀)基本情報入力シート'!Z127="","",'(入力順➀)基本情報入力シート'!Z127)</f>
        <v/>
      </c>
      <c r="R106" s="626" t="str">
        <f>IF('(入力順➀)基本情報入力シート'!AA127="","",'(入力順➀)基本情報入力シート'!AA127)</f>
        <v/>
      </c>
      <c r="S106" s="627"/>
      <c r="T106" s="628"/>
      <c r="U106" s="629" t="str">
        <f>IF(P106="","",VLOOKUP(P106,【参考】数式用!$A$5:$I$38,MATCH(T106,【参考】数式用!$H$4:$I$4,0)+7,0))</f>
        <v/>
      </c>
      <c r="V106" s="837"/>
      <c r="W106" s="237" t="s">
        <v>201</v>
      </c>
      <c r="X106" s="630"/>
      <c r="Y106" s="234" t="s">
        <v>202</v>
      </c>
      <c r="Z106" s="630"/>
      <c r="AA106" s="386" t="s">
        <v>203</v>
      </c>
      <c r="AB106" s="630"/>
      <c r="AC106" s="234" t="s">
        <v>202</v>
      </c>
      <c r="AD106" s="630"/>
      <c r="AE106" s="234" t="s">
        <v>204</v>
      </c>
      <c r="AF106" s="606" t="s">
        <v>205</v>
      </c>
      <c r="AG106" s="607" t="str">
        <f t="shared" si="10"/>
        <v/>
      </c>
      <c r="AH106" s="608" t="s">
        <v>206</v>
      </c>
      <c r="AI106" s="609" t="str">
        <f t="shared" si="9"/>
        <v/>
      </c>
      <c r="AJ106" s="192"/>
      <c r="AK106" s="631" t="str">
        <f t="shared" si="11"/>
        <v>○</v>
      </c>
      <c r="AL106" s="632" t="str">
        <f t="shared" si="12"/>
        <v/>
      </c>
      <c r="AM106" s="633"/>
      <c r="AN106" s="633"/>
      <c r="AO106" s="633"/>
      <c r="AP106" s="633"/>
      <c r="AQ106" s="633"/>
      <c r="AR106" s="633"/>
      <c r="AS106" s="633"/>
      <c r="AT106" s="633"/>
      <c r="AU106" s="634"/>
    </row>
    <row r="107" spans="1:47" ht="33" customHeight="1" thickBot="1">
      <c r="A107" s="592">
        <f t="shared" si="2"/>
        <v>96</v>
      </c>
      <c r="B107" s="593" t="str">
        <f>IF('(入力順➀)基本情報入力シート'!C128="","",'(入力順➀)基本情報入力シート'!C128)</f>
        <v/>
      </c>
      <c r="C107" s="594" t="str">
        <f>IF('(入力順➀)基本情報入力シート'!D128="","",'(入力順➀)基本情報入力シート'!D128)</f>
        <v/>
      </c>
      <c r="D107" s="595" t="str">
        <f>IF('(入力順➀)基本情報入力シート'!E128="","",'(入力順➀)基本情報入力シート'!E128)</f>
        <v/>
      </c>
      <c r="E107" s="595" t="str">
        <f>IF('(入力順➀)基本情報入力シート'!F128="","",'(入力順➀)基本情報入力シート'!F128)</f>
        <v/>
      </c>
      <c r="F107" s="595" t="str">
        <f>IF('(入力順➀)基本情報入力シート'!G128="","",'(入力順➀)基本情報入力シート'!G128)</f>
        <v/>
      </c>
      <c r="G107" s="595" t="str">
        <f>IF('(入力順➀)基本情報入力シート'!H128="","",'(入力順➀)基本情報入力シート'!H128)</f>
        <v/>
      </c>
      <c r="H107" s="595" t="str">
        <f>IF('(入力順➀)基本情報入力シート'!I128="","",'(入力順➀)基本情報入力シート'!I128)</f>
        <v/>
      </c>
      <c r="I107" s="595" t="str">
        <f>IF('(入力順➀)基本情報入力シート'!J128="","",'(入力順➀)基本情報入力シート'!J128)</f>
        <v/>
      </c>
      <c r="J107" s="595" t="str">
        <f>IF('(入力順➀)基本情報入力シート'!K128="","",'(入力順➀)基本情報入力シート'!K128)</f>
        <v/>
      </c>
      <c r="K107" s="596" t="str">
        <f>IF('(入力順➀)基本情報入力シート'!L128="","",'(入力順➀)基本情報入力シート'!L128)</f>
        <v/>
      </c>
      <c r="L107" s="597" t="str">
        <f>IF('(入力順➀)基本情報入力シート'!M128="","",'(入力順➀)基本情報入力シート'!M128)</f>
        <v/>
      </c>
      <c r="M107" s="597" t="str">
        <f>IF('(入力順➀)基本情報入力シート'!R128="","",'(入力順➀)基本情報入力シート'!R128)</f>
        <v/>
      </c>
      <c r="N107" s="597" t="str">
        <f>IF('(入力順➀)基本情報入力シート'!W128="","",'(入力順➀)基本情報入力シート'!W128)</f>
        <v/>
      </c>
      <c r="O107" s="592" t="str">
        <f>IF('(入力順➀)基本情報入力シート'!X128="","",'(入力順➀)基本情報入力シート'!X128)</f>
        <v/>
      </c>
      <c r="P107" s="598" t="str">
        <f>IF('(入力順➀)基本情報入力シート'!Y128="","",'(入力順➀)基本情報入力シート'!Y128)</f>
        <v/>
      </c>
      <c r="Q107" s="599" t="str">
        <f>IF('(入力順➀)基本情報入力シート'!Z128="","",'(入力順➀)基本情報入力シート'!Z128)</f>
        <v/>
      </c>
      <c r="R107" s="626" t="str">
        <f>IF('(入力順➀)基本情報入力シート'!AA128="","",'(入力順➀)基本情報入力シート'!AA128)</f>
        <v/>
      </c>
      <c r="S107" s="627"/>
      <c r="T107" s="628"/>
      <c r="U107" s="629" t="str">
        <f>IF(P107="","",VLOOKUP(P107,【参考】数式用!$A$5:$I$38,MATCH(T107,【参考】数式用!$H$4:$I$4,0)+7,0))</f>
        <v/>
      </c>
      <c r="V107" s="837"/>
      <c r="W107" s="237" t="s">
        <v>201</v>
      </c>
      <c r="X107" s="630"/>
      <c r="Y107" s="234" t="s">
        <v>202</v>
      </c>
      <c r="Z107" s="630"/>
      <c r="AA107" s="386" t="s">
        <v>203</v>
      </c>
      <c r="AB107" s="630"/>
      <c r="AC107" s="234" t="s">
        <v>202</v>
      </c>
      <c r="AD107" s="630"/>
      <c r="AE107" s="234" t="s">
        <v>204</v>
      </c>
      <c r="AF107" s="606" t="s">
        <v>205</v>
      </c>
      <c r="AG107" s="607" t="str">
        <f t="shared" si="10"/>
        <v/>
      </c>
      <c r="AH107" s="608" t="s">
        <v>206</v>
      </c>
      <c r="AI107" s="609" t="str">
        <f t="shared" si="9"/>
        <v/>
      </c>
      <c r="AJ107" s="192"/>
      <c r="AK107" s="631" t="str">
        <f t="shared" si="11"/>
        <v>○</v>
      </c>
      <c r="AL107" s="632" t="str">
        <f t="shared" si="12"/>
        <v/>
      </c>
      <c r="AM107" s="633"/>
      <c r="AN107" s="633"/>
      <c r="AO107" s="633"/>
      <c r="AP107" s="633"/>
      <c r="AQ107" s="633"/>
      <c r="AR107" s="633"/>
      <c r="AS107" s="633"/>
      <c r="AT107" s="633"/>
      <c r="AU107" s="634"/>
    </row>
    <row r="108" spans="1:47" ht="33" customHeight="1" thickBot="1">
      <c r="A108" s="592">
        <f t="shared" si="2"/>
        <v>97</v>
      </c>
      <c r="B108" s="593" t="str">
        <f>IF('(入力順➀)基本情報入力シート'!C129="","",'(入力順➀)基本情報入力シート'!C129)</f>
        <v/>
      </c>
      <c r="C108" s="594" t="str">
        <f>IF('(入力順➀)基本情報入力シート'!D129="","",'(入力順➀)基本情報入力シート'!D129)</f>
        <v/>
      </c>
      <c r="D108" s="595" t="str">
        <f>IF('(入力順➀)基本情報入力シート'!E129="","",'(入力順➀)基本情報入力シート'!E129)</f>
        <v/>
      </c>
      <c r="E108" s="595" t="str">
        <f>IF('(入力順➀)基本情報入力シート'!F129="","",'(入力順➀)基本情報入力シート'!F129)</f>
        <v/>
      </c>
      <c r="F108" s="595" t="str">
        <f>IF('(入力順➀)基本情報入力シート'!G129="","",'(入力順➀)基本情報入力シート'!G129)</f>
        <v/>
      </c>
      <c r="G108" s="595" t="str">
        <f>IF('(入力順➀)基本情報入力シート'!H129="","",'(入力順➀)基本情報入力シート'!H129)</f>
        <v/>
      </c>
      <c r="H108" s="595" t="str">
        <f>IF('(入力順➀)基本情報入力シート'!I129="","",'(入力順➀)基本情報入力シート'!I129)</f>
        <v/>
      </c>
      <c r="I108" s="595" t="str">
        <f>IF('(入力順➀)基本情報入力シート'!J129="","",'(入力順➀)基本情報入力シート'!J129)</f>
        <v/>
      </c>
      <c r="J108" s="595" t="str">
        <f>IF('(入力順➀)基本情報入力シート'!K129="","",'(入力順➀)基本情報入力シート'!K129)</f>
        <v/>
      </c>
      <c r="K108" s="596" t="str">
        <f>IF('(入力順➀)基本情報入力シート'!L129="","",'(入力順➀)基本情報入力シート'!L129)</f>
        <v/>
      </c>
      <c r="L108" s="597" t="str">
        <f>IF('(入力順➀)基本情報入力シート'!M129="","",'(入力順➀)基本情報入力シート'!M129)</f>
        <v/>
      </c>
      <c r="M108" s="597" t="str">
        <f>IF('(入力順➀)基本情報入力シート'!R129="","",'(入力順➀)基本情報入力シート'!R129)</f>
        <v/>
      </c>
      <c r="N108" s="597" t="str">
        <f>IF('(入力順➀)基本情報入力シート'!W129="","",'(入力順➀)基本情報入力シート'!W129)</f>
        <v/>
      </c>
      <c r="O108" s="592" t="str">
        <f>IF('(入力順➀)基本情報入力シート'!X129="","",'(入力順➀)基本情報入力シート'!X129)</f>
        <v/>
      </c>
      <c r="P108" s="598" t="str">
        <f>IF('(入力順➀)基本情報入力シート'!Y129="","",'(入力順➀)基本情報入力シート'!Y129)</f>
        <v/>
      </c>
      <c r="Q108" s="599" t="str">
        <f>IF('(入力順➀)基本情報入力シート'!Z129="","",'(入力順➀)基本情報入力シート'!Z129)</f>
        <v/>
      </c>
      <c r="R108" s="626" t="str">
        <f>IF('(入力順➀)基本情報入力シート'!AA129="","",'(入力順➀)基本情報入力シート'!AA129)</f>
        <v/>
      </c>
      <c r="S108" s="627"/>
      <c r="T108" s="628"/>
      <c r="U108" s="629" t="str">
        <f>IF(P108="","",VLOOKUP(P108,【参考】数式用!$A$5:$I$38,MATCH(T108,【参考】数式用!$H$4:$I$4,0)+7,0))</f>
        <v/>
      </c>
      <c r="V108" s="837"/>
      <c r="W108" s="237" t="s">
        <v>201</v>
      </c>
      <c r="X108" s="630"/>
      <c r="Y108" s="234" t="s">
        <v>202</v>
      </c>
      <c r="Z108" s="630"/>
      <c r="AA108" s="386" t="s">
        <v>203</v>
      </c>
      <c r="AB108" s="630"/>
      <c r="AC108" s="234" t="s">
        <v>202</v>
      </c>
      <c r="AD108" s="630"/>
      <c r="AE108" s="234" t="s">
        <v>204</v>
      </c>
      <c r="AF108" s="606" t="s">
        <v>205</v>
      </c>
      <c r="AG108" s="607" t="str">
        <f t="shared" si="10"/>
        <v/>
      </c>
      <c r="AH108" s="608" t="s">
        <v>206</v>
      </c>
      <c r="AI108" s="609" t="str">
        <f t="shared" si="9"/>
        <v/>
      </c>
      <c r="AJ108" s="192"/>
      <c r="AK108" s="631" t="str">
        <f t="shared" si="11"/>
        <v>○</v>
      </c>
      <c r="AL108" s="632" t="str">
        <f t="shared" si="12"/>
        <v/>
      </c>
      <c r="AM108" s="633"/>
      <c r="AN108" s="633"/>
      <c r="AO108" s="633"/>
      <c r="AP108" s="633"/>
      <c r="AQ108" s="633"/>
      <c r="AR108" s="633"/>
      <c r="AS108" s="633"/>
      <c r="AT108" s="633"/>
      <c r="AU108" s="634"/>
    </row>
    <row r="109" spans="1:47" ht="33" customHeight="1" thickBot="1">
      <c r="A109" s="592">
        <f t="shared" si="2"/>
        <v>98</v>
      </c>
      <c r="B109" s="593" t="str">
        <f>IF('(入力順➀)基本情報入力シート'!C130="","",'(入力順➀)基本情報入力シート'!C130)</f>
        <v/>
      </c>
      <c r="C109" s="594" t="str">
        <f>IF('(入力順➀)基本情報入力シート'!D130="","",'(入力順➀)基本情報入力シート'!D130)</f>
        <v/>
      </c>
      <c r="D109" s="595" t="str">
        <f>IF('(入力順➀)基本情報入力シート'!E130="","",'(入力順➀)基本情報入力シート'!E130)</f>
        <v/>
      </c>
      <c r="E109" s="595" t="str">
        <f>IF('(入力順➀)基本情報入力シート'!F130="","",'(入力順➀)基本情報入力シート'!F130)</f>
        <v/>
      </c>
      <c r="F109" s="595" t="str">
        <f>IF('(入力順➀)基本情報入力シート'!G130="","",'(入力順➀)基本情報入力シート'!G130)</f>
        <v/>
      </c>
      <c r="G109" s="595" t="str">
        <f>IF('(入力順➀)基本情報入力シート'!H130="","",'(入力順➀)基本情報入力シート'!H130)</f>
        <v/>
      </c>
      <c r="H109" s="595" t="str">
        <f>IF('(入力順➀)基本情報入力シート'!I130="","",'(入力順➀)基本情報入力シート'!I130)</f>
        <v/>
      </c>
      <c r="I109" s="595" t="str">
        <f>IF('(入力順➀)基本情報入力シート'!J130="","",'(入力順➀)基本情報入力シート'!J130)</f>
        <v/>
      </c>
      <c r="J109" s="595" t="str">
        <f>IF('(入力順➀)基本情報入力シート'!K130="","",'(入力順➀)基本情報入力シート'!K130)</f>
        <v/>
      </c>
      <c r="K109" s="596" t="str">
        <f>IF('(入力順➀)基本情報入力シート'!L130="","",'(入力順➀)基本情報入力シート'!L130)</f>
        <v/>
      </c>
      <c r="L109" s="597" t="str">
        <f>IF('(入力順➀)基本情報入力シート'!M130="","",'(入力順➀)基本情報入力シート'!M130)</f>
        <v/>
      </c>
      <c r="M109" s="597" t="str">
        <f>IF('(入力順➀)基本情報入力シート'!R130="","",'(入力順➀)基本情報入力シート'!R130)</f>
        <v/>
      </c>
      <c r="N109" s="597" t="str">
        <f>IF('(入力順➀)基本情報入力シート'!W130="","",'(入力順➀)基本情報入力シート'!W130)</f>
        <v/>
      </c>
      <c r="O109" s="592" t="str">
        <f>IF('(入力順➀)基本情報入力シート'!X130="","",'(入力順➀)基本情報入力シート'!X130)</f>
        <v/>
      </c>
      <c r="P109" s="598" t="str">
        <f>IF('(入力順➀)基本情報入力シート'!Y130="","",'(入力順➀)基本情報入力シート'!Y130)</f>
        <v/>
      </c>
      <c r="Q109" s="599" t="str">
        <f>IF('(入力順➀)基本情報入力シート'!Z130="","",'(入力順➀)基本情報入力シート'!Z130)</f>
        <v/>
      </c>
      <c r="R109" s="626" t="str">
        <f>IF('(入力順➀)基本情報入力シート'!AA130="","",'(入力順➀)基本情報入力シート'!AA130)</f>
        <v/>
      </c>
      <c r="S109" s="627"/>
      <c r="T109" s="628"/>
      <c r="U109" s="629" t="str">
        <f>IF(P109="","",VLOOKUP(P109,【参考】数式用!$A$5:$I$38,MATCH(T109,【参考】数式用!$H$4:$I$4,0)+7,0))</f>
        <v/>
      </c>
      <c r="V109" s="837"/>
      <c r="W109" s="237" t="s">
        <v>201</v>
      </c>
      <c r="X109" s="630"/>
      <c r="Y109" s="234" t="s">
        <v>202</v>
      </c>
      <c r="Z109" s="630"/>
      <c r="AA109" s="386" t="s">
        <v>203</v>
      </c>
      <c r="AB109" s="630"/>
      <c r="AC109" s="234" t="s">
        <v>202</v>
      </c>
      <c r="AD109" s="630"/>
      <c r="AE109" s="234" t="s">
        <v>204</v>
      </c>
      <c r="AF109" s="606" t="s">
        <v>205</v>
      </c>
      <c r="AG109" s="607" t="str">
        <f t="shared" si="10"/>
        <v/>
      </c>
      <c r="AH109" s="608" t="s">
        <v>206</v>
      </c>
      <c r="AI109" s="609" t="str">
        <f t="shared" si="9"/>
        <v/>
      </c>
      <c r="AJ109" s="192"/>
      <c r="AK109" s="631" t="str">
        <f t="shared" si="11"/>
        <v>○</v>
      </c>
      <c r="AL109" s="632" t="str">
        <f t="shared" si="12"/>
        <v/>
      </c>
      <c r="AM109" s="633"/>
      <c r="AN109" s="633"/>
      <c r="AO109" s="633"/>
      <c r="AP109" s="633"/>
      <c r="AQ109" s="633"/>
      <c r="AR109" s="633"/>
      <c r="AS109" s="633"/>
      <c r="AT109" s="633"/>
      <c r="AU109" s="634"/>
    </row>
    <row r="110" spans="1:47" ht="33" customHeight="1" thickBot="1">
      <c r="A110" s="592">
        <f t="shared" si="2"/>
        <v>99</v>
      </c>
      <c r="B110" s="593" t="str">
        <f>IF('(入力順➀)基本情報入力シート'!C131="","",'(入力順➀)基本情報入力シート'!C131)</f>
        <v/>
      </c>
      <c r="C110" s="594" t="str">
        <f>IF('(入力順➀)基本情報入力シート'!D131="","",'(入力順➀)基本情報入力シート'!D131)</f>
        <v/>
      </c>
      <c r="D110" s="595" t="str">
        <f>IF('(入力順➀)基本情報入力シート'!E131="","",'(入力順➀)基本情報入力シート'!E131)</f>
        <v/>
      </c>
      <c r="E110" s="595" t="str">
        <f>IF('(入力順➀)基本情報入力シート'!F131="","",'(入力順➀)基本情報入力シート'!F131)</f>
        <v/>
      </c>
      <c r="F110" s="595" t="str">
        <f>IF('(入力順➀)基本情報入力シート'!G131="","",'(入力順➀)基本情報入力シート'!G131)</f>
        <v/>
      </c>
      <c r="G110" s="595" t="str">
        <f>IF('(入力順➀)基本情報入力シート'!H131="","",'(入力順➀)基本情報入力シート'!H131)</f>
        <v/>
      </c>
      <c r="H110" s="595" t="str">
        <f>IF('(入力順➀)基本情報入力シート'!I131="","",'(入力順➀)基本情報入力シート'!I131)</f>
        <v/>
      </c>
      <c r="I110" s="595" t="str">
        <f>IF('(入力順➀)基本情報入力シート'!J131="","",'(入力順➀)基本情報入力シート'!J131)</f>
        <v/>
      </c>
      <c r="J110" s="595" t="str">
        <f>IF('(入力順➀)基本情報入力シート'!K131="","",'(入力順➀)基本情報入力シート'!K131)</f>
        <v/>
      </c>
      <c r="K110" s="596" t="str">
        <f>IF('(入力順➀)基本情報入力シート'!L131="","",'(入力順➀)基本情報入力シート'!L131)</f>
        <v/>
      </c>
      <c r="L110" s="597" t="str">
        <f>IF('(入力順➀)基本情報入力シート'!M131="","",'(入力順➀)基本情報入力シート'!M131)</f>
        <v/>
      </c>
      <c r="M110" s="597" t="str">
        <f>IF('(入力順➀)基本情報入力シート'!R131="","",'(入力順➀)基本情報入力シート'!R131)</f>
        <v/>
      </c>
      <c r="N110" s="597" t="str">
        <f>IF('(入力順➀)基本情報入力シート'!W131="","",'(入力順➀)基本情報入力シート'!W131)</f>
        <v/>
      </c>
      <c r="O110" s="592" t="str">
        <f>IF('(入力順➀)基本情報入力シート'!X131="","",'(入力順➀)基本情報入力シート'!X131)</f>
        <v/>
      </c>
      <c r="P110" s="598" t="str">
        <f>IF('(入力順➀)基本情報入力シート'!Y131="","",'(入力順➀)基本情報入力シート'!Y131)</f>
        <v/>
      </c>
      <c r="Q110" s="599" t="str">
        <f>IF('(入力順➀)基本情報入力シート'!Z131="","",'(入力順➀)基本情報入力シート'!Z131)</f>
        <v/>
      </c>
      <c r="R110" s="626" t="str">
        <f>IF('(入力順➀)基本情報入力シート'!AA131="","",'(入力順➀)基本情報入力シート'!AA131)</f>
        <v/>
      </c>
      <c r="S110" s="627"/>
      <c r="T110" s="628"/>
      <c r="U110" s="629" t="str">
        <f>IF(P110="","",VLOOKUP(P110,【参考】数式用!$A$5:$I$38,MATCH(T110,【参考】数式用!$H$4:$I$4,0)+7,0))</f>
        <v/>
      </c>
      <c r="V110" s="837"/>
      <c r="W110" s="237" t="s">
        <v>201</v>
      </c>
      <c r="X110" s="630"/>
      <c r="Y110" s="234" t="s">
        <v>202</v>
      </c>
      <c r="Z110" s="630"/>
      <c r="AA110" s="386" t="s">
        <v>203</v>
      </c>
      <c r="AB110" s="630"/>
      <c r="AC110" s="234" t="s">
        <v>202</v>
      </c>
      <c r="AD110" s="630"/>
      <c r="AE110" s="234" t="s">
        <v>204</v>
      </c>
      <c r="AF110" s="606" t="s">
        <v>205</v>
      </c>
      <c r="AG110" s="607" t="str">
        <f t="shared" si="10"/>
        <v/>
      </c>
      <c r="AH110" s="608" t="s">
        <v>206</v>
      </c>
      <c r="AI110" s="609" t="str">
        <f t="shared" si="9"/>
        <v/>
      </c>
      <c r="AJ110" s="192"/>
      <c r="AK110" s="631" t="str">
        <f t="shared" si="11"/>
        <v>○</v>
      </c>
      <c r="AL110" s="632" t="str">
        <f t="shared" si="12"/>
        <v/>
      </c>
      <c r="AM110" s="633"/>
      <c r="AN110" s="633"/>
      <c r="AO110" s="633"/>
      <c r="AP110" s="633"/>
      <c r="AQ110" s="633"/>
      <c r="AR110" s="633"/>
      <c r="AS110" s="633"/>
      <c r="AT110" s="633"/>
      <c r="AU110" s="634"/>
    </row>
    <row r="111" spans="1:47" ht="33" customHeight="1" thickBot="1">
      <c r="A111" s="592">
        <f t="shared" si="2"/>
        <v>100</v>
      </c>
      <c r="B111" s="593" t="str">
        <f>IF('(入力順➀)基本情報入力シート'!C132="","",'(入力順➀)基本情報入力シート'!C132)</f>
        <v/>
      </c>
      <c r="C111" s="594" t="str">
        <f>IF('(入力順➀)基本情報入力シート'!D132="","",'(入力順➀)基本情報入力シート'!D132)</f>
        <v/>
      </c>
      <c r="D111" s="595" t="str">
        <f>IF('(入力順➀)基本情報入力シート'!E132="","",'(入力順➀)基本情報入力シート'!E132)</f>
        <v/>
      </c>
      <c r="E111" s="595" t="str">
        <f>IF('(入力順➀)基本情報入力シート'!F132="","",'(入力順➀)基本情報入力シート'!F132)</f>
        <v/>
      </c>
      <c r="F111" s="595" t="str">
        <f>IF('(入力順➀)基本情報入力シート'!G132="","",'(入力順➀)基本情報入力シート'!G132)</f>
        <v/>
      </c>
      <c r="G111" s="595" t="str">
        <f>IF('(入力順➀)基本情報入力シート'!H132="","",'(入力順➀)基本情報入力シート'!H132)</f>
        <v/>
      </c>
      <c r="H111" s="595" t="str">
        <f>IF('(入力順➀)基本情報入力シート'!I132="","",'(入力順➀)基本情報入力シート'!I132)</f>
        <v/>
      </c>
      <c r="I111" s="595" t="str">
        <f>IF('(入力順➀)基本情報入力シート'!J132="","",'(入力順➀)基本情報入力シート'!J132)</f>
        <v/>
      </c>
      <c r="J111" s="595" t="str">
        <f>IF('(入力順➀)基本情報入力シート'!K132="","",'(入力順➀)基本情報入力シート'!K132)</f>
        <v/>
      </c>
      <c r="K111" s="596" t="str">
        <f>IF('(入力順➀)基本情報入力シート'!L132="","",'(入力順➀)基本情報入力シート'!L132)</f>
        <v/>
      </c>
      <c r="L111" s="597" t="str">
        <f>IF('(入力順➀)基本情報入力シート'!M132="","",'(入力順➀)基本情報入力シート'!M132)</f>
        <v/>
      </c>
      <c r="M111" s="597" t="str">
        <f>IF('(入力順➀)基本情報入力シート'!R132="","",'(入力順➀)基本情報入力シート'!R132)</f>
        <v/>
      </c>
      <c r="N111" s="597" t="str">
        <f>IF('(入力順➀)基本情報入力シート'!W132="","",'(入力順➀)基本情報入力シート'!W132)</f>
        <v/>
      </c>
      <c r="O111" s="592" t="str">
        <f>IF('(入力順➀)基本情報入力シート'!X132="","",'(入力順➀)基本情報入力シート'!X132)</f>
        <v/>
      </c>
      <c r="P111" s="598" t="str">
        <f>IF('(入力順➀)基本情報入力シート'!Y132="","",'(入力順➀)基本情報入力シート'!Y132)</f>
        <v/>
      </c>
      <c r="Q111" s="599" t="str">
        <f>IF('(入力順➀)基本情報入力シート'!Z132="","",'(入力順➀)基本情報入力シート'!Z132)</f>
        <v/>
      </c>
      <c r="R111" s="626" t="str">
        <f>IF('(入力順➀)基本情報入力シート'!AA132="","",'(入力順➀)基本情報入力シート'!AA132)</f>
        <v/>
      </c>
      <c r="S111" s="627"/>
      <c r="T111" s="635"/>
      <c r="U111" s="629" t="str">
        <f>IF(P111="","",VLOOKUP(P111,【参考】数式用!$A$5:$I$38,MATCH(T111,【参考】数式用!$H$4:$I$4,0)+7,0))</f>
        <v/>
      </c>
      <c r="V111" s="838"/>
      <c r="W111" s="636" t="s">
        <v>201</v>
      </c>
      <c r="X111" s="637"/>
      <c r="Y111" s="638" t="s">
        <v>202</v>
      </c>
      <c r="Z111" s="637"/>
      <c r="AA111" s="639" t="s">
        <v>203</v>
      </c>
      <c r="AB111" s="637"/>
      <c r="AC111" s="638" t="s">
        <v>202</v>
      </c>
      <c r="AD111" s="637"/>
      <c r="AE111" s="638" t="s">
        <v>204</v>
      </c>
      <c r="AF111" s="640" t="s">
        <v>205</v>
      </c>
      <c r="AG111" s="641" t="str">
        <f t="shared" si="10"/>
        <v/>
      </c>
      <c r="AH111" s="642" t="s">
        <v>206</v>
      </c>
      <c r="AI111" s="643" t="str">
        <f t="shared" si="9"/>
        <v/>
      </c>
      <c r="AJ111" s="192"/>
      <c r="AK111" s="631" t="str">
        <f t="shared" si="11"/>
        <v>○</v>
      </c>
      <c r="AL111" s="632" t="str">
        <f t="shared" si="12"/>
        <v/>
      </c>
      <c r="AM111" s="633"/>
      <c r="AN111" s="633"/>
      <c r="AO111" s="633"/>
      <c r="AP111" s="633"/>
      <c r="AQ111" s="633"/>
      <c r="AR111" s="633"/>
      <c r="AS111" s="633"/>
      <c r="AT111" s="633"/>
      <c r="AU111" s="634"/>
    </row>
    <row r="112" spans="1:47" ht="10.5" customHeight="1"/>
    <row r="113" spans="35:35" ht="20.25" customHeight="1">
      <c r="AI113" s="133"/>
    </row>
    <row r="114" spans="35:35" ht="20.25" customHeight="1">
      <c r="AI114" s="160"/>
    </row>
    <row r="115" spans="35:35" ht="21" customHeight="1"/>
  </sheetData>
  <sheetProtection formatCells="0" formatColumns="0" formatRows="0" insertRows="0" deleteRows="0" autoFilter="0"/>
  <autoFilter ref="L11:AI11"/>
  <mergeCells count="18">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s>
  <phoneticPr fontId="7"/>
  <dataValidations count="4">
    <dataValidation imeMode="hiragana" allowBlank="1" showInputMessage="1" showErrorMessage="1" sqref="AI114"/>
    <dataValidation imeMode="halfAlpha" allowBlank="1" showInputMessage="1" showErrorMessage="1" sqref="X12:X111 Z12:Z111 AD12:AD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0" orientation="landscape" cellComments="asDisplayed"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V202"/>
  <sheetViews>
    <sheetView topLeftCell="A186" zoomScaleNormal="100" zoomScaleSheetLayoutView="100" workbookViewId="0">
      <selection activeCell="A201" sqref="A1:AJ201"/>
    </sheetView>
  </sheetViews>
  <sheetFormatPr defaultColWidth="9" defaultRowHeight="13.5"/>
  <cols>
    <col min="1" max="1" width="2.5" style="53" customWidth="1"/>
    <col min="2" max="6" width="2.75" style="53" customWidth="1"/>
    <col min="7" max="35" width="2.5" style="53" customWidth="1"/>
    <col min="36" max="36" width="2.5" style="54" customWidth="1"/>
    <col min="37" max="37" width="2.5" style="53" customWidth="1"/>
    <col min="38" max="38" width="3.5" style="53" customWidth="1"/>
    <col min="39" max="43" width="9.25" style="53" customWidth="1"/>
    <col min="44" max="44" width="9.75" style="53" bestFit="1" customWidth="1"/>
    <col min="45" max="16384" width="9" style="53"/>
  </cols>
  <sheetData>
    <row r="1" spans="1:46" ht="14.25" customHeight="1">
      <c r="A1" s="191" t="s">
        <v>207</v>
      </c>
      <c r="B1" s="192"/>
      <c r="C1" s="192"/>
      <c r="D1" s="192"/>
      <c r="E1" s="192"/>
      <c r="F1" s="192"/>
      <c r="G1" s="192"/>
      <c r="H1" s="192"/>
      <c r="I1" s="192"/>
      <c r="J1" s="192"/>
      <c r="K1" s="192"/>
      <c r="L1" s="192"/>
      <c r="M1" s="192"/>
      <c r="N1" s="192"/>
      <c r="O1" s="192"/>
      <c r="P1" s="192"/>
      <c r="Q1" s="192"/>
      <c r="R1" s="192"/>
      <c r="S1" s="192"/>
      <c r="T1" s="192"/>
      <c r="U1" s="192"/>
      <c r="V1" s="192"/>
      <c r="W1" s="192"/>
      <c r="X1" s="192"/>
      <c r="Y1" s="1162" t="s">
        <v>114</v>
      </c>
      <c r="Z1" s="1162"/>
      <c r="AA1" s="1162"/>
      <c r="AB1" s="1162"/>
      <c r="AC1" s="1162" t="str">
        <f>IF('(入力順➀)基本情報入力シート'!C11="","",'(入力順➀)基本情報入力シート'!C11)</f>
        <v/>
      </c>
      <c r="AD1" s="1162"/>
      <c r="AE1" s="1162"/>
      <c r="AF1" s="1162"/>
      <c r="AG1" s="1162"/>
      <c r="AH1" s="1162"/>
      <c r="AI1" s="1162"/>
      <c r="AJ1" s="1162"/>
    </row>
    <row r="2" spans="1:46" ht="14.25" customHeight="1">
      <c r="A2" s="192"/>
      <c r="B2" s="192"/>
      <c r="C2" s="192"/>
      <c r="D2" s="192"/>
      <c r="E2" s="192"/>
      <c r="F2" s="192"/>
      <c r="G2" s="192"/>
      <c r="H2" s="192"/>
      <c r="I2" s="192"/>
      <c r="J2" s="192"/>
      <c r="K2" s="192"/>
      <c r="L2" s="192"/>
      <c r="M2" s="192"/>
      <c r="N2" s="192"/>
      <c r="O2" s="192"/>
      <c r="P2" s="192"/>
      <c r="Q2" s="192"/>
      <c r="R2" s="192"/>
      <c r="S2" s="192"/>
      <c r="T2" s="192"/>
      <c r="U2" s="192"/>
      <c r="V2" s="192"/>
      <c r="W2" s="192"/>
      <c r="X2" s="192"/>
      <c r="Y2" s="193"/>
      <c r="Z2" s="193"/>
      <c r="AA2" s="193"/>
      <c r="AB2" s="193"/>
      <c r="AC2" s="193"/>
      <c r="AD2" s="193"/>
      <c r="AE2" s="193"/>
      <c r="AF2" s="193"/>
      <c r="AG2" s="193"/>
      <c r="AH2" s="193"/>
      <c r="AI2" s="193"/>
      <c r="AJ2" s="194"/>
    </row>
    <row r="3" spans="1:46" ht="6" customHeight="1">
      <c r="A3" s="191"/>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46" ht="16.5" customHeight="1">
      <c r="A4" s="192"/>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6" t="s">
        <v>75</v>
      </c>
      <c r="AD4" s="1114">
        <v>4</v>
      </c>
      <c r="AE4" s="1114"/>
      <c r="AF4" s="195" t="s">
        <v>20</v>
      </c>
      <c r="AG4" s="195"/>
      <c r="AH4" s="195"/>
      <c r="AI4" s="195"/>
      <c r="AJ4" s="197"/>
    </row>
    <row r="5" spans="1:46" ht="6" customHeight="1">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4"/>
    </row>
    <row r="6" spans="1:46" ht="15" customHeight="1">
      <c r="A6" s="198" t="s">
        <v>213</v>
      </c>
      <c r="B6" s="192"/>
      <c r="C6" s="192"/>
      <c r="D6" s="192"/>
      <c r="E6" s="192"/>
      <c r="F6" s="192"/>
      <c r="G6" s="192"/>
      <c r="H6" s="192"/>
      <c r="I6" s="192"/>
      <c r="J6" s="192"/>
      <c r="K6" s="192"/>
      <c r="L6" s="192"/>
      <c r="M6" s="192"/>
      <c r="N6" s="192"/>
      <c r="O6" s="192"/>
      <c r="P6" s="192"/>
      <c r="Q6" s="192"/>
      <c r="R6" s="193"/>
      <c r="S6" s="193"/>
      <c r="T6" s="193"/>
      <c r="U6" s="193"/>
      <c r="V6" s="193"/>
      <c r="W6" s="193"/>
      <c r="X6" s="193"/>
      <c r="Y6" s="193"/>
      <c r="Z6" s="193"/>
      <c r="AA6" s="199"/>
      <c r="AB6" s="199"/>
      <c r="AC6" s="200"/>
      <c r="AD6" s="200"/>
      <c r="AE6" s="200"/>
      <c r="AF6" s="200"/>
      <c r="AG6" s="200"/>
      <c r="AH6" s="200"/>
      <c r="AI6" s="200"/>
      <c r="AJ6" s="201"/>
    </row>
    <row r="7" spans="1:46" ht="6" customHeight="1">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4"/>
    </row>
    <row r="8" spans="1:46" s="56" customFormat="1" ht="12">
      <c r="A8" s="1278" t="s">
        <v>167</v>
      </c>
      <c r="B8" s="1279"/>
      <c r="C8" s="1279"/>
      <c r="D8" s="1279"/>
      <c r="E8" s="1279"/>
      <c r="F8" s="1280"/>
      <c r="G8" s="1281" t="str">
        <f>IF('(入力順➀)基本情報入力シート'!M15="","",'(入力順➀)基本情報入力シート'!M15)</f>
        <v>○○ケアサービス</v>
      </c>
      <c r="H8" s="1281"/>
      <c r="I8" s="1281"/>
      <c r="J8" s="1281"/>
      <c r="K8" s="1281"/>
      <c r="L8" s="1281"/>
      <c r="M8" s="1281"/>
      <c r="N8" s="1281"/>
      <c r="O8" s="1281"/>
      <c r="P8" s="1281"/>
      <c r="Q8" s="1281"/>
      <c r="R8" s="1281"/>
      <c r="S8" s="1281"/>
      <c r="T8" s="1281"/>
      <c r="U8" s="1281"/>
      <c r="V8" s="1281"/>
      <c r="W8" s="1281"/>
      <c r="X8" s="1281"/>
      <c r="Y8" s="1281"/>
      <c r="Z8" s="1281"/>
      <c r="AA8" s="1281"/>
      <c r="AB8" s="1281"/>
      <c r="AC8" s="1281"/>
      <c r="AD8" s="1281"/>
      <c r="AE8" s="1281"/>
      <c r="AF8" s="1281"/>
      <c r="AG8" s="1281"/>
      <c r="AH8" s="1281"/>
      <c r="AI8" s="1281"/>
      <c r="AJ8" s="1282"/>
    </row>
    <row r="9" spans="1:46" s="56" customFormat="1" ht="25.5" customHeight="1">
      <c r="A9" s="1305" t="s">
        <v>166</v>
      </c>
      <c r="B9" s="1075"/>
      <c r="C9" s="1075"/>
      <c r="D9" s="1075"/>
      <c r="E9" s="1075"/>
      <c r="F9" s="1093"/>
      <c r="G9" s="1283" t="str">
        <f>IF('(入力順➀)基本情報入力シート'!M16="","",'(入力順➀)基本情報入力シート'!M16)</f>
        <v>○○ケアサービス</v>
      </c>
      <c r="H9" s="1283"/>
      <c r="I9" s="1283"/>
      <c r="J9" s="1283"/>
      <c r="K9" s="1283"/>
      <c r="L9" s="1283"/>
      <c r="M9" s="1283"/>
      <c r="N9" s="1283"/>
      <c r="O9" s="1283"/>
      <c r="P9" s="1283"/>
      <c r="Q9" s="1283"/>
      <c r="R9" s="1283"/>
      <c r="S9" s="1283"/>
      <c r="T9" s="1283"/>
      <c r="U9" s="1283"/>
      <c r="V9" s="1283"/>
      <c r="W9" s="1283"/>
      <c r="X9" s="1283"/>
      <c r="Y9" s="1283"/>
      <c r="Z9" s="1283"/>
      <c r="AA9" s="1283"/>
      <c r="AB9" s="1283"/>
      <c r="AC9" s="1283"/>
      <c r="AD9" s="1283"/>
      <c r="AE9" s="1283"/>
      <c r="AF9" s="1283"/>
      <c r="AG9" s="1283"/>
      <c r="AH9" s="1283"/>
      <c r="AI9" s="1283"/>
      <c r="AJ9" s="1284"/>
    </row>
    <row r="10" spans="1:46" s="56" customFormat="1" ht="12.75" customHeight="1">
      <c r="A10" s="1296" t="s">
        <v>170</v>
      </c>
      <c r="B10" s="1297"/>
      <c r="C10" s="1297"/>
      <c r="D10" s="1297"/>
      <c r="E10" s="1297"/>
      <c r="F10" s="1298"/>
      <c r="G10" s="202" t="s">
        <v>8</v>
      </c>
      <c r="H10" s="1115" t="str">
        <f>IF('(入力順➀)基本情報入力シート'!AC17="","",'(入力順➀)基本情報入力シート'!AC17)</f>
        <v>100－1234</v>
      </c>
      <c r="I10" s="1115"/>
      <c r="J10" s="1115"/>
      <c r="K10" s="1115"/>
      <c r="L10" s="1115"/>
      <c r="M10" s="203"/>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5"/>
    </row>
    <row r="11" spans="1:46" s="56" customFormat="1" ht="16.5" customHeight="1">
      <c r="A11" s="1299"/>
      <c r="B11" s="1300"/>
      <c r="C11" s="1300"/>
      <c r="D11" s="1300"/>
      <c r="E11" s="1300"/>
      <c r="F11" s="1301"/>
      <c r="G11" s="1292" t="str">
        <f>IF('(入力順➀)基本情報入力シート'!M18="","",'(入力順➀)基本情報入力シート'!M18)</f>
        <v>千代田区霞が関１－２－２</v>
      </c>
      <c r="H11" s="1293"/>
      <c r="I11" s="1293"/>
      <c r="J11" s="1293"/>
      <c r="K11" s="1293"/>
      <c r="L11" s="1293"/>
      <c r="M11" s="1293"/>
      <c r="N11" s="1293"/>
      <c r="O11" s="1293"/>
      <c r="P11" s="1293"/>
      <c r="Q11" s="1293"/>
      <c r="R11" s="1293"/>
      <c r="S11" s="1293"/>
      <c r="T11" s="1293"/>
      <c r="U11" s="1293"/>
      <c r="V11" s="1293"/>
      <c r="W11" s="1293"/>
      <c r="X11" s="1293"/>
      <c r="Y11" s="1293"/>
      <c r="Z11" s="1293"/>
      <c r="AA11" s="1293"/>
      <c r="AB11" s="1293"/>
      <c r="AC11" s="1293"/>
      <c r="AD11" s="1293"/>
      <c r="AE11" s="1293"/>
      <c r="AF11" s="1293"/>
      <c r="AG11" s="1293"/>
      <c r="AH11" s="1293"/>
      <c r="AI11" s="1293"/>
      <c r="AJ11" s="1294"/>
    </row>
    <row r="12" spans="1:46" s="56" customFormat="1" ht="16.5" customHeight="1">
      <c r="A12" s="1299"/>
      <c r="B12" s="1300"/>
      <c r="C12" s="1300"/>
      <c r="D12" s="1300"/>
      <c r="E12" s="1300"/>
      <c r="F12" s="1301"/>
      <c r="G12" s="1295" t="str">
        <f>IF('(入力順➀)基本情報入力シート'!M19="","",'(入力順➀)基本情報入力シート'!M19)</f>
        <v>○○ビル18Ｆ</v>
      </c>
      <c r="H12" s="1290"/>
      <c r="I12" s="1290"/>
      <c r="J12" s="1290"/>
      <c r="K12" s="1290"/>
      <c r="L12" s="1290"/>
      <c r="M12" s="1290"/>
      <c r="N12" s="1290"/>
      <c r="O12" s="1290"/>
      <c r="P12" s="1290"/>
      <c r="Q12" s="1290"/>
      <c r="R12" s="1290"/>
      <c r="S12" s="1290"/>
      <c r="T12" s="1290"/>
      <c r="U12" s="1290"/>
      <c r="V12" s="1290"/>
      <c r="W12" s="1290"/>
      <c r="X12" s="1290"/>
      <c r="Y12" s="1290"/>
      <c r="Z12" s="1290"/>
      <c r="AA12" s="1290"/>
      <c r="AB12" s="1290"/>
      <c r="AC12" s="1290"/>
      <c r="AD12" s="1290"/>
      <c r="AE12" s="1290"/>
      <c r="AF12" s="1290"/>
      <c r="AG12" s="1290"/>
      <c r="AH12" s="1290"/>
      <c r="AI12" s="1290"/>
      <c r="AJ12" s="1291"/>
    </row>
    <row r="13" spans="1:46" s="56" customFormat="1" ht="12">
      <c r="A13" s="1302" t="s">
        <v>167</v>
      </c>
      <c r="B13" s="1303"/>
      <c r="C13" s="1303"/>
      <c r="D13" s="1303"/>
      <c r="E13" s="1303"/>
      <c r="F13" s="1304"/>
      <c r="G13" s="1288" t="str">
        <f>IF('(入力順➀)基本情報入力シート'!M22="","",'(入力順➀)基本情報入力シート'!M22)</f>
        <v>コウロウ　タロウ</v>
      </c>
      <c r="H13" s="1288"/>
      <c r="I13" s="1288"/>
      <c r="J13" s="1288"/>
      <c r="K13" s="1288"/>
      <c r="L13" s="1288"/>
      <c r="M13" s="1288"/>
      <c r="N13" s="1288"/>
      <c r="O13" s="1288"/>
      <c r="P13" s="1288"/>
      <c r="Q13" s="1288"/>
      <c r="R13" s="1288"/>
      <c r="S13" s="1288"/>
      <c r="T13" s="1288"/>
      <c r="U13" s="1288"/>
      <c r="V13" s="1288"/>
      <c r="W13" s="1288"/>
      <c r="X13" s="1288"/>
      <c r="Y13" s="1288"/>
      <c r="Z13" s="1288"/>
      <c r="AA13" s="1288"/>
      <c r="AB13" s="1288"/>
      <c r="AC13" s="1288"/>
      <c r="AD13" s="1288"/>
      <c r="AE13" s="1288"/>
      <c r="AF13" s="1288"/>
      <c r="AG13" s="1288"/>
      <c r="AH13" s="1288"/>
      <c r="AI13" s="1288"/>
      <c r="AJ13" s="1289"/>
    </row>
    <row r="14" spans="1:46" s="56" customFormat="1" ht="25.5" customHeight="1">
      <c r="A14" s="1299" t="s">
        <v>165</v>
      </c>
      <c r="B14" s="1300"/>
      <c r="C14" s="1300"/>
      <c r="D14" s="1300"/>
      <c r="E14" s="1300"/>
      <c r="F14" s="1301"/>
      <c r="G14" s="1290" t="str">
        <f>IF('(入力順➀)基本情報入力シート'!M23="","",'(入力順➀)基本情報入力シート'!M23)</f>
        <v>厚労　太郎</v>
      </c>
      <c r="H14" s="1290"/>
      <c r="I14" s="1290"/>
      <c r="J14" s="1290"/>
      <c r="K14" s="1290"/>
      <c r="L14" s="1290"/>
      <c r="M14" s="1290"/>
      <c r="N14" s="1290"/>
      <c r="O14" s="1290"/>
      <c r="P14" s="1290"/>
      <c r="Q14" s="1290"/>
      <c r="R14" s="1290"/>
      <c r="S14" s="1290"/>
      <c r="T14" s="1290"/>
      <c r="U14" s="1290"/>
      <c r="V14" s="1290"/>
      <c r="W14" s="1290"/>
      <c r="X14" s="1290"/>
      <c r="Y14" s="1290"/>
      <c r="Z14" s="1290"/>
      <c r="AA14" s="1290"/>
      <c r="AB14" s="1290"/>
      <c r="AC14" s="1290"/>
      <c r="AD14" s="1290"/>
      <c r="AE14" s="1290"/>
      <c r="AF14" s="1290"/>
      <c r="AG14" s="1290"/>
      <c r="AH14" s="1290"/>
      <c r="AI14" s="1290"/>
      <c r="AJ14" s="1291"/>
    </row>
    <row r="15" spans="1:46" s="56" customFormat="1" ht="15" customHeight="1">
      <c r="A15" s="1285" t="s">
        <v>169</v>
      </c>
      <c r="B15" s="1285"/>
      <c r="C15" s="1285"/>
      <c r="D15" s="1285"/>
      <c r="E15" s="1285"/>
      <c r="F15" s="1285"/>
      <c r="G15" s="1079" t="s">
        <v>0</v>
      </c>
      <c r="H15" s="1162"/>
      <c r="I15" s="1162"/>
      <c r="J15" s="1162"/>
      <c r="K15" s="1286" t="str">
        <f>IF('(入力順➀)基本情報入力シート'!M24="","",'(入力順➀)基本情報入力シート'!M24)</f>
        <v>03-3571-0000</v>
      </c>
      <c r="L15" s="1286"/>
      <c r="M15" s="1286"/>
      <c r="N15" s="1286"/>
      <c r="O15" s="1286"/>
      <c r="P15" s="1162" t="s">
        <v>1</v>
      </c>
      <c r="Q15" s="1162"/>
      <c r="R15" s="1162"/>
      <c r="S15" s="1162"/>
      <c r="T15" s="1286" t="str">
        <f>IF('(入力順➀)基本情報入力シート'!M25="","",'(入力順➀)基本情報入力シート'!M25)</f>
        <v>03-3571-9999</v>
      </c>
      <c r="U15" s="1286"/>
      <c r="V15" s="1286"/>
      <c r="W15" s="1286"/>
      <c r="X15" s="1286"/>
      <c r="Y15" s="1162" t="s">
        <v>168</v>
      </c>
      <c r="Z15" s="1162"/>
      <c r="AA15" s="1162"/>
      <c r="AB15" s="1162"/>
      <c r="AC15" s="1287" t="str">
        <f>IF('(入力順➀)基本情報入力シート'!M26="","",'(入力順➀)基本情報入力シート'!M26)</f>
        <v>aaa@aaa.aa.jp</v>
      </c>
      <c r="AD15" s="1287"/>
      <c r="AE15" s="1287"/>
      <c r="AF15" s="1287"/>
      <c r="AG15" s="1287"/>
      <c r="AH15" s="1287"/>
      <c r="AI15" s="1287"/>
      <c r="AJ15" s="1287"/>
      <c r="AK15" s="57"/>
      <c r="AT15" s="58"/>
    </row>
    <row r="16" spans="1:46" s="56" customFormat="1" ht="12.75" thickBot="1">
      <c r="A16" s="206"/>
      <c r="B16" s="206"/>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7"/>
      <c r="AK16" s="57"/>
      <c r="AT16" s="58"/>
    </row>
    <row r="17" spans="1:46" s="56" customFormat="1" ht="3.75" customHeight="1">
      <c r="A17" s="208"/>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09"/>
      <c r="AI17" s="209"/>
      <c r="AJ17" s="210"/>
      <c r="AK17" s="57"/>
      <c r="AT17" s="58"/>
    </row>
    <row r="18" spans="1:46" s="56" customFormat="1" ht="18" customHeight="1">
      <c r="A18" s="211" t="s">
        <v>344</v>
      </c>
      <c r="B18" s="206"/>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12"/>
      <c r="AK18" s="57"/>
      <c r="AT18" s="58"/>
    </row>
    <row r="19" spans="1:46" ht="18" customHeight="1">
      <c r="A19" s="213"/>
      <c r="B19" s="214"/>
      <c r="C19" s="215"/>
      <c r="D19" s="216" t="s">
        <v>212</v>
      </c>
      <c r="E19" s="217"/>
      <c r="F19" s="217"/>
      <c r="G19" s="217"/>
      <c r="H19" s="217"/>
      <c r="I19" s="217"/>
      <c r="J19" s="217"/>
      <c r="K19" s="217"/>
      <c r="L19" s="217"/>
      <c r="M19" s="218"/>
      <c r="N19" s="219"/>
      <c r="O19" s="219"/>
      <c r="P19" s="220"/>
      <c r="Q19" s="199"/>
      <c r="R19" s="192"/>
      <c r="S19" s="192"/>
      <c r="T19" s="221"/>
      <c r="U19" s="222" t="s">
        <v>132</v>
      </c>
      <c r="V19" s="223"/>
      <c r="W19" s="223"/>
      <c r="X19" s="223"/>
      <c r="Y19" s="223"/>
      <c r="Z19" s="223"/>
      <c r="AA19" s="223"/>
      <c r="AB19" s="223"/>
      <c r="AC19" s="224"/>
      <c r="AD19" s="223"/>
      <c r="AE19" s="223"/>
      <c r="AF19" s="223"/>
      <c r="AG19" s="225"/>
      <c r="AH19" s="199"/>
      <c r="AI19" s="199"/>
      <c r="AJ19" s="226"/>
      <c r="AK19" s="57"/>
      <c r="AT19" s="59"/>
    </row>
    <row r="20" spans="1:46" ht="3.75" customHeight="1" thickBot="1">
      <c r="A20" s="227"/>
      <c r="B20" s="228"/>
      <c r="C20" s="228"/>
      <c r="D20" s="228"/>
      <c r="E20" s="228"/>
      <c r="F20" s="228"/>
      <c r="G20" s="228"/>
      <c r="H20" s="228"/>
      <c r="I20" s="228"/>
      <c r="J20" s="228"/>
      <c r="K20" s="228"/>
      <c r="L20" s="228"/>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9"/>
      <c r="AK20" s="54"/>
      <c r="AT20" s="59"/>
    </row>
    <row r="21" spans="1:46" ht="13.5" customHeight="1">
      <c r="A21" s="192"/>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4"/>
      <c r="AK21" s="54"/>
      <c r="AT21" s="59"/>
    </row>
    <row r="22" spans="1:46" ht="15" customHeight="1">
      <c r="A22" s="230" t="s">
        <v>214</v>
      </c>
      <c r="B22" s="192"/>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194"/>
      <c r="AK22" s="54"/>
      <c r="AT22" s="59"/>
    </row>
    <row r="23" spans="1:46" ht="50.25" customHeight="1">
      <c r="A23" s="232"/>
      <c r="B23" s="1062" t="s">
        <v>497</v>
      </c>
      <c r="C23" s="1063"/>
      <c r="D23" s="1063"/>
      <c r="E23" s="1063"/>
      <c r="F23" s="1063"/>
      <c r="G23" s="1063"/>
      <c r="H23" s="1063"/>
      <c r="I23" s="1063"/>
      <c r="J23" s="1063"/>
      <c r="K23" s="1063"/>
      <c r="L23" s="1063"/>
      <c r="M23" s="1063"/>
      <c r="N23" s="1063"/>
      <c r="O23" s="1063"/>
      <c r="P23" s="1063"/>
      <c r="Q23" s="1063"/>
      <c r="R23" s="1063"/>
      <c r="S23" s="1063"/>
      <c r="T23" s="1063"/>
      <c r="U23" s="1063"/>
      <c r="V23" s="1063"/>
      <c r="W23" s="1063"/>
      <c r="X23" s="1063"/>
      <c r="Y23" s="1063"/>
      <c r="Z23" s="1063"/>
      <c r="AA23" s="1063"/>
      <c r="AB23" s="1063"/>
      <c r="AC23" s="1063"/>
      <c r="AD23" s="1063"/>
      <c r="AE23" s="1063"/>
      <c r="AF23" s="1063"/>
      <c r="AG23" s="1063"/>
      <c r="AH23" s="1063"/>
      <c r="AI23" s="1063"/>
      <c r="AJ23" s="1063"/>
      <c r="AK23" s="54"/>
      <c r="AT23" s="59"/>
    </row>
    <row r="24" spans="1:46" ht="4.5" customHeight="1">
      <c r="A24" s="192"/>
      <c r="B24" s="233"/>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194"/>
      <c r="AK24" s="54"/>
      <c r="AT24" s="59"/>
    </row>
    <row r="25" spans="1:46" ht="15" customHeight="1">
      <c r="A25" s="192" t="s">
        <v>47</v>
      </c>
      <c r="B25" s="233"/>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194"/>
      <c r="AK25" s="54"/>
      <c r="AT25" s="59"/>
    </row>
    <row r="26" spans="1:46" ht="17.25" customHeight="1">
      <c r="A26" s="203" t="s">
        <v>45</v>
      </c>
      <c r="B26" s="234" t="s">
        <v>281</v>
      </c>
      <c r="C26" s="234"/>
      <c r="D26" s="234"/>
      <c r="E26" s="234"/>
      <c r="F26" s="234"/>
      <c r="G26" s="234"/>
      <c r="H26" s="234"/>
      <c r="I26" s="234"/>
      <c r="J26" s="234"/>
      <c r="K26" s="234"/>
      <c r="L26" s="235"/>
      <c r="M26" s="236" t="s">
        <v>332</v>
      </c>
      <c r="N26" s="1306" t="s">
        <v>333</v>
      </c>
      <c r="O26" s="1307"/>
      <c r="P26" s="1307"/>
      <c r="Q26" s="1307"/>
      <c r="R26" s="1307"/>
      <c r="S26" s="1307"/>
      <c r="T26" s="1307"/>
      <c r="U26" s="1307"/>
      <c r="V26" s="1307"/>
      <c r="W26" s="1307"/>
      <c r="X26" s="1307"/>
      <c r="Y26" s="1307"/>
      <c r="Z26" s="1307"/>
      <c r="AA26" s="1307"/>
      <c r="AB26" s="1307"/>
      <c r="AC26" s="1307"/>
      <c r="AD26" s="1307"/>
      <c r="AE26" s="1307"/>
      <c r="AF26" s="1307"/>
      <c r="AG26" s="1307"/>
      <c r="AH26" s="1307"/>
      <c r="AI26" s="1307"/>
      <c r="AJ26" s="1308"/>
      <c r="AK26" s="54"/>
      <c r="AT26" s="59"/>
    </row>
    <row r="27" spans="1:46" ht="17.25" customHeight="1">
      <c r="A27" s="237" t="s">
        <v>11</v>
      </c>
      <c r="B27" s="234" t="s">
        <v>310</v>
      </c>
      <c r="C27" s="238"/>
      <c r="D27" s="238"/>
      <c r="E27" s="238"/>
      <c r="F27" s="238"/>
      <c r="G27" s="238"/>
      <c r="H27" s="238"/>
      <c r="I27" s="238"/>
      <c r="J27" s="238"/>
      <c r="K27" s="238"/>
      <c r="L27" s="238"/>
      <c r="M27" s="239"/>
      <c r="N27" s="1309"/>
      <c r="O27" s="1310"/>
      <c r="P27" s="1310"/>
      <c r="Q27" s="1310"/>
      <c r="R27" s="1310"/>
      <c r="S27" s="1310"/>
      <c r="T27" s="1310"/>
      <c r="U27" s="1310"/>
      <c r="V27" s="1310"/>
      <c r="W27" s="1310"/>
      <c r="X27" s="1310"/>
      <c r="Y27" s="1310"/>
      <c r="Z27" s="1310"/>
      <c r="AA27" s="1310"/>
      <c r="AB27" s="1310"/>
      <c r="AC27" s="1310"/>
      <c r="AD27" s="1310"/>
      <c r="AE27" s="1310"/>
      <c r="AF27" s="1310"/>
      <c r="AG27" s="1310"/>
      <c r="AH27" s="1310"/>
      <c r="AI27" s="1310"/>
      <c r="AJ27" s="1311"/>
      <c r="AK27" s="54"/>
      <c r="AL27" s="1064" t="s">
        <v>472</v>
      </c>
      <c r="AT27" s="59"/>
    </row>
    <row r="28" spans="1:46" ht="21" customHeight="1" thickBot="1">
      <c r="A28" s="237" t="s">
        <v>35</v>
      </c>
      <c r="B28" s="234" t="s">
        <v>92</v>
      </c>
      <c r="C28" s="238"/>
      <c r="D28" s="1119">
        <f>IF(AD4="","",AD4)</f>
        <v>4</v>
      </c>
      <c r="E28" s="1119"/>
      <c r="F28" s="240" t="s">
        <v>231</v>
      </c>
      <c r="G28" s="238"/>
      <c r="H28" s="238"/>
      <c r="I28" s="238"/>
      <c r="J28" s="238"/>
      <c r="K28" s="238"/>
      <c r="L28" s="238"/>
      <c r="M28" s="238"/>
      <c r="N28" s="238"/>
      <c r="O28" s="238"/>
      <c r="P28" s="238"/>
      <c r="Q28" s="238"/>
      <c r="R28" s="238"/>
      <c r="S28" s="238"/>
      <c r="T28" s="238"/>
      <c r="U28" s="238"/>
      <c r="V28" s="238"/>
      <c r="W28" s="238"/>
      <c r="X28" s="238"/>
      <c r="Y28" s="238"/>
      <c r="Z28" s="238"/>
      <c r="AA28" s="238"/>
      <c r="AB28" s="1120">
        <f>IF('(入力順➁)別紙様式2-2 個表_処遇'!O5="","",'(入力順➁)別紙様式2-2 個表_処遇'!O5)</f>
        <v>54637200</v>
      </c>
      <c r="AC28" s="1121"/>
      <c r="AD28" s="1121"/>
      <c r="AE28" s="1121"/>
      <c r="AF28" s="1121"/>
      <c r="AG28" s="1121"/>
      <c r="AH28" s="1121"/>
      <c r="AI28" s="1122" t="s">
        <v>2</v>
      </c>
      <c r="AJ28" s="1079"/>
      <c r="AK28" s="57"/>
      <c r="AL28" s="1065"/>
      <c r="AT28" s="59"/>
    </row>
    <row r="29" spans="1:46" ht="21" customHeight="1" thickBot="1">
      <c r="A29" s="241" t="s">
        <v>29</v>
      </c>
      <c r="B29" s="242" t="s">
        <v>345</v>
      </c>
      <c r="C29" s="243"/>
      <c r="D29" s="242"/>
      <c r="E29" s="242"/>
      <c r="F29" s="242"/>
      <c r="G29" s="242"/>
      <c r="H29" s="242"/>
      <c r="I29" s="242"/>
      <c r="J29" s="242"/>
      <c r="K29" s="242"/>
      <c r="L29" s="242"/>
      <c r="M29" s="242"/>
      <c r="N29" s="242"/>
      <c r="O29" s="242"/>
      <c r="P29" s="242"/>
      <c r="Q29" s="242"/>
      <c r="R29" s="242"/>
      <c r="S29" s="242"/>
      <c r="T29" s="242"/>
      <c r="U29" s="242"/>
      <c r="V29" s="242"/>
      <c r="W29" s="242"/>
      <c r="X29" s="242"/>
      <c r="Y29" s="242"/>
      <c r="Z29" s="244"/>
      <c r="AA29" s="245" t="s">
        <v>309</v>
      </c>
      <c r="AB29" s="1117">
        <f>IFERROR(AB30-AB31,"")</f>
        <v>55000000</v>
      </c>
      <c r="AC29" s="1118"/>
      <c r="AD29" s="1118"/>
      <c r="AE29" s="1118"/>
      <c r="AF29" s="1118"/>
      <c r="AG29" s="1118"/>
      <c r="AH29" s="1118"/>
      <c r="AI29" s="1078" t="s">
        <v>2</v>
      </c>
      <c r="AJ29" s="1079"/>
      <c r="AK29" s="54" t="s">
        <v>257</v>
      </c>
      <c r="AL29" s="61" t="str">
        <f>IF(AB28="","",IF(AB29="","",IF(AB29&gt;AB28,"○","☓")))</f>
        <v>○</v>
      </c>
      <c r="AM29" s="62" t="s">
        <v>258</v>
      </c>
      <c r="AN29" s="63"/>
      <c r="AO29" s="63"/>
      <c r="AP29" s="63"/>
      <c r="AQ29" s="63"/>
      <c r="AR29" s="63"/>
      <c r="AS29" s="63"/>
      <c r="AT29" s="64"/>
    </row>
    <row r="30" spans="1:46" ht="21" customHeight="1" thickBot="1">
      <c r="A30" s="246"/>
      <c r="B30" s="1135" t="s">
        <v>312</v>
      </c>
      <c r="C30" s="1136"/>
      <c r="D30" s="1136"/>
      <c r="E30" s="1136"/>
      <c r="F30" s="1136"/>
      <c r="G30" s="1136"/>
      <c r="H30" s="1136"/>
      <c r="I30" s="1136"/>
      <c r="J30" s="1136"/>
      <c r="K30" s="1136"/>
      <c r="L30" s="1136"/>
      <c r="M30" s="1136"/>
      <c r="N30" s="1136"/>
      <c r="O30" s="1136"/>
      <c r="P30" s="1136"/>
      <c r="Q30" s="1136"/>
      <c r="R30" s="1136"/>
      <c r="S30" s="1136"/>
      <c r="T30" s="1136"/>
      <c r="U30" s="1136"/>
      <c r="V30" s="1136"/>
      <c r="W30" s="1136"/>
      <c r="X30" s="1136"/>
      <c r="Y30" s="1136"/>
      <c r="Z30" s="1136"/>
      <c r="AA30" s="1136"/>
      <c r="AB30" s="1137">
        <v>343000000</v>
      </c>
      <c r="AC30" s="1138"/>
      <c r="AD30" s="1138"/>
      <c r="AE30" s="1138"/>
      <c r="AF30" s="1138"/>
      <c r="AG30" s="1138"/>
      <c r="AH30" s="1139"/>
      <c r="AI30" s="1082" t="s">
        <v>2</v>
      </c>
      <c r="AJ30" s="1083"/>
      <c r="AK30" s="54"/>
      <c r="AT30" s="59"/>
    </row>
    <row r="31" spans="1:46" ht="21" customHeight="1" thickBot="1">
      <c r="A31" s="247"/>
      <c r="B31" s="1132" t="s">
        <v>346</v>
      </c>
      <c r="C31" s="1133"/>
      <c r="D31" s="1133"/>
      <c r="E31" s="1133"/>
      <c r="F31" s="1133"/>
      <c r="G31" s="1133"/>
      <c r="H31" s="1133"/>
      <c r="I31" s="1133"/>
      <c r="J31" s="1133"/>
      <c r="K31" s="1133"/>
      <c r="L31" s="1133"/>
      <c r="M31" s="1133"/>
      <c r="N31" s="1133"/>
      <c r="O31" s="1133"/>
      <c r="P31" s="1133"/>
      <c r="Q31" s="1133"/>
      <c r="R31" s="1133"/>
      <c r="S31" s="1133"/>
      <c r="T31" s="1133"/>
      <c r="U31" s="1133"/>
      <c r="V31" s="1133"/>
      <c r="W31" s="1133"/>
      <c r="X31" s="1133"/>
      <c r="Y31" s="1133"/>
      <c r="Z31" s="1133"/>
      <c r="AA31" s="1134"/>
      <c r="AB31" s="1152">
        <f>IF((AB32-AB33-AB34-AB35)=0,"",(AB32-AB33-AB34-AB35))</f>
        <v>288000000</v>
      </c>
      <c r="AC31" s="1153"/>
      <c r="AD31" s="1153"/>
      <c r="AE31" s="1153"/>
      <c r="AF31" s="1153"/>
      <c r="AG31" s="1153"/>
      <c r="AH31" s="1153"/>
      <c r="AI31" s="1154" t="s">
        <v>2</v>
      </c>
      <c r="AJ31" s="1155"/>
      <c r="AK31" s="54"/>
      <c r="AT31" s="59"/>
    </row>
    <row r="32" spans="1:46" ht="21" customHeight="1" thickBot="1">
      <c r="A32" s="248"/>
      <c r="B32" s="1317"/>
      <c r="C32" s="249" t="s">
        <v>232</v>
      </c>
      <c r="D32" s="249"/>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1137">
        <v>358500000</v>
      </c>
      <c r="AC32" s="1138"/>
      <c r="AD32" s="1138"/>
      <c r="AE32" s="1138"/>
      <c r="AF32" s="1138"/>
      <c r="AG32" s="1138"/>
      <c r="AH32" s="1139"/>
      <c r="AI32" s="1087" t="s">
        <v>2</v>
      </c>
      <c r="AJ32" s="1088"/>
      <c r="AK32" s="57"/>
      <c r="AT32" s="59"/>
    </row>
    <row r="33" spans="1:46" ht="21" customHeight="1" thickBot="1">
      <c r="A33" s="248"/>
      <c r="B33" s="1317"/>
      <c r="C33" s="251" t="s">
        <v>319</v>
      </c>
      <c r="D33" s="251"/>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1137">
        <v>54500000</v>
      </c>
      <c r="AC33" s="1179"/>
      <c r="AD33" s="1179"/>
      <c r="AE33" s="1179"/>
      <c r="AF33" s="1179"/>
      <c r="AG33" s="1179"/>
      <c r="AH33" s="1180"/>
      <c r="AI33" s="1082" t="s">
        <v>2</v>
      </c>
      <c r="AJ33" s="1083"/>
      <c r="AK33" s="57"/>
      <c r="AT33" s="59"/>
    </row>
    <row r="34" spans="1:46" ht="21" customHeight="1" thickBot="1">
      <c r="A34" s="248"/>
      <c r="B34" s="1317"/>
      <c r="C34" s="251" t="s">
        <v>347</v>
      </c>
      <c r="D34" s="251"/>
      <c r="E34" s="252"/>
      <c r="F34" s="252"/>
      <c r="G34" s="252"/>
      <c r="H34" s="252"/>
      <c r="I34" s="252"/>
      <c r="J34" s="252"/>
      <c r="K34" s="252"/>
      <c r="L34" s="252"/>
      <c r="M34" s="252"/>
      <c r="N34" s="252"/>
      <c r="O34" s="252"/>
      <c r="P34" s="252"/>
      <c r="Q34" s="252"/>
      <c r="R34" s="252"/>
      <c r="S34" s="252"/>
      <c r="T34" s="252"/>
      <c r="U34" s="253"/>
      <c r="V34" s="254"/>
      <c r="W34" s="254"/>
      <c r="X34" s="254"/>
      <c r="Y34" s="254"/>
      <c r="Z34" s="255"/>
      <c r="AA34" s="255"/>
      <c r="AB34" s="1321">
        <v>16000000</v>
      </c>
      <c r="AC34" s="1322"/>
      <c r="AD34" s="1322"/>
      <c r="AE34" s="1322"/>
      <c r="AF34" s="1322"/>
      <c r="AG34" s="1322"/>
      <c r="AH34" s="1323"/>
      <c r="AI34" s="1082" t="s">
        <v>2</v>
      </c>
      <c r="AJ34" s="1083"/>
      <c r="AK34" s="57"/>
      <c r="AT34" s="59"/>
    </row>
    <row r="35" spans="1:46" ht="21" customHeight="1" thickBot="1">
      <c r="A35" s="256"/>
      <c r="B35" s="257"/>
      <c r="C35" s="258" t="s">
        <v>311</v>
      </c>
      <c r="D35" s="258"/>
      <c r="E35" s="259"/>
      <c r="F35" s="259"/>
      <c r="G35" s="259"/>
      <c r="H35" s="259"/>
      <c r="I35" s="259"/>
      <c r="J35" s="259"/>
      <c r="K35" s="259"/>
      <c r="L35" s="259"/>
      <c r="M35" s="252"/>
      <c r="N35" s="252"/>
      <c r="O35" s="252"/>
      <c r="P35" s="252"/>
      <c r="Q35" s="252"/>
      <c r="R35" s="252"/>
      <c r="S35" s="252"/>
      <c r="T35" s="252"/>
      <c r="U35" s="253"/>
      <c r="V35" s="254"/>
      <c r="W35" s="254"/>
      <c r="X35" s="254"/>
      <c r="Y35" s="254"/>
      <c r="Z35" s="255"/>
      <c r="AA35" s="255"/>
      <c r="AB35" s="1174"/>
      <c r="AC35" s="1175"/>
      <c r="AD35" s="1175"/>
      <c r="AE35" s="1175"/>
      <c r="AF35" s="1175"/>
      <c r="AG35" s="1175"/>
      <c r="AH35" s="1176"/>
      <c r="AI35" s="1177" t="s">
        <v>191</v>
      </c>
      <c r="AJ35" s="1178"/>
      <c r="AK35" s="57"/>
      <c r="AT35" s="59"/>
    </row>
    <row r="36" spans="1:46" s="56" customFormat="1" ht="21" customHeight="1" thickBot="1">
      <c r="A36" s="203" t="s">
        <v>93</v>
      </c>
      <c r="B36" s="1312" t="s">
        <v>16</v>
      </c>
      <c r="C36" s="1312"/>
      <c r="D36" s="1312"/>
      <c r="E36" s="1312"/>
      <c r="F36" s="1312"/>
      <c r="G36" s="1312"/>
      <c r="H36" s="1312"/>
      <c r="I36" s="1312"/>
      <c r="J36" s="1312"/>
      <c r="K36" s="1312"/>
      <c r="L36" s="1313"/>
      <c r="M36" s="260"/>
      <c r="N36" s="261" t="s">
        <v>34</v>
      </c>
      <c r="O36" s="261"/>
      <c r="P36" s="1158">
        <v>4</v>
      </c>
      <c r="Q36" s="1158"/>
      <c r="R36" s="261" t="s">
        <v>12</v>
      </c>
      <c r="S36" s="1158">
        <v>4</v>
      </c>
      <c r="T36" s="1158"/>
      <c r="U36" s="261" t="s">
        <v>13</v>
      </c>
      <c r="V36" s="1157" t="s">
        <v>14</v>
      </c>
      <c r="W36" s="1157"/>
      <c r="X36" s="261" t="s">
        <v>34</v>
      </c>
      <c r="Y36" s="261"/>
      <c r="Z36" s="1158">
        <v>5</v>
      </c>
      <c r="AA36" s="1158"/>
      <c r="AB36" s="261" t="s">
        <v>12</v>
      </c>
      <c r="AC36" s="1158">
        <v>3</v>
      </c>
      <c r="AD36" s="1158"/>
      <c r="AE36" s="261" t="s">
        <v>13</v>
      </c>
      <c r="AF36" s="261"/>
      <c r="AG36" s="261"/>
      <c r="AH36" s="1157"/>
      <c r="AI36" s="1157"/>
      <c r="AJ36" s="262"/>
      <c r="AK36" s="57"/>
    </row>
    <row r="37" spans="1:46" ht="6.75" customHeight="1">
      <c r="A37" s="263"/>
      <c r="B37" s="264"/>
      <c r="C37" s="264"/>
      <c r="D37" s="264"/>
      <c r="E37" s="264"/>
      <c r="F37" s="264"/>
      <c r="G37" s="264"/>
      <c r="H37" s="264"/>
      <c r="I37" s="264"/>
      <c r="J37" s="264"/>
      <c r="K37" s="264"/>
      <c r="L37" s="264"/>
      <c r="M37" s="265"/>
      <c r="N37" s="265"/>
      <c r="O37" s="265"/>
      <c r="P37" s="265"/>
      <c r="Q37" s="265"/>
      <c r="R37" s="265"/>
      <c r="S37" s="265"/>
      <c r="T37" s="265"/>
      <c r="U37" s="265"/>
      <c r="V37" s="265"/>
      <c r="W37" s="265"/>
      <c r="X37" s="265"/>
      <c r="Y37" s="265"/>
      <c r="Z37" s="265"/>
      <c r="AA37" s="265"/>
      <c r="AB37" s="265"/>
      <c r="AC37" s="265"/>
      <c r="AD37" s="265"/>
      <c r="AE37" s="265"/>
      <c r="AF37" s="265"/>
      <c r="AG37" s="265"/>
      <c r="AH37" s="265"/>
      <c r="AI37" s="265"/>
      <c r="AJ37" s="266"/>
      <c r="AK37" s="54"/>
      <c r="AT37" s="59"/>
    </row>
    <row r="38" spans="1:46" ht="13.5" customHeight="1">
      <c r="A38" s="267" t="s">
        <v>107</v>
      </c>
      <c r="B38" s="268"/>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c r="AE38" s="268"/>
      <c r="AF38" s="268"/>
      <c r="AG38" s="268"/>
      <c r="AH38" s="268"/>
      <c r="AI38" s="268"/>
      <c r="AJ38" s="269"/>
      <c r="AK38" s="54"/>
      <c r="AT38" s="59"/>
    </row>
    <row r="39" spans="1:46" ht="24" customHeight="1">
      <c r="A39" s="270" t="s">
        <v>108</v>
      </c>
      <c r="B39" s="1116" t="s">
        <v>487</v>
      </c>
      <c r="C39" s="1116"/>
      <c r="D39" s="1116"/>
      <c r="E39" s="1116"/>
      <c r="F39" s="1116"/>
      <c r="G39" s="1116"/>
      <c r="H39" s="1116"/>
      <c r="I39" s="1116"/>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6"/>
      <c r="AH39" s="1116"/>
      <c r="AI39" s="1116"/>
      <c r="AJ39" s="1116"/>
      <c r="AK39" s="54"/>
      <c r="AL39" s="60"/>
      <c r="AM39" s="60"/>
      <c r="AN39" s="60"/>
      <c r="AO39" s="60"/>
      <c r="AP39" s="60"/>
      <c r="AQ39" s="60"/>
      <c r="AR39" s="60"/>
      <c r="AS39" s="60"/>
      <c r="AT39" s="66"/>
    </row>
    <row r="40" spans="1:46" ht="76.5" customHeight="1">
      <c r="A40" s="270" t="s">
        <v>108</v>
      </c>
      <c r="B40" s="1141" t="s">
        <v>520</v>
      </c>
      <c r="C40" s="1141"/>
      <c r="D40" s="1141"/>
      <c r="E40" s="1141"/>
      <c r="F40" s="1141"/>
      <c r="G40" s="1141"/>
      <c r="H40" s="1141"/>
      <c r="I40" s="1141"/>
      <c r="J40" s="1141"/>
      <c r="K40" s="1141"/>
      <c r="L40" s="1141"/>
      <c r="M40" s="1141"/>
      <c r="N40" s="1141"/>
      <c r="O40" s="1141"/>
      <c r="P40" s="1141"/>
      <c r="Q40" s="1141"/>
      <c r="R40" s="1141"/>
      <c r="S40" s="1141"/>
      <c r="T40" s="1141"/>
      <c r="U40" s="1141"/>
      <c r="V40" s="1141"/>
      <c r="W40" s="1141"/>
      <c r="X40" s="1141"/>
      <c r="Y40" s="1141"/>
      <c r="Z40" s="1141"/>
      <c r="AA40" s="1141"/>
      <c r="AB40" s="1141"/>
      <c r="AC40" s="1141"/>
      <c r="AD40" s="1141"/>
      <c r="AE40" s="1141"/>
      <c r="AF40" s="1141"/>
      <c r="AG40" s="1141"/>
      <c r="AH40" s="1141"/>
      <c r="AI40" s="1141"/>
      <c r="AJ40" s="1141"/>
      <c r="AK40" s="54"/>
      <c r="AT40" s="59"/>
    </row>
    <row r="41" spans="1:46" s="60" customFormat="1" ht="34.5" customHeight="1">
      <c r="A41" s="270" t="s">
        <v>108</v>
      </c>
      <c r="B41" s="1141" t="s">
        <v>348</v>
      </c>
      <c r="C41" s="1141"/>
      <c r="D41" s="1141"/>
      <c r="E41" s="1141"/>
      <c r="F41" s="1141"/>
      <c r="G41" s="1141"/>
      <c r="H41" s="1141"/>
      <c r="I41" s="1141"/>
      <c r="J41" s="1141"/>
      <c r="K41" s="1141"/>
      <c r="L41" s="1141"/>
      <c r="M41" s="1141"/>
      <c r="N41" s="1141"/>
      <c r="O41" s="1141"/>
      <c r="P41" s="1141"/>
      <c r="Q41" s="1141"/>
      <c r="R41" s="1141"/>
      <c r="S41" s="1141"/>
      <c r="T41" s="1141"/>
      <c r="U41" s="1141"/>
      <c r="V41" s="1141"/>
      <c r="W41" s="1141"/>
      <c r="X41" s="1141"/>
      <c r="Y41" s="1141"/>
      <c r="Z41" s="1141"/>
      <c r="AA41" s="1141"/>
      <c r="AB41" s="1141"/>
      <c r="AC41" s="1141"/>
      <c r="AD41" s="1141"/>
      <c r="AE41" s="1141"/>
      <c r="AF41" s="1141"/>
      <c r="AG41" s="1141"/>
      <c r="AH41" s="1141"/>
      <c r="AI41" s="1141"/>
      <c r="AJ41" s="1141"/>
      <c r="AK41" s="54"/>
      <c r="AT41" s="66"/>
    </row>
    <row r="42" spans="1:46" s="60" customFormat="1" ht="41.25" customHeight="1">
      <c r="A42" s="270" t="s">
        <v>108</v>
      </c>
      <c r="B42" s="1140" t="s">
        <v>343</v>
      </c>
      <c r="C42" s="1140"/>
      <c r="D42" s="1140"/>
      <c r="E42" s="1140"/>
      <c r="F42" s="1140"/>
      <c r="G42" s="1140"/>
      <c r="H42" s="1140"/>
      <c r="I42" s="1140"/>
      <c r="J42" s="1140"/>
      <c r="K42" s="1140"/>
      <c r="L42" s="1140"/>
      <c r="M42" s="1140"/>
      <c r="N42" s="1140"/>
      <c r="O42" s="1140"/>
      <c r="P42" s="1140"/>
      <c r="Q42" s="1140"/>
      <c r="R42" s="1140"/>
      <c r="S42" s="1140"/>
      <c r="T42" s="1140"/>
      <c r="U42" s="1140"/>
      <c r="V42" s="1140"/>
      <c r="W42" s="1140"/>
      <c r="X42" s="1140"/>
      <c r="Y42" s="1140"/>
      <c r="Z42" s="1140"/>
      <c r="AA42" s="1140"/>
      <c r="AB42" s="1140"/>
      <c r="AC42" s="1140"/>
      <c r="AD42" s="1140"/>
      <c r="AE42" s="1140"/>
      <c r="AF42" s="1140"/>
      <c r="AG42" s="1140"/>
      <c r="AH42" s="1140"/>
      <c r="AI42" s="1140"/>
      <c r="AJ42" s="1140"/>
      <c r="AK42" s="54"/>
      <c r="AT42" s="66"/>
    </row>
    <row r="43" spans="1:46" s="60" customFormat="1" ht="4.5" customHeight="1">
      <c r="A43" s="270"/>
      <c r="B43" s="271"/>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2"/>
      <c r="AK43" s="54"/>
      <c r="AT43" s="66"/>
    </row>
    <row r="44" spans="1:46" ht="15" customHeight="1">
      <c r="A44" s="192" t="s">
        <v>46</v>
      </c>
      <c r="B44" s="233"/>
      <c r="C44" s="231"/>
      <c r="D44" s="231"/>
      <c r="E44" s="231"/>
      <c r="F44" s="231"/>
      <c r="G44" s="231"/>
      <c r="H44" s="231"/>
      <c r="I44" s="231"/>
      <c r="J44" s="231"/>
      <c r="K44" s="231"/>
      <c r="L44" s="231"/>
      <c r="M44" s="231"/>
      <c r="N44" s="231"/>
      <c r="O44" s="231"/>
      <c r="P44" s="231"/>
      <c r="Q44" s="231"/>
      <c r="R44" s="231"/>
      <c r="S44" s="231"/>
      <c r="T44" s="231"/>
      <c r="U44" s="231"/>
      <c r="V44" s="231"/>
      <c r="W44" s="231"/>
      <c r="X44" s="231"/>
      <c r="Y44" s="273"/>
      <c r="Z44" s="231"/>
      <c r="AA44" s="231"/>
      <c r="AB44" s="231"/>
      <c r="AC44" s="231"/>
      <c r="AD44" s="231"/>
      <c r="AE44" s="231"/>
      <c r="AF44" s="231"/>
      <c r="AG44" s="231"/>
      <c r="AH44" s="231"/>
      <c r="AI44" s="231"/>
      <c r="AJ44" s="194"/>
      <c r="AK44" s="54"/>
      <c r="AT44" s="59"/>
    </row>
    <row r="45" spans="1:46" ht="17.25" customHeight="1">
      <c r="A45" s="203" t="s">
        <v>10</v>
      </c>
      <c r="B45" s="1080" t="s">
        <v>282</v>
      </c>
      <c r="C45" s="1080"/>
      <c r="D45" s="1080"/>
      <c r="E45" s="1080"/>
      <c r="F45" s="1080"/>
      <c r="G45" s="1080"/>
      <c r="H45" s="1080"/>
      <c r="I45" s="1080"/>
      <c r="J45" s="1080"/>
      <c r="K45" s="1080"/>
      <c r="L45" s="274" t="s">
        <v>77</v>
      </c>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6"/>
      <c r="AK45" s="54"/>
      <c r="AT45" s="59"/>
    </row>
    <row r="46" spans="1:46" ht="17.25" customHeight="1">
      <c r="A46" s="203" t="s">
        <v>11</v>
      </c>
      <c r="B46" s="1156" t="s">
        <v>85</v>
      </c>
      <c r="C46" s="1156"/>
      <c r="D46" s="1156"/>
      <c r="E46" s="1156"/>
      <c r="F46" s="1156"/>
      <c r="G46" s="1156"/>
      <c r="H46" s="1156"/>
      <c r="I46" s="1156"/>
      <c r="J46" s="1156"/>
      <c r="K46" s="1156"/>
      <c r="L46" s="274"/>
      <c r="M46" s="1149" t="s">
        <v>164</v>
      </c>
      <c r="N46" s="1150"/>
      <c r="O46" s="1150"/>
      <c r="P46" s="1150"/>
      <c r="Q46" s="1150"/>
      <c r="R46" s="1150"/>
      <c r="S46" s="1150"/>
      <c r="T46" s="1150"/>
      <c r="U46" s="1150"/>
      <c r="V46" s="1150"/>
      <c r="W46" s="1150"/>
      <c r="X46" s="1150"/>
      <c r="Y46" s="1150"/>
      <c r="Z46" s="1150"/>
      <c r="AA46" s="1150"/>
      <c r="AB46" s="1150"/>
      <c r="AC46" s="1150"/>
      <c r="AD46" s="1150"/>
      <c r="AE46" s="1150"/>
      <c r="AF46" s="1150"/>
      <c r="AG46" s="1150"/>
      <c r="AH46" s="1150"/>
      <c r="AI46" s="1150"/>
      <c r="AJ46" s="1151"/>
      <c r="AK46" s="54"/>
      <c r="AL46" s="67"/>
      <c r="AT46" s="59"/>
    </row>
    <row r="47" spans="1:46" ht="26.25" customHeight="1">
      <c r="A47" s="277" t="s">
        <v>35</v>
      </c>
      <c r="B47" s="1081" t="s">
        <v>403</v>
      </c>
      <c r="C47" s="1081"/>
      <c r="D47" s="1081"/>
      <c r="E47" s="1081"/>
      <c r="F47" s="1081"/>
      <c r="G47" s="1081"/>
      <c r="H47" s="1081"/>
      <c r="I47" s="1081"/>
      <c r="J47" s="1081"/>
      <c r="K47" s="1081"/>
      <c r="L47" s="274"/>
      <c r="M47" s="1149"/>
      <c r="N47" s="1150"/>
      <c r="O47" s="1150"/>
      <c r="P47" s="1150"/>
      <c r="Q47" s="1150"/>
      <c r="R47" s="1150"/>
      <c r="S47" s="1150"/>
      <c r="T47" s="1150"/>
      <c r="U47" s="1150"/>
      <c r="V47" s="1150"/>
      <c r="W47" s="1150"/>
      <c r="X47" s="1150"/>
      <c r="Y47" s="1150"/>
      <c r="Z47" s="1150"/>
      <c r="AA47" s="1150"/>
      <c r="AB47" s="1150"/>
      <c r="AC47" s="1150"/>
      <c r="AD47" s="1150"/>
      <c r="AE47" s="1150"/>
      <c r="AF47" s="1150"/>
      <c r="AG47" s="1150"/>
      <c r="AH47" s="1150"/>
      <c r="AI47" s="1150"/>
      <c r="AJ47" s="1151"/>
      <c r="AK47" s="54"/>
      <c r="AL47" s="67"/>
      <c r="AT47" s="59"/>
    </row>
    <row r="48" spans="1:46" ht="17.25" customHeight="1">
      <c r="A48" s="237" t="s">
        <v>29</v>
      </c>
      <c r="B48" s="1080" t="s">
        <v>313</v>
      </c>
      <c r="C48" s="1080"/>
      <c r="D48" s="1080"/>
      <c r="E48" s="1080"/>
      <c r="F48" s="1080"/>
      <c r="G48" s="1080"/>
      <c r="H48" s="1080"/>
      <c r="I48" s="1080"/>
      <c r="J48" s="1080"/>
      <c r="K48" s="1080"/>
      <c r="L48" s="274"/>
      <c r="M48" s="278"/>
      <c r="N48" s="278"/>
      <c r="O48" s="278"/>
      <c r="P48" s="278"/>
      <c r="Q48" s="278"/>
      <c r="R48" s="278"/>
      <c r="S48" s="278"/>
      <c r="T48" s="278"/>
      <c r="U48" s="278"/>
      <c r="V48" s="278"/>
      <c r="W48" s="278"/>
      <c r="X48" s="278"/>
      <c r="Y48" s="278"/>
      <c r="Z48" s="278"/>
      <c r="AA48" s="278"/>
      <c r="AB48" s="279"/>
      <c r="AC48" s="279"/>
      <c r="AD48" s="279"/>
      <c r="AE48" s="279"/>
      <c r="AF48" s="279"/>
      <c r="AG48" s="279"/>
      <c r="AH48" s="279"/>
      <c r="AI48" s="279"/>
      <c r="AJ48" s="280"/>
      <c r="AK48" s="54"/>
      <c r="AL48" s="1064" t="s">
        <v>473</v>
      </c>
      <c r="AT48" s="59"/>
    </row>
    <row r="49" spans="1:52" ht="21" customHeight="1" thickBot="1">
      <c r="A49" s="281" t="s">
        <v>99</v>
      </c>
      <c r="B49" s="282" t="s">
        <v>34</v>
      </c>
      <c r="C49" s="282"/>
      <c r="D49" s="1075">
        <f>IF(AD4="","",AD4)</f>
        <v>4</v>
      </c>
      <c r="E49" s="1075"/>
      <c r="F49" s="282" t="s">
        <v>349</v>
      </c>
      <c r="G49" s="282"/>
      <c r="H49" s="282"/>
      <c r="I49" s="282"/>
      <c r="J49" s="282"/>
      <c r="K49" s="282"/>
      <c r="L49" s="273"/>
      <c r="M49" s="282"/>
      <c r="N49" s="282"/>
      <c r="O49" s="283"/>
      <c r="P49" s="283"/>
      <c r="Q49" s="282"/>
      <c r="R49" s="283"/>
      <c r="S49" s="283"/>
      <c r="T49" s="284"/>
      <c r="U49" s="282"/>
      <c r="V49" s="282"/>
      <c r="W49" s="243"/>
      <c r="X49" s="282"/>
      <c r="Y49" s="285"/>
      <c r="Z49" s="286"/>
      <c r="AA49" s="286"/>
      <c r="AB49" s="1076">
        <f>IF('(入力順➁)別紙様式2-3 個表_特定'!O5="","",'(入力順➁)別紙様式2-3 個表_特定'!O5)</f>
        <v>19158216</v>
      </c>
      <c r="AC49" s="1077"/>
      <c r="AD49" s="1077"/>
      <c r="AE49" s="1077"/>
      <c r="AF49" s="1077"/>
      <c r="AG49" s="1077"/>
      <c r="AH49" s="1077"/>
      <c r="AI49" s="1078" t="s">
        <v>2</v>
      </c>
      <c r="AJ49" s="1079"/>
      <c r="AK49" s="57"/>
      <c r="AL49" s="1065"/>
      <c r="AT49" s="59"/>
    </row>
    <row r="50" spans="1:52" ht="21" customHeight="1" thickBot="1">
      <c r="A50" s="277" t="s">
        <v>38</v>
      </c>
      <c r="B50" s="242" t="s">
        <v>217</v>
      </c>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4"/>
      <c r="AA50" s="245" t="s">
        <v>314</v>
      </c>
      <c r="AB50" s="1117">
        <f>IFERROR(AB51-AB52,"")</f>
        <v>19400000</v>
      </c>
      <c r="AC50" s="1118"/>
      <c r="AD50" s="1118"/>
      <c r="AE50" s="1118"/>
      <c r="AF50" s="1118"/>
      <c r="AG50" s="1118"/>
      <c r="AH50" s="1118"/>
      <c r="AI50" s="1078" t="s">
        <v>2</v>
      </c>
      <c r="AJ50" s="1079"/>
      <c r="AK50" s="54" t="s">
        <v>257</v>
      </c>
      <c r="AL50" s="61" t="str">
        <f>IF(AB49="","",IF(AB50="","",IF(AB50&gt;AB49,"○","☓")))</f>
        <v>○</v>
      </c>
      <c r="AM50" s="62" t="s">
        <v>258</v>
      </c>
      <c r="AN50" s="63"/>
      <c r="AO50" s="63"/>
      <c r="AP50" s="63"/>
      <c r="AQ50" s="63"/>
      <c r="AR50" s="63"/>
      <c r="AS50" s="63"/>
      <c r="AT50" s="64"/>
    </row>
    <row r="51" spans="1:52" ht="21" customHeight="1" thickBot="1">
      <c r="A51" s="246"/>
      <c r="B51" s="287" t="s">
        <v>233</v>
      </c>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1084">
        <v>385400000</v>
      </c>
      <c r="AC51" s="1085"/>
      <c r="AD51" s="1085"/>
      <c r="AE51" s="1085"/>
      <c r="AF51" s="1085"/>
      <c r="AG51" s="1085"/>
      <c r="AH51" s="1086"/>
      <c r="AI51" s="1082" t="s">
        <v>2</v>
      </c>
      <c r="AJ51" s="1083"/>
      <c r="AK51" s="54"/>
      <c r="AT51" s="59"/>
    </row>
    <row r="52" spans="1:52" ht="21" customHeight="1" thickBot="1">
      <c r="A52" s="281"/>
      <c r="B52" s="1143" t="s">
        <v>350</v>
      </c>
      <c r="C52" s="1144"/>
      <c r="D52" s="1144"/>
      <c r="E52" s="1144"/>
      <c r="F52" s="1144"/>
      <c r="G52" s="1144"/>
      <c r="H52" s="1144"/>
      <c r="I52" s="1144"/>
      <c r="J52" s="1144"/>
      <c r="K52" s="1144"/>
      <c r="L52" s="1144"/>
      <c r="M52" s="1144"/>
      <c r="N52" s="1144"/>
      <c r="O52" s="1144"/>
      <c r="P52" s="1144"/>
      <c r="Q52" s="1144"/>
      <c r="R52" s="1144"/>
      <c r="S52" s="1144"/>
      <c r="T52" s="1144"/>
      <c r="U52" s="1144"/>
      <c r="V52" s="1144"/>
      <c r="W52" s="1144"/>
      <c r="X52" s="1144"/>
      <c r="Y52" s="1144"/>
      <c r="Z52" s="1144"/>
      <c r="AA52" s="1145"/>
      <c r="AB52" s="1152">
        <f>IF((AB53-AB54-AB55-AB56)=0,"",(AB53-AB54-AB55-AB56))</f>
        <v>366000000</v>
      </c>
      <c r="AC52" s="1153"/>
      <c r="AD52" s="1153"/>
      <c r="AE52" s="1153"/>
      <c r="AF52" s="1153"/>
      <c r="AG52" s="1153"/>
      <c r="AH52" s="1153"/>
      <c r="AI52" s="1154" t="s">
        <v>2</v>
      </c>
      <c r="AJ52" s="1155"/>
      <c r="AK52" s="54"/>
      <c r="AL52" s="70"/>
      <c r="AT52" s="59"/>
    </row>
    <row r="53" spans="1:52" ht="21" customHeight="1" thickBot="1">
      <c r="A53" s="281"/>
      <c r="B53" s="289"/>
      <c r="C53" s="290" t="s">
        <v>234</v>
      </c>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1084">
        <v>439500000</v>
      </c>
      <c r="AC53" s="1085"/>
      <c r="AD53" s="1085"/>
      <c r="AE53" s="1085"/>
      <c r="AF53" s="1085"/>
      <c r="AG53" s="1085"/>
      <c r="AH53" s="1086"/>
      <c r="AI53" s="1087" t="s">
        <v>2</v>
      </c>
      <c r="AJ53" s="1088"/>
      <c r="AK53" s="57"/>
      <c r="AT53" s="59"/>
    </row>
    <row r="54" spans="1:52" ht="21" customHeight="1" thickBot="1">
      <c r="A54" s="281"/>
      <c r="B54" s="291"/>
      <c r="C54" s="290" t="s">
        <v>319</v>
      </c>
      <c r="D54" s="251"/>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1084">
        <v>54500000</v>
      </c>
      <c r="AC54" s="1085"/>
      <c r="AD54" s="1085"/>
      <c r="AE54" s="1085"/>
      <c r="AF54" s="1085"/>
      <c r="AG54" s="1085"/>
      <c r="AH54" s="1086"/>
      <c r="AI54" s="1082" t="s">
        <v>2</v>
      </c>
      <c r="AJ54" s="1083"/>
      <c r="AK54" s="57"/>
      <c r="AT54" s="59"/>
    </row>
    <row r="55" spans="1:52" ht="21" customHeight="1" thickBot="1">
      <c r="A55" s="248"/>
      <c r="B55" s="292"/>
      <c r="C55" s="253" t="s">
        <v>320</v>
      </c>
      <c r="D55" s="251"/>
      <c r="E55" s="252"/>
      <c r="F55" s="252"/>
      <c r="G55" s="252"/>
      <c r="H55" s="252"/>
      <c r="I55" s="252"/>
      <c r="J55" s="252"/>
      <c r="K55" s="252"/>
      <c r="L55" s="252"/>
      <c r="M55" s="252"/>
      <c r="N55" s="252"/>
      <c r="O55" s="252"/>
      <c r="P55" s="252"/>
      <c r="Q55" s="252"/>
      <c r="R55" s="252"/>
      <c r="S55" s="252"/>
      <c r="T55" s="252"/>
      <c r="U55" s="253"/>
      <c r="V55" s="254"/>
      <c r="W55" s="254"/>
      <c r="X55" s="254"/>
      <c r="Y55" s="254"/>
      <c r="Z55" s="255"/>
      <c r="AA55" s="255"/>
      <c r="AB55" s="1159">
        <v>19000000</v>
      </c>
      <c r="AC55" s="1160"/>
      <c r="AD55" s="1160"/>
      <c r="AE55" s="1160"/>
      <c r="AF55" s="1160"/>
      <c r="AG55" s="1160"/>
      <c r="AH55" s="1161"/>
      <c r="AI55" s="1082" t="s">
        <v>2</v>
      </c>
      <c r="AJ55" s="1083"/>
      <c r="AK55" s="57"/>
      <c r="AL55" s="70"/>
      <c r="AT55" s="59"/>
    </row>
    <row r="56" spans="1:52" ht="21" customHeight="1" thickBot="1">
      <c r="A56" s="256"/>
      <c r="B56" s="293"/>
      <c r="C56" s="253" t="s">
        <v>311</v>
      </c>
      <c r="D56" s="258"/>
      <c r="E56" s="259"/>
      <c r="F56" s="259"/>
      <c r="G56" s="259"/>
      <c r="H56" s="259"/>
      <c r="I56" s="259"/>
      <c r="J56" s="259"/>
      <c r="K56" s="259"/>
      <c r="L56" s="259"/>
      <c r="M56" s="252"/>
      <c r="N56" s="252"/>
      <c r="O56" s="252"/>
      <c r="P56" s="252"/>
      <c r="Q56" s="252"/>
      <c r="R56" s="252"/>
      <c r="S56" s="252"/>
      <c r="T56" s="252"/>
      <c r="U56" s="253"/>
      <c r="V56" s="254"/>
      <c r="W56" s="254"/>
      <c r="X56" s="254"/>
      <c r="Y56" s="254"/>
      <c r="Z56" s="255"/>
      <c r="AA56" s="255"/>
      <c r="AB56" s="1089"/>
      <c r="AC56" s="1090"/>
      <c r="AD56" s="1090"/>
      <c r="AE56" s="1090"/>
      <c r="AF56" s="1090"/>
      <c r="AG56" s="1090"/>
      <c r="AH56" s="1091"/>
      <c r="AI56" s="1092" t="s">
        <v>191</v>
      </c>
      <c r="AJ56" s="1093"/>
      <c r="AK56" s="57"/>
      <c r="AL56" s="70"/>
      <c r="AT56" s="59"/>
    </row>
    <row r="57" spans="1:52" ht="24" customHeight="1" thickBot="1">
      <c r="A57" s="294" t="s">
        <v>18</v>
      </c>
      <c r="B57" s="275" t="s">
        <v>105</v>
      </c>
      <c r="C57" s="275"/>
      <c r="D57" s="275"/>
      <c r="E57" s="275"/>
      <c r="F57" s="275"/>
      <c r="G57" s="275"/>
      <c r="H57" s="275"/>
      <c r="I57" s="275"/>
      <c r="J57" s="275"/>
      <c r="K57" s="275"/>
      <c r="L57" s="295"/>
      <c r="M57" s="295"/>
      <c r="N57" s="275"/>
      <c r="O57" s="275"/>
      <c r="P57" s="296"/>
      <c r="Q57" s="296"/>
      <c r="R57" s="297"/>
      <c r="S57" s="1072" t="s">
        <v>141</v>
      </c>
      <c r="T57" s="1073"/>
      <c r="U57" s="1073"/>
      <c r="V57" s="1073"/>
      <c r="W57" s="1073"/>
      <c r="X57" s="1074"/>
      <c r="Y57" s="1168" t="s">
        <v>315</v>
      </c>
      <c r="Z57" s="1169"/>
      <c r="AA57" s="1169"/>
      <c r="AB57" s="1169"/>
      <c r="AC57" s="1169"/>
      <c r="AD57" s="1170"/>
      <c r="AE57" s="1168" t="s">
        <v>142</v>
      </c>
      <c r="AF57" s="1169"/>
      <c r="AG57" s="1169"/>
      <c r="AH57" s="1169"/>
      <c r="AI57" s="1169"/>
      <c r="AJ57" s="1170"/>
      <c r="AL57" s="71"/>
      <c r="AM57" s="883" t="s">
        <v>216</v>
      </c>
      <c r="AT57" s="59"/>
    </row>
    <row r="58" spans="1:52" ht="21.75" customHeight="1" thickBot="1">
      <c r="A58" s="1067"/>
      <c r="B58" s="1146" t="s">
        <v>351</v>
      </c>
      <c r="C58" s="1147"/>
      <c r="D58" s="1147"/>
      <c r="E58" s="1147"/>
      <c r="F58" s="1147"/>
      <c r="G58" s="1147"/>
      <c r="H58" s="1147"/>
      <c r="I58" s="1147"/>
      <c r="J58" s="1147"/>
      <c r="K58" s="1147"/>
      <c r="L58" s="1147"/>
      <c r="M58" s="1147"/>
      <c r="N58" s="1147"/>
      <c r="O58" s="1147"/>
      <c r="P58" s="1147"/>
      <c r="Q58" s="1147"/>
      <c r="R58" s="1148"/>
      <c r="S58" s="1171">
        <v>51000000</v>
      </c>
      <c r="T58" s="1172"/>
      <c r="U58" s="1172"/>
      <c r="V58" s="1172"/>
      <c r="W58" s="1173"/>
      <c r="X58" s="298" t="s">
        <v>274</v>
      </c>
      <c r="Y58" s="1171">
        <v>235000000</v>
      </c>
      <c r="Z58" s="1172"/>
      <c r="AA58" s="1172"/>
      <c r="AB58" s="1172"/>
      <c r="AC58" s="1173"/>
      <c r="AD58" s="299" t="s">
        <v>274</v>
      </c>
      <c r="AE58" s="1171">
        <v>80000000</v>
      </c>
      <c r="AF58" s="1172"/>
      <c r="AG58" s="1172"/>
      <c r="AH58" s="1172"/>
      <c r="AI58" s="1173"/>
      <c r="AJ58" s="300" t="s">
        <v>2</v>
      </c>
      <c r="AM58" s="883" t="s">
        <v>154</v>
      </c>
      <c r="AU58" s="59"/>
    </row>
    <row r="59" spans="1:52" ht="21.75" customHeight="1" thickBot="1">
      <c r="A59" s="1067"/>
      <c r="B59" s="301" t="s">
        <v>352</v>
      </c>
      <c r="C59" s="302"/>
      <c r="D59" s="302"/>
      <c r="E59" s="302"/>
      <c r="F59" s="302"/>
      <c r="G59" s="302"/>
      <c r="H59" s="302"/>
      <c r="I59" s="302"/>
      <c r="J59" s="302"/>
      <c r="K59" s="302"/>
      <c r="L59" s="303"/>
      <c r="M59" s="303"/>
      <c r="N59" s="303"/>
      <c r="O59" s="303"/>
      <c r="P59" s="303"/>
      <c r="Q59" s="303"/>
      <c r="R59" s="304"/>
      <c r="S59" s="1111">
        <v>220.8</v>
      </c>
      <c r="T59" s="1112"/>
      <c r="U59" s="1112"/>
      <c r="V59" s="1112"/>
      <c r="W59" s="1113"/>
      <c r="X59" s="305" t="s">
        <v>482</v>
      </c>
      <c r="Y59" s="1111">
        <v>1135.8</v>
      </c>
      <c r="Z59" s="1112"/>
      <c r="AA59" s="1112"/>
      <c r="AB59" s="1112"/>
      <c r="AC59" s="1113"/>
      <c r="AD59" s="306" t="s">
        <v>482</v>
      </c>
      <c r="AE59" s="1111">
        <v>420.8</v>
      </c>
      <c r="AF59" s="1112"/>
      <c r="AG59" s="1112"/>
      <c r="AH59" s="1112"/>
      <c r="AI59" s="1113"/>
      <c r="AJ59" s="307" t="s">
        <v>39</v>
      </c>
      <c r="AM59" s="71" t="s">
        <v>159</v>
      </c>
      <c r="AU59" s="59"/>
    </row>
    <row r="60" spans="1:52" ht="21.75" customHeight="1" thickBot="1">
      <c r="A60" s="1067"/>
      <c r="B60" s="308" t="s">
        <v>353</v>
      </c>
      <c r="C60" s="309"/>
      <c r="D60" s="309"/>
      <c r="E60" s="309"/>
      <c r="F60" s="309"/>
      <c r="G60" s="309"/>
      <c r="H60" s="309"/>
      <c r="I60" s="309"/>
      <c r="J60" s="309"/>
      <c r="K60" s="309"/>
      <c r="L60" s="310"/>
      <c r="M60" s="310"/>
      <c r="N60" s="310"/>
      <c r="O60" s="310"/>
      <c r="P60" s="310"/>
      <c r="Q60" s="310"/>
      <c r="R60" s="310"/>
      <c r="S60" s="1100">
        <v>18.100000000000001</v>
      </c>
      <c r="T60" s="1101"/>
      <c r="U60" s="1101"/>
      <c r="V60" s="1101"/>
      <c r="W60" s="1102"/>
      <c r="X60" s="305" t="s">
        <v>482</v>
      </c>
      <c r="Y60" s="1100">
        <v>94.6</v>
      </c>
      <c r="Z60" s="1101"/>
      <c r="AA60" s="1101"/>
      <c r="AB60" s="1101"/>
      <c r="AC60" s="1102"/>
      <c r="AD60" s="306" t="s">
        <v>482</v>
      </c>
      <c r="AE60" s="1100">
        <v>35.4</v>
      </c>
      <c r="AF60" s="1101"/>
      <c r="AG60" s="1101"/>
      <c r="AH60" s="1101"/>
      <c r="AI60" s="1102"/>
      <c r="AJ60" s="307" t="s">
        <v>39</v>
      </c>
      <c r="AM60" s="71" t="s">
        <v>215</v>
      </c>
      <c r="AU60" s="59"/>
    </row>
    <row r="61" spans="1:52" ht="21.75" customHeight="1" thickBot="1">
      <c r="A61" s="1067"/>
      <c r="B61" s="308" t="s">
        <v>354</v>
      </c>
      <c r="C61" s="311"/>
      <c r="D61" s="311"/>
      <c r="E61" s="311"/>
      <c r="F61" s="311"/>
      <c r="G61" s="311"/>
      <c r="H61" s="311"/>
      <c r="I61" s="311"/>
      <c r="J61" s="311"/>
      <c r="K61" s="311"/>
      <c r="L61" s="279"/>
      <c r="M61" s="279"/>
      <c r="N61" s="279"/>
      <c r="O61" s="279"/>
      <c r="P61" s="279"/>
      <c r="Q61" s="279"/>
      <c r="R61" s="279"/>
      <c r="S61" s="1103">
        <f>IFERROR(ROUND(S58/S59,),"")</f>
        <v>230978</v>
      </c>
      <c r="T61" s="1104"/>
      <c r="U61" s="1104"/>
      <c r="V61" s="1104"/>
      <c r="W61" s="1105"/>
      <c r="X61" s="305" t="s">
        <v>2</v>
      </c>
      <c r="Y61" s="1103">
        <f>IFERROR(ROUND(Y58/Y59,),"")</f>
        <v>206903</v>
      </c>
      <c r="Z61" s="1104"/>
      <c r="AA61" s="1104"/>
      <c r="AB61" s="1104"/>
      <c r="AC61" s="1105"/>
      <c r="AD61" s="305" t="s">
        <v>2</v>
      </c>
      <c r="AE61" s="1103">
        <f>IFERROR(ROUND(AE58/AE59,),"")</f>
        <v>190114</v>
      </c>
      <c r="AF61" s="1104"/>
      <c r="AG61" s="1104"/>
      <c r="AH61" s="1104"/>
      <c r="AI61" s="1105"/>
      <c r="AJ61" s="307" t="s">
        <v>2</v>
      </c>
      <c r="AM61" s="71" t="s">
        <v>280</v>
      </c>
      <c r="AU61" s="59"/>
    </row>
    <row r="62" spans="1:52" ht="18" customHeight="1">
      <c r="A62" s="1067"/>
      <c r="B62" s="1127" t="s">
        <v>355</v>
      </c>
      <c r="C62" s="1128"/>
      <c r="D62" s="1128"/>
      <c r="E62" s="1128"/>
      <c r="F62" s="1128"/>
      <c r="G62" s="1128"/>
      <c r="H62" s="1128"/>
      <c r="I62" s="1128"/>
      <c r="J62" s="1128"/>
      <c r="K62" s="312"/>
      <c r="L62" s="313" t="s">
        <v>273</v>
      </c>
      <c r="M62" s="314"/>
      <c r="N62" s="314"/>
      <c r="O62" s="314"/>
      <c r="P62" s="314"/>
      <c r="Q62" s="314"/>
      <c r="R62" s="314"/>
      <c r="S62" s="1109">
        <f>CEILING(AP63,1)</f>
        <v>88206</v>
      </c>
      <c r="T62" s="1110"/>
      <c r="U62" s="1110"/>
      <c r="V62" s="1110"/>
      <c r="W62" s="1110"/>
      <c r="X62" s="315" t="s">
        <v>274</v>
      </c>
      <c r="Y62" s="1106"/>
      <c r="Z62" s="1107"/>
      <c r="AA62" s="1107"/>
      <c r="AB62" s="1107"/>
      <c r="AC62" s="1107"/>
      <c r="AD62" s="1108"/>
      <c r="AE62" s="1124"/>
      <c r="AF62" s="1125"/>
      <c r="AG62" s="1125"/>
      <c r="AH62" s="1125"/>
      <c r="AI62" s="1125"/>
      <c r="AJ62" s="1126"/>
      <c r="AN62" s="72"/>
      <c r="AO62" s="73"/>
      <c r="AP62" s="74" t="s">
        <v>151</v>
      </c>
      <c r="AQ62" s="75" t="s">
        <v>152</v>
      </c>
      <c r="AR62" s="74" t="s">
        <v>153</v>
      </c>
      <c r="AS62" s="75" t="s">
        <v>265</v>
      </c>
      <c r="AT62" s="76" t="s">
        <v>266</v>
      </c>
      <c r="AU62" s="77" t="s">
        <v>267</v>
      </c>
      <c r="AV62" s="78" t="s">
        <v>268</v>
      </c>
      <c r="AW62" s="77"/>
      <c r="AX62" s="77"/>
      <c r="AY62" s="77"/>
      <c r="AZ62" s="79"/>
    </row>
    <row r="63" spans="1:52" ht="18" customHeight="1">
      <c r="A63" s="1067"/>
      <c r="B63" s="1129"/>
      <c r="C63" s="1130"/>
      <c r="D63" s="1130"/>
      <c r="E63" s="1130"/>
      <c r="F63" s="1130"/>
      <c r="G63" s="1130"/>
      <c r="H63" s="1130"/>
      <c r="I63" s="1130"/>
      <c r="J63" s="1130"/>
      <c r="K63" s="316"/>
      <c r="L63" s="309"/>
      <c r="M63" s="317" t="s">
        <v>205</v>
      </c>
      <c r="N63" s="1071">
        <f>T63</f>
        <v>19158343.200000003</v>
      </c>
      <c r="O63" s="1071"/>
      <c r="P63" s="1071"/>
      <c r="Q63" s="317" t="s">
        <v>274</v>
      </c>
      <c r="R63" s="318" t="s">
        <v>275</v>
      </c>
      <c r="S63" s="319" t="s">
        <v>205</v>
      </c>
      <c r="T63" s="1052">
        <f>S60*S62*12</f>
        <v>19158343.200000003</v>
      </c>
      <c r="U63" s="1052"/>
      <c r="V63" s="1052"/>
      <c r="W63" s="320" t="s">
        <v>274</v>
      </c>
      <c r="X63" s="321" t="s">
        <v>275</v>
      </c>
      <c r="Y63" s="1106"/>
      <c r="Z63" s="1107"/>
      <c r="AA63" s="1107"/>
      <c r="AB63" s="1107"/>
      <c r="AC63" s="1107"/>
      <c r="AD63" s="1108"/>
      <c r="AE63" s="1124"/>
      <c r="AF63" s="1125"/>
      <c r="AG63" s="1125"/>
      <c r="AH63" s="1125"/>
      <c r="AI63" s="1125"/>
      <c r="AJ63" s="1126"/>
      <c r="AN63" s="80" t="s">
        <v>156</v>
      </c>
      <c r="AO63" s="80" t="s">
        <v>149</v>
      </c>
      <c r="AP63" s="81">
        <f>IFERROR(AB49/(S60*12),0)</f>
        <v>88205.414364640877</v>
      </c>
      <c r="AQ63" s="82"/>
      <c r="AR63" s="81"/>
      <c r="AS63" s="77"/>
      <c r="AT63" s="83"/>
      <c r="AU63" s="77"/>
      <c r="AV63" s="84" t="s">
        <v>269</v>
      </c>
      <c r="AW63" s="77"/>
      <c r="AX63" s="77"/>
      <c r="AY63" s="77"/>
      <c r="AZ63" s="79"/>
    </row>
    <row r="64" spans="1:52" ht="18" customHeight="1" thickBot="1">
      <c r="A64" s="1067"/>
      <c r="B64" s="1129"/>
      <c r="C64" s="1130"/>
      <c r="D64" s="1130"/>
      <c r="E64" s="1130"/>
      <c r="F64" s="1130"/>
      <c r="G64" s="1130"/>
      <c r="H64" s="1130"/>
      <c r="I64" s="1130"/>
      <c r="J64" s="1130"/>
      <c r="K64" s="312"/>
      <c r="L64" s="313" t="s">
        <v>276</v>
      </c>
      <c r="M64" s="314"/>
      <c r="N64" s="314"/>
      <c r="O64" s="314"/>
      <c r="P64" s="314"/>
      <c r="Q64" s="314"/>
      <c r="R64" s="314"/>
      <c r="S64" s="1166">
        <f>IF((CEILING(AP66,1)-AP66)-2*(CEILING(AQ66,1)-AQ66)&gt;=0,CEILING(AP66,1),CEILING(AP66+AU67/S60/12,1))</f>
        <v>24412</v>
      </c>
      <c r="T64" s="1167"/>
      <c r="U64" s="1167"/>
      <c r="V64" s="1167"/>
      <c r="W64" s="1167"/>
      <c r="X64" s="322" t="s">
        <v>274</v>
      </c>
      <c r="Y64" s="1166">
        <f>IF((CEILING(AP66,1)-AP66)-2*(CEILING(AQ66,1)-AQ66)&gt;=0,CEILING(AQ66,1),FLOOR(AQ66,1))</f>
        <v>12206</v>
      </c>
      <c r="Z64" s="1167"/>
      <c r="AA64" s="1167"/>
      <c r="AB64" s="1167"/>
      <c r="AC64" s="1167"/>
      <c r="AD64" s="322" t="s">
        <v>274</v>
      </c>
      <c r="AE64" s="1094"/>
      <c r="AF64" s="1095"/>
      <c r="AG64" s="1095"/>
      <c r="AH64" s="1095"/>
      <c r="AI64" s="1095"/>
      <c r="AJ64" s="1096"/>
      <c r="AN64" s="85"/>
      <c r="AO64" s="86" t="s">
        <v>150</v>
      </c>
      <c r="AP64" s="87">
        <f>AB49</f>
        <v>19158216</v>
      </c>
      <c r="AQ64" s="88"/>
      <c r="AR64" s="87"/>
      <c r="AS64" s="89">
        <f>SUM(AP64:AR64)</f>
        <v>19158216</v>
      </c>
      <c r="AT64" s="90">
        <f>AS64-S60*S62*12</f>
        <v>-127.20000000298023</v>
      </c>
      <c r="AU64" s="91" t="s">
        <v>241</v>
      </c>
      <c r="AV64" s="92"/>
      <c r="AW64" s="93"/>
      <c r="AX64" s="93"/>
      <c r="AY64" s="93"/>
      <c r="AZ64" s="94"/>
    </row>
    <row r="65" spans="1:74" ht="18" customHeight="1" thickBot="1">
      <c r="A65" s="1067"/>
      <c r="B65" s="1129"/>
      <c r="C65" s="1130"/>
      <c r="D65" s="1130"/>
      <c r="E65" s="1130"/>
      <c r="F65" s="1130"/>
      <c r="G65" s="1130"/>
      <c r="H65" s="1130"/>
      <c r="I65" s="1130"/>
      <c r="J65" s="1130"/>
      <c r="K65" s="316"/>
      <c r="L65" s="309"/>
      <c r="M65" s="317" t="s">
        <v>205</v>
      </c>
      <c r="N65" s="1071">
        <f>SUM(T65,Z65)</f>
        <v>19158537.600000001</v>
      </c>
      <c r="O65" s="1071"/>
      <c r="P65" s="1071"/>
      <c r="Q65" s="317" t="s">
        <v>274</v>
      </c>
      <c r="R65" s="318" t="s">
        <v>275</v>
      </c>
      <c r="S65" s="323" t="s">
        <v>205</v>
      </c>
      <c r="T65" s="1071">
        <f>S60*S64*12</f>
        <v>5302286.4000000004</v>
      </c>
      <c r="U65" s="1071"/>
      <c r="V65" s="1071"/>
      <c r="W65" s="317" t="s">
        <v>274</v>
      </c>
      <c r="X65" s="324" t="s">
        <v>275</v>
      </c>
      <c r="Y65" s="323" t="s">
        <v>205</v>
      </c>
      <c r="Z65" s="1071">
        <f>Y60*Y64*12</f>
        <v>13856251.199999999</v>
      </c>
      <c r="AA65" s="1071"/>
      <c r="AB65" s="1071"/>
      <c r="AC65" s="317" t="s">
        <v>274</v>
      </c>
      <c r="AD65" s="324" t="s">
        <v>275</v>
      </c>
      <c r="AE65" s="1097"/>
      <c r="AF65" s="1098"/>
      <c r="AG65" s="1098"/>
      <c r="AH65" s="1098"/>
      <c r="AI65" s="1098"/>
      <c r="AJ65" s="1099"/>
      <c r="AN65" s="80" t="s">
        <v>157</v>
      </c>
      <c r="AO65" s="95" t="s">
        <v>155</v>
      </c>
      <c r="AP65" s="96">
        <v>2</v>
      </c>
      <c r="AQ65" s="97">
        <v>1</v>
      </c>
      <c r="AR65" s="98"/>
      <c r="AS65" s="77"/>
      <c r="AT65" s="83"/>
      <c r="AU65" s="77"/>
      <c r="AV65" s="84" t="s">
        <v>270</v>
      </c>
      <c r="AW65" s="99">
        <f>AP65/AQ65</f>
        <v>2</v>
      </c>
      <c r="AX65" s="100" t="str">
        <f>IF(AW65&lt;1,"  1を上回るよう配分比率を設定してください。","  1を上回ることを確認してください")</f>
        <v xml:space="preserve">  1を上回ることを確認してください</v>
      </c>
      <c r="AY65" s="100"/>
      <c r="AZ65" s="101"/>
    </row>
    <row r="66" spans="1:74" ht="18" customHeight="1">
      <c r="A66" s="1067"/>
      <c r="B66" s="1129"/>
      <c r="C66" s="1130"/>
      <c r="D66" s="1130"/>
      <c r="E66" s="1130"/>
      <c r="F66" s="1130"/>
      <c r="G66" s="1130"/>
      <c r="H66" s="1130"/>
      <c r="I66" s="1130"/>
      <c r="J66" s="1130"/>
      <c r="K66" s="325"/>
      <c r="L66" s="313" t="s">
        <v>277</v>
      </c>
      <c r="M66" s="314"/>
      <c r="N66" s="314"/>
      <c r="O66" s="314"/>
      <c r="P66" s="314"/>
      <c r="Q66" s="314"/>
      <c r="R66" s="314"/>
      <c r="S66" s="1109">
        <f>IF((CEILING(AP69,1)-AP69)-2*(CEILING(AQ69,1)-AQ69)&gt;=0,CEILING(AP69,1),CEILING(AP69+(AU69+AU70)/S60/12,1))</f>
        <v>21502</v>
      </c>
      <c r="T66" s="1110"/>
      <c r="U66" s="1110"/>
      <c r="V66" s="1110"/>
      <c r="W66" s="1110"/>
      <c r="X66" s="315" t="s">
        <v>274</v>
      </c>
      <c r="Y66" s="1109">
        <f>IF((CEILING(AP69,1)-AP69)-2*(CEILING(AQ69,1)-AQ69)&gt;=0,CEILING(AQ69,1),FLOOR(AQ69,1))</f>
        <v>10751</v>
      </c>
      <c r="Z66" s="1110"/>
      <c r="AA66" s="1110"/>
      <c r="AB66" s="1110"/>
      <c r="AC66" s="1110"/>
      <c r="AD66" s="315" t="s">
        <v>274</v>
      </c>
      <c r="AE66" s="1110">
        <f>IF(Y66-2*(CEILING(AR69,1))&gt;=0,CEILING(AR69,1),FLOOR(AR69,1))</f>
        <v>5375</v>
      </c>
      <c r="AF66" s="1110"/>
      <c r="AG66" s="1110"/>
      <c r="AH66" s="1110"/>
      <c r="AI66" s="1110"/>
      <c r="AJ66" s="326" t="s">
        <v>274</v>
      </c>
      <c r="AN66" s="102"/>
      <c r="AO66" s="103" t="s">
        <v>149</v>
      </c>
      <c r="AP66" s="104">
        <f>AB49/((S60+Y60/AW65)*12)</f>
        <v>24411.590214067277</v>
      </c>
      <c r="AQ66" s="105">
        <f>AB49/((S60*AW65+Y60)*12)</f>
        <v>12205.795107033638</v>
      </c>
      <c r="AR66" s="104"/>
      <c r="AS66" s="106"/>
      <c r="AT66" s="107"/>
      <c r="AU66" s="106"/>
      <c r="AV66" s="108"/>
      <c r="AW66" s="109"/>
      <c r="AX66" s="106"/>
      <c r="AY66" s="106"/>
      <c r="AZ66" s="110"/>
    </row>
    <row r="67" spans="1:74" ht="18" customHeight="1" thickBot="1">
      <c r="A67" s="327"/>
      <c r="B67" s="1129"/>
      <c r="C67" s="1130"/>
      <c r="D67" s="1130"/>
      <c r="E67" s="1130"/>
      <c r="F67" s="1130"/>
      <c r="G67" s="1130"/>
      <c r="H67" s="1130"/>
      <c r="I67" s="1130"/>
      <c r="J67" s="1130"/>
      <c r="K67" s="316"/>
      <c r="L67" s="311"/>
      <c r="M67" s="320" t="s">
        <v>205</v>
      </c>
      <c r="N67" s="1052">
        <f>SUM(T67,Z67,AF67)</f>
        <v>19158069.600000001</v>
      </c>
      <c r="O67" s="1052"/>
      <c r="P67" s="1052"/>
      <c r="Q67" s="320" t="s">
        <v>274</v>
      </c>
      <c r="R67" s="328" t="s">
        <v>275</v>
      </c>
      <c r="S67" s="319" t="s">
        <v>205</v>
      </c>
      <c r="T67" s="1052">
        <f>S60*S66*12</f>
        <v>4670234.4000000004</v>
      </c>
      <c r="U67" s="1052"/>
      <c r="V67" s="1052"/>
      <c r="W67" s="320" t="s">
        <v>274</v>
      </c>
      <c r="X67" s="324" t="s">
        <v>275</v>
      </c>
      <c r="Y67" s="319" t="s">
        <v>205</v>
      </c>
      <c r="Z67" s="1052">
        <f>Y60*Y66*12</f>
        <v>12204535.199999999</v>
      </c>
      <c r="AA67" s="1052"/>
      <c r="AB67" s="1052"/>
      <c r="AC67" s="320" t="s">
        <v>274</v>
      </c>
      <c r="AD67" s="324" t="s">
        <v>275</v>
      </c>
      <c r="AE67" s="320" t="s">
        <v>205</v>
      </c>
      <c r="AF67" s="1052">
        <f>AE60*AE66*12</f>
        <v>2283300</v>
      </c>
      <c r="AG67" s="1052"/>
      <c r="AH67" s="1052"/>
      <c r="AI67" s="320" t="s">
        <v>274</v>
      </c>
      <c r="AJ67" s="329" t="s">
        <v>275</v>
      </c>
      <c r="AN67" s="85"/>
      <c r="AO67" s="85" t="s">
        <v>150</v>
      </c>
      <c r="AP67" s="111">
        <f>AB49/(1+Y60/S60/AW65)</f>
        <v>5302197.3944954136</v>
      </c>
      <c r="AQ67" s="112">
        <f>AB49/(S60/Y60*AW65+1)</f>
        <v>13856018.605504585</v>
      </c>
      <c r="AR67" s="111"/>
      <c r="AS67" s="89">
        <f>SUM(AP67:AR67)</f>
        <v>19158216</v>
      </c>
      <c r="AT67" s="90">
        <f>AS67-S60*S64*12-Y60*Y64*12</f>
        <v>-321.59999999962747</v>
      </c>
      <c r="AU67" s="93">
        <f>IF((CEILING(AP66,1)-AP66)-2*(CEILING(AQ66,1)-AQ66)&gt;=0,0,(AQ66-FLOOR(AQ66,1))*Y60*12)</f>
        <v>0</v>
      </c>
      <c r="AV67" s="92"/>
      <c r="AW67" s="113"/>
      <c r="AX67" s="93"/>
      <c r="AY67" s="93"/>
      <c r="AZ67" s="94"/>
    </row>
    <row r="68" spans="1:74" ht="18" customHeight="1" thickBot="1">
      <c r="A68" s="327"/>
      <c r="B68" s="1129"/>
      <c r="C68" s="1130"/>
      <c r="D68" s="1130"/>
      <c r="E68" s="1130"/>
      <c r="F68" s="1130"/>
      <c r="G68" s="1130"/>
      <c r="H68" s="1130"/>
      <c r="I68" s="1130"/>
      <c r="J68" s="1130"/>
      <c r="K68" s="325"/>
      <c r="L68" s="313" t="s">
        <v>278</v>
      </c>
      <c r="M68" s="314"/>
      <c r="N68" s="314"/>
      <c r="O68" s="314"/>
      <c r="P68" s="314"/>
      <c r="Q68" s="314"/>
      <c r="R68" s="314"/>
      <c r="S68" s="1053"/>
      <c r="T68" s="1054"/>
      <c r="U68" s="1054"/>
      <c r="V68" s="1054"/>
      <c r="W68" s="1055"/>
      <c r="X68" s="311" t="s">
        <v>274</v>
      </c>
      <c r="Y68" s="1053"/>
      <c r="Z68" s="1054"/>
      <c r="AA68" s="1054"/>
      <c r="AB68" s="1054"/>
      <c r="AC68" s="1055"/>
      <c r="AD68" s="330" t="s">
        <v>274</v>
      </c>
      <c r="AE68" s="1053"/>
      <c r="AF68" s="1054"/>
      <c r="AG68" s="1054"/>
      <c r="AH68" s="1054"/>
      <c r="AI68" s="1055"/>
      <c r="AJ68" s="331" t="s">
        <v>274</v>
      </c>
      <c r="AN68" s="80" t="s">
        <v>158</v>
      </c>
      <c r="AO68" s="108" t="s">
        <v>155</v>
      </c>
      <c r="AP68" s="96">
        <v>2</v>
      </c>
      <c r="AQ68" s="115">
        <v>1</v>
      </c>
      <c r="AR68" s="116">
        <v>0.5</v>
      </c>
      <c r="AS68" s="106"/>
      <c r="AT68" s="107"/>
      <c r="AU68" s="106"/>
      <c r="AV68" s="108" t="s">
        <v>270</v>
      </c>
      <c r="AW68" s="109">
        <f>AP68/AQ68</f>
        <v>2</v>
      </c>
      <c r="AX68" s="117" t="str">
        <f>IF(AW68&lt;1,"  1を上回るよう配分比率を設定してください。","  1を上回ることを確認してください")</f>
        <v xml:space="preserve">  1を上回ることを確認してください</v>
      </c>
      <c r="AY68" s="117"/>
      <c r="AZ68" s="118"/>
    </row>
    <row r="69" spans="1:74" ht="18" customHeight="1" thickBot="1">
      <c r="A69" s="327"/>
      <c r="B69" s="1059"/>
      <c r="C69" s="1060"/>
      <c r="D69" s="1060"/>
      <c r="E69" s="1060"/>
      <c r="F69" s="1060"/>
      <c r="G69" s="1060"/>
      <c r="H69" s="1060"/>
      <c r="I69" s="1130"/>
      <c r="J69" s="1130"/>
      <c r="K69" s="332"/>
      <c r="L69" s="311"/>
      <c r="M69" s="333" t="s">
        <v>205</v>
      </c>
      <c r="N69" s="1131">
        <f>SUM(T69,Z69,AF69)</f>
        <v>0</v>
      </c>
      <c r="O69" s="1131"/>
      <c r="P69" s="1131"/>
      <c r="Q69" s="333" t="s">
        <v>274</v>
      </c>
      <c r="R69" s="334" t="s">
        <v>275</v>
      </c>
      <c r="S69" s="335" t="s">
        <v>205</v>
      </c>
      <c r="T69" s="1131">
        <f>S60*S68*12</f>
        <v>0</v>
      </c>
      <c r="U69" s="1131"/>
      <c r="V69" s="1131"/>
      <c r="W69" s="333" t="s">
        <v>274</v>
      </c>
      <c r="X69" s="336" t="s">
        <v>275</v>
      </c>
      <c r="Y69" s="333" t="s">
        <v>205</v>
      </c>
      <c r="Z69" s="1131">
        <f>Y60*Y68*12</f>
        <v>0</v>
      </c>
      <c r="AA69" s="1131"/>
      <c r="AB69" s="1131"/>
      <c r="AC69" s="333" t="s">
        <v>274</v>
      </c>
      <c r="AD69" s="336" t="s">
        <v>275</v>
      </c>
      <c r="AE69" s="333" t="s">
        <v>205</v>
      </c>
      <c r="AF69" s="1131">
        <f>AE60*AE68*12</f>
        <v>0</v>
      </c>
      <c r="AG69" s="1131"/>
      <c r="AH69" s="1131"/>
      <c r="AI69" s="333" t="s">
        <v>274</v>
      </c>
      <c r="AJ69" s="337" t="s">
        <v>275</v>
      </c>
      <c r="AN69" s="119"/>
      <c r="AO69" s="120" t="s">
        <v>149</v>
      </c>
      <c r="AP69" s="104">
        <f>AB49/((S60+Y60/AW68+AE60/AW70)*12)</f>
        <v>21501.925925925927</v>
      </c>
      <c r="AQ69" s="105">
        <f>AB49/((S60*AW68+Y60+AE60/AW69)*12)</f>
        <v>10750.962962962964</v>
      </c>
      <c r="AR69" s="104">
        <f>AB49/((S60*AW70+Y60*AW69+AE60)*12)</f>
        <v>5375.4814814814818</v>
      </c>
      <c r="AS69" s="106"/>
      <c r="AT69" s="107"/>
      <c r="AU69" s="121">
        <f>IF((CEILING(AP69,1)-AP69)-2*(CEILING(AQ69,1)-AQ69)&gt;=0,0,(AQ69-FLOOR(AQ69,1))*Y60*12)</f>
        <v>0</v>
      </c>
      <c r="AV69" s="108" t="s">
        <v>271</v>
      </c>
      <c r="AW69" s="109">
        <f>AQ68/AR68</f>
        <v>2</v>
      </c>
      <c r="AX69" s="117" t="str">
        <f t="shared" ref="AX69" si="0">IF(AW69&lt;2,"  2以上となるよう配分比率を設定してください。","  2以上であることを確認してください")</f>
        <v xml:space="preserve">  2以上であることを確認してください</v>
      </c>
      <c r="AY69" s="117"/>
      <c r="AZ69" s="118"/>
    </row>
    <row r="70" spans="1:74" s="56" customFormat="1" ht="18" customHeight="1" thickBot="1">
      <c r="A70" s="338"/>
      <c r="B70" s="339" t="s">
        <v>316</v>
      </c>
      <c r="C70" s="275"/>
      <c r="D70" s="275"/>
      <c r="E70" s="275"/>
      <c r="F70" s="275"/>
      <c r="G70" s="275"/>
      <c r="H70" s="275"/>
      <c r="I70" s="275"/>
      <c r="J70" s="275"/>
      <c r="K70" s="340"/>
      <c r="L70" s="340"/>
      <c r="M70" s="275"/>
      <c r="N70" s="275"/>
      <c r="O70" s="275"/>
      <c r="P70" s="275"/>
      <c r="Q70" s="275"/>
      <c r="R70" s="275"/>
      <c r="S70" s="275"/>
      <c r="T70" s="275"/>
      <c r="U70" s="275"/>
      <c r="V70" s="275"/>
      <c r="W70" s="341"/>
      <c r="X70" s="1163">
        <v>7</v>
      </c>
      <c r="Y70" s="1164"/>
      <c r="Z70" s="342" t="s">
        <v>83</v>
      </c>
      <c r="AA70" s="343"/>
      <c r="AB70" s="343"/>
      <c r="AC70" s="1165"/>
      <c r="AD70" s="1165"/>
      <c r="AE70" s="342"/>
      <c r="AF70" s="342"/>
      <c r="AG70" s="342"/>
      <c r="AH70" s="344"/>
      <c r="AI70" s="345"/>
      <c r="AJ70" s="346"/>
      <c r="AN70" s="122"/>
      <c r="AO70" s="85" t="s">
        <v>150</v>
      </c>
      <c r="AP70" s="123">
        <f>AB49/(1+Y60/S60/AW68+AE60/S60/AW70)</f>
        <v>4670218.3111111121</v>
      </c>
      <c r="AQ70" s="89">
        <f>AB49/(S60/Y60*AW68+1+AE60/Y60/AW69)</f>
        <v>12204493.155555554</v>
      </c>
      <c r="AR70" s="123">
        <f>AB49/(S60/AE60*AW70+Y60/AE60*AW69+1)</f>
        <v>2283504.5333333332</v>
      </c>
      <c r="AS70" s="89">
        <f>SUM(AP70:AR70)</f>
        <v>19158216</v>
      </c>
      <c r="AT70" s="90">
        <f>AS70-S60*S66*12-Y60*Y66*12-AE60*AE66*12</f>
        <v>146.40000000037253</v>
      </c>
      <c r="AU70" s="124">
        <f>IF(Y66-2*(CEILING(AR69,1))&gt;=0,0,(AR69-FLOOR(AR69,1))*AE60*12)</f>
        <v>204.53333333344779</v>
      </c>
      <c r="AV70" s="92" t="s">
        <v>272</v>
      </c>
      <c r="AW70" s="93">
        <f>AP68/AR68</f>
        <v>4</v>
      </c>
      <c r="AX70" s="93"/>
      <c r="AY70" s="93"/>
      <c r="AZ70" s="94"/>
    </row>
    <row r="71" spans="1:74" s="56" customFormat="1" ht="16.5" customHeight="1">
      <c r="A71" s="347"/>
      <c r="B71" s="348"/>
      <c r="C71" s="349" t="s">
        <v>260</v>
      </c>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1"/>
      <c r="AL71" s="125"/>
      <c r="AM71" s="126"/>
      <c r="AN71" s="127"/>
      <c r="AO71" s="127"/>
      <c r="AP71" s="127"/>
      <c r="AQ71" s="127"/>
      <c r="AR71" s="128"/>
      <c r="AT71" s="58"/>
    </row>
    <row r="72" spans="1:74" s="56" customFormat="1" ht="15.75" customHeight="1">
      <c r="A72" s="347"/>
      <c r="B72" s="348"/>
      <c r="C72" s="352"/>
      <c r="D72" s="349" t="s">
        <v>261</v>
      </c>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286"/>
      <c r="AJ72" s="351"/>
      <c r="AL72" s="125"/>
      <c r="AM72" s="126"/>
      <c r="AN72" s="127"/>
      <c r="AO72" s="127"/>
      <c r="AP72" s="127"/>
      <c r="AQ72" s="127"/>
      <c r="AR72" s="128"/>
      <c r="AT72" s="58"/>
    </row>
    <row r="73" spans="1:74" s="56" customFormat="1" ht="15.75" customHeight="1">
      <c r="A73" s="347"/>
      <c r="B73" s="348"/>
      <c r="C73" s="354"/>
      <c r="D73" s="349" t="s">
        <v>262</v>
      </c>
      <c r="E73" s="355"/>
      <c r="F73" s="355"/>
      <c r="G73" s="355"/>
      <c r="H73" s="355"/>
      <c r="I73" s="355"/>
      <c r="J73" s="355"/>
      <c r="K73" s="355"/>
      <c r="L73" s="355"/>
      <c r="M73" s="355"/>
      <c r="N73" s="355"/>
      <c r="O73" s="355"/>
      <c r="P73" s="355"/>
      <c r="Q73" s="355"/>
      <c r="R73" s="355"/>
      <c r="S73" s="355"/>
      <c r="T73" s="353"/>
      <c r="U73" s="353"/>
      <c r="V73" s="353"/>
      <c r="W73" s="353"/>
      <c r="X73" s="353"/>
      <c r="Y73" s="353"/>
      <c r="Z73" s="353"/>
      <c r="AA73" s="353"/>
      <c r="AB73" s="353"/>
      <c r="AC73" s="353"/>
      <c r="AD73" s="353"/>
      <c r="AE73" s="353"/>
      <c r="AF73" s="353"/>
      <c r="AG73" s="353"/>
      <c r="AH73" s="353"/>
      <c r="AI73" s="286"/>
      <c r="AJ73" s="351"/>
      <c r="AL73" s="125"/>
      <c r="AM73" s="126"/>
      <c r="AN73" s="127"/>
      <c r="AO73" s="127"/>
      <c r="AP73" s="127"/>
      <c r="AQ73" s="127"/>
      <c r="AR73" s="128"/>
      <c r="AT73" s="58"/>
    </row>
    <row r="74" spans="1:74" s="56" customFormat="1" ht="27" customHeight="1">
      <c r="A74" s="347"/>
      <c r="B74" s="348"/>
      <c r="C74" s="354"/>
      <c r="D74" s="1318" t="s">
        <v>317</v>
      </c>
      <c r="E74" s="1318"/>
      <c r="F74" s="1318"/>
      <c r="G74" s="1318"/>
      <c r="H74" s="1318"/>
      <c r="I74" s="1318"/>
      <c r="J74" s="1318"/>
      <c r="K74" s="1318"/>
      <c r="L74" s="1318"/>
      <c r="M74" s="1318"/>
      <c r="N74" s="1318"/>
      <c r="O74" s="1318"/>
      <c r="P74" s="1318"/>
      <c r="Q74" s="1318"/>
      <c r="R74" s="1318"/>
      <c r="S74" s="1318"/>
      <c r="T74" s="1318"/>
      <c r="U74" s="1318"/>
      <c r="V74" s="1318"/>
      <c r="W74" s="1318"/>
      <c r="X74" s="1318"/>
      <c r="Y74" s="1318"/>
      <c r="Z74" s="1318"/>
      <c r="AA74" s="1318"/>
      <c r="AB74" s="1318"/>
      <c r="AC74" s="1318"/>
      <c r="AD74" s="1318"/>
      <c r="AE74" s="1318"/>
      <c r="AF74" s="1318"/>
      <c r="AG74" s="1318"/>
      <c r="AH74" s="1318"/>
      <c r="AI74" s="1318"/>
      <c r="AJ74" s="351"/>
      <c r="AL74" s="125"/>
      <c r="AM74" s="126"/>
      <c r="AN74" s="127"/>
      <c r="AO74" s="127"/>
      <c r="AP74" s="127"/>
      <c r="AQ74" s="127"/>
      <c r="AR74" s="128"/>
      <c r="AT74" s="58"/>
    </row>
    <row r="75" spans="1:74" s="56" customFormat="1" ht="18" customHeight="1" thickBot="1">
      <c r="A75" s="356"/>
      <c r="B75" s="357"/>
      <c r="C75" s="358"/>
      <c r="D75" s="359" t="s">
        <v>68</v>
      </c>
      <c r="E75" s="360"/>
      <c r="F75" s="1209"/>
      <c r="G75" s="1209"/>
      <c r="H75" s="1209"/>
      <c r="I75" s="1209"/>
      <c r="J75" s="1209"/>
      <c r="K75" s="1209"/>
      <c r="L75" s="1209"/>
      <c r="M75" s="1209"/>
      <c r="N75" s="1209"/>
      <c r="O75" s="1209"/>
      <c r="P75" s="1209"/>
      <c r="Q75" s="1209"/>
      <c r="R75" s="1209"/>
      <c r="S75" s="1209"/>
      <c r="T75" s="1209"/>
      <c r="U75" s="1209"/>
      <c r="V75" s="1209"/>
      <c r="W75" s="1209"/>
      <c r="X75" s="1209"/>
      <c r="Y75" s="1209"/>
      <c r="Z75" s="1209"/>
      <c r="AA75" s="1209"/>
      <c r="AB75" s="1209"/>
      <c r="AC75" s="1209"/>
      <c r="AD75" s="1209"/>
      <c r="AE75" s="1209"/>
      <c r="AF75" s="1209"/>
      <c r="AG75" s="1209"/>
      <c r="AH75" s="1209"/>
      <c r="AI75" s="1209"/>
      <c r="AJ75" s="361" t="s">
        <v>263</v>
      </c>
      <c r="AL75" s="125"/>
      <c r="AM75" s="126"/>
      <c r="AN75" s="127"/>
      <c r="AO75" s="127"/>
      <c r="AP75" s="127"/>
      <c r="AQ75" s="127"/>
      <c r="AR75" s="128"/>
      <c r="AT75" s="58"/>
    </row>
    <row r="76" spans="1:74" s="56" customFormat="1" ht="18" customHeight="1" thickBot="1">
      <c r="A76" s="203" t="s">
        <v>40</v>
      </c>
      <c r="B76" s="362" t="s">
        <v>356</v>
      </c>
      <c r="C76" s="363"/>
      <c r="D76" s="363"/>
      <c r="E76" s="363"/>
      <c r="F76" s="363"/>
      <c r="G76" s="363"/>
      <c r="H76" s="362"/>
      <c r="I76" s="362"/>
      <c r="J76" s="362"/>
      <c r="K76" s="362"/>
      <c r="L76" s="364"/>
      <c r="M76" s="260"/>
      <c r="N76" s="365" t="s">
        <v>190</v>
      </c>
      <c r="O76" s="261"/>
      <c r="P76" s="1214">
        <v>4</v>
      </c>
      <c r="Q76" s="1214"/>
      <c r="R76" s="261" t="s">
        <v>12</v>
      </c>
      <c r="S76" s="1214">
        <v>4</v>
      </c>
      <c r="T76" s="1214"/>
      <c r="U76" s="261" t="s">
        <v>13</v>
      </c>
      <c r="V76" s="1157" t="s">
        <v>14</v>
      </c>
      <c r="W76" s="1157"/>
      <c r="X76" s="261" t="s">
        <v>34</v>
      </c>
      <c r="Y76" s="261"/>
      <c r="Z76" s="1214">
        <v>5</v>
      </c>
      <c r="AA76" s="1214"/>
      <c r="AB76" s="261" t="s">
        <v>12</v>
      </c>
      <c r="AC76" s="1214">
        <v>3</v>
      </c>
      <c r="AD76" s="1214"/>
      <c r="AE76" s="261" t="s">
        <v>13</v>
      </c>
      <c r="AF76" s="261" t="s">
        <v>188</v>
      </c>
      <c r="AG76" s="261">
        <f>IF(P76&gt;=1,(Z76*12+AC76)-(P76*12+S76)+1,"")</f>
        <v>12</v>
      </c>
      <c r="AH76" s="1157" t="s">
        <v>189</v>
      </c>
      <c r="AI76" s="1157"/>
      <c r="AJ76" s="262" t="s">
        <v>71</v>
      </c>
    </row>
    <row r="77" spans="1:74" s="56" customFormat="1" ht="6" customHeight="1">
      <c r="A77" s="366"/>
      <c r="B77" s="367"/>
      <c r="C77" s="367"/>
      <c r="D77" s="367"/>
      <c r="E77" s="367"/>
      <c r="F77" s="367"/>
      <c r="G77" s="367"/>
      <c r="H77" s="367"/>
      <c r="I77" s="367"/>
      <c r="J77" s="367"/>
      <c r="K77" s="367"/>
      <c r="L77" s="367"/>
      <c r="M77" s="268"/>
      <c r="N77" s="268"/>
      <c r="O77" s="268"/>
      <c r="P77" s="268"/>
      <c r="Q77" s="268"/>
      <c r="R77" s="268"/>
      <c r="S77" s="268"/>
      <c r="T77" s="268"/>
      <c r="U77" s="268"/>
      <c r="V77" s="268"/>
      <c r="W77" s="268"/>
      <c r="X77" s="268"/>
      <c r="Y77" s="268"/>
      <c r="Z77" s="268"/>
      <c r="AA77" s="268"/>
      <c r="AB77" s="268"/>
      <c r="AC77" s="268"/>
      <c r="AD77" s="268"/>
      <c r="AE77" s="268"/>
      <c r="AF77" s="268"/>
      <c r="AG77" s="268"/>
      <c r="AH77" s="268"/>
      <c r="AI77" s="268"/>
      <c r="AJ77" s="269"/>
    </row>
    <row r="78" spans="1:74" s="56" customFormat="1" ht="13.5" customHeight="1">
      <c r="A78" s="267" t="s">
        <v>107</v>
      </c>
      <c r="B78" s="268"/>
      <c r="C78" s="268"/>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8"/>
      <c r="AE78" s="268"/>
      <c r="AF78" s="268"/>
      <c r="AG78" s="268"/>
      <c r="AH78" s="268"/>
      <c r="AI78" s="268"/>
      <c r="AJ78" s="269"/>
    </row>
    <row r="79" spans="1:74" s="56" customFormat="1" ht="24" customHeight="1">
      <c r="A79" s="369" t="s">
        <v>108</v>
      </c>
      <c r="B79" s="1123" t="s">
        <v>318</v>
      </c>
      <c r="C79" s="1123"/>
      <c r="D79" s="1123"/>
      <c r="E79" s="1123"/>
      <c r="F79" s="1123"/>
      <c r="G79" s="1123"/>
      <c r="H79" s="1123"/>
      <c r="I79" s="1123"/>
      <c r="J79" s="1123"/>
      <c r="K79" s="1123"/>
      <c r="L79" s="1123"/>
      <c r="M79" s="1123"/>
      <c r="N79" s="1123"/>
      <c r="O79" s="1123"/>
      <c r="P79" s="1123"/>
      <c r="Q79" s="1123"/>
      <c r="R79" s="1123"/>
      <c r="S79" s="1123"/>
      <c r="T79" s="1123"/>
      <c r="U79" s="1123"/>
      <c r="V79" s="1123"/>
      <c r="W79" s="1123"/>
      <c r="X79" s="1123"/>
      <c r="Y79" s="1123"/>
      <c r="Z79" s="1123"/>
      <c r="AA79" s="1123"/>
      <c r="AB79" s="1123"/>
      <c r="AC79" s="1123"/>
      <c r="AD79" s="1123"/>
      <c r="AE79" s="1123"/>
      <c r="AF79" s="1123"/>
      <c r="AG79" s="1123"/>
      <c r="AH79" s="1123"/>
      <c r="AI79" s="1123"/>
      <c r="AJ79" s="1123"/>
    </row>
    <row r="80" spans="1:74" s="56" customFormat="1" ht="77.25" customHeight="1">
      <c r="A80" s="369" t="s">
        <v>108</v>
      </c>
      <c r="B80" s="1123" t="s">
        <v>519</v>
      </c>
      <c r="C80" s="1123"/>
      <c r="D80" s="1123"/>
      <c r="E80" s="1123"/>
      <c r="F80" s="1123"/>
      <c r="G80" s="1123"/>
      <c r="H80" s="1123"/>
      <c r="I80" s="1123"/>
      <c r="J80" s="1123"/>
      <c r="K80" s="1123"/>
      <c r="L80" s="1123"/>
      <c r="M80" s="1123"/>
      <c r="N80" s="1123"/>
      <c r="O80" s="1123"/>
      <c r="P80" s="1123"/>
      <c r="Q80" s="1123"/>
      <c r="R80" s="1123"/>
      <c r="S80" s="1123"/>
      <c r="T80" s="1123"/>
      <c r="U80" s="1123"/>
      <c r="V80" s="1123"/>
      <c r="W80" s="1123"/>
      <c r="X80" s="1123"/>
      <c r="Y80" s="1123"/>
      <c r="Z80" s="1123"/>
      <c r="AA80" s="1123"/>
      <c r="AB80" s="1123"/>
      <c r="AC80" s="1123"/>
      <c r="AD80" s="1123"/>
      <c r="AE80" s="1123"/>
      <c r="AF80" s="1123"/>
      <c r="AG80" s="1123"/>
      <c r="AH80" s="1123"/>
      <c r="AI80" s="1123"/>
      <c r="AJ80" s="1123"/>
      <c r="AM80" s="1141"/>
      <c r="AN80" s="1141"/>
      <c r="AO80" s="1141"/>
      <c r="AP80" s="1141"/>
      <c r="AQ80" s="1141"/>
      <c r="AR80" s="1141"/>
      <c r="AS80" s="1141"/>
      <c r="AT80" s="1141"/>
      <c r="AU80" s="1141"/>
      <c r="AV80" s="1141"/>
      <c r="AW80" s="1141"/>
      <c r="AX80" s="852"/>
      <c r="AY80" s="852"/>
      <c r="AZ80" s="852"/>
      <c r="BA80" s="852"/>
      <c r="BB80" s="852"/>
      <c r="BC80" s="852"/>
      <c r="BD80" s="852"/>
      <c r="BE80" s="852"/>
      <c r="BF80" s="852"/>
      <c r="BG80" s="852"/>
      <c r="BH80" s="852"/>
      <c r="BI80" s="852"/>
      <c r="BJ80" s="852"/>
      <c r="BK80" s="852"/>
      <c r="BL80" s="852"/>
      <c r="BM80" s="852"/>
      <c r="BN80" s="852"/>
      <c r="BO80" s="852"/>
      <c r="BP80" s="852"/>
      <c r="BQ80" s="852"/>
      <c r="BR80" s="852"/>
      <c r="BS80" s="852"/>
      <c r="BT80" s="852"/>
      <c r="BU80" s="852"/>
      <c r="BV80" s="852"/>
    </row>
    <row r="81" spans="1:37" s="56" customFormat="1" ht="25.5" customHeight="1">
      <c r="A81" s="369" t="s">
        <v>108</v>
      </c>
      <c r="B81" s="1116" t="s">
        <v>193</v>
      </c>
      <c r="C81" s="1116"/>
      <c r="D81" s="1116"/>
      <c r="E81" s="1116"/>
      <c r="F81" s="1116"/>
      <c r="G81" s="1116"/>
      <c r="H81" s="1116"/>
      <c r="I81" s="1116"/>
      <c r="J81" s="1116"/>
      <c r="K81" s="1116"/>
      <c r="L81" s="1116"/>
      <c r="M81" s="1116"/>
      <c r="N81" s="1116"/>
      <c r="O81" s="1116"/>
      <c r="P81" s="1116"/>
      <c r="Q81" s="1116"/>
      <c r="R81" s="1116"/>
      <c r="S81" s="1116"/>
      <c r="T81" s="1116"/>
      <c r="U81" s="1116"/>
      <c r="V81" s="1116"/>
      <c r="W81" s="1116"/>
      <c r="X81" s="1116"/>
      <c r="Y81" s="1116"/>
      <c r="Z81" s="1116"/>
      <c r="AA81" s="1116"/>
      <c r="AB81" s="1116"/>
      <c r="AC81" s="1116"/>
      <c r="AD81" s="1116"/>
      <c r="AE81" s="1116"/>
      <c r="AF81" s="1116"/>
      <c r="AG81" s="1116"/>
      <c r="AH81" s="1116"/>
      <c r="AI81" s="1116"/>
      <c r="AJ81" s="1116"/>
    </row>
    <row r="82" spans="1:37" s="56" customFormat="1" ht="42.75" customHeight="1">
      <c r="A82" s="270" t="s">
        <v>108</v>
      </c>
      <c r="B82" s="1140" t="s">
        <v>360</v>
      </c>
      <c r="C82" s="1140"/>
      <c r="D82" s="1140"/>
      <c r="E82" s="1140"/>
      <c r="F82" s="1140"/>
      <c r="G82" s="1140"/>
      <c r="H82" s="1140"/>
      <c r="I82" s="1140"/>
      <c r="J82" s="1140"/>
      <c r="K82" s="1140"/>
      <c r="L82" s="1140"/>
      <c r="M82" s="1140"/>
      <c r="N82" s="1140"/>
      <c r="O82" s="1140"/>
      <c r="P82" s="1140"/>
      <c r="Q82" s="1140"/>
      <c r="R82" s="1140"/>
      <c r="S82" s="1140"/>
      <c r="T82" s="1140"/>
      <c r="U82" s="1140"/>
      <c r="V82" s="1140"/>
      <c r="W82" s="1140"/>
      <c r="X82" s="1140"/>
      <c r="Y82" s="1140"/>
      <c r="Z82" s="1140"/>
      <c r="AA82" s="1140"/>
      <c r="AB82" s="1140"/>
      <c r="AC82" s="1140"/>
      <c r="AD82" s="1140"/>
      <c r="AE82" s="1140"/>
      <c r="AF82" s="1140"/>
      <c r="AG82" s="1140"/>
      <c r="AH82" s="1140"/>
      <c r="AI82" s="1140"/>
      <c r="AJ82" s="1140"/>
    </row>
    <row r="83" spans="1:37" s="56" customFormat="1" ht="33.75" customHeight="1">
      <c r="A83" s="369" t="s">
        <v>147</v>
      </c>
      <c r="B83" s="1142" t="s">
        <v>321</v>
      </c>
      <c r="C83" s="1142"/>
      <c r="D83" s="1142"/>
      <c r="E83" s="1142"/>
      <c r="F83" s="1142"/>
      <c r="G83" s="1142"/>
      <c r="H83" s="1142"/>
      <c r="I83" s="1142"/>
      <c r="J83" s="1142"/>
      <c r="K83" s="1142"/>
      <c r="L83" s="1142"/>
      <c r="M83" s="1142"/>
      <c r="N83" s="1142"/>
      <c r="O83" s="1142"/>
      <c r="P83" s="1142"/>
      <c r="Q83" s="1142"/>
      <c r="R83" s="1142"/>
      <c r="S83" s="1142"/>
      <c r="T83" s="1142"/>
      <c r="U83" s="1142"/>
      <c r="V83" s="1142"/>
      <c r="W83" s="1142"/>
      <c r="X83" s="1142"/>
      <c r="Y83" s="1142"/>
      <c r="Z83" s="1142"/>
      <c r="AA83" s="1142"/>
      <c r="AB83" s="1142"/>
      <c r="AC83" s="1142"/>
      <c r="AD83" s="1142"/>
      <c r="AE83" s="1142"/>
      <c r="AF83" s="1142"/>
      <c r="AG83" s="1142"/>
      <c r="AH83" s="1142"/>
      <c r="AI83" s="1142"/>
      <c r="AJ83" s="1142"/>
    </row>
    <row r="84" spans="1:37" s="56" customFormat="1" ht="33.75" customHeight="1">
      <c r="A84" s="369" t="s">
        <v>108</v>
      </c>
      <c r="B84" s="1123" t="s">
        <v>404</v>
      </c>
      <c r="C84" s="1123"/>
      <c r="D84" s="1123"/>
      <c r="E84" s="1123"/>
      <c r="F84" s="1123"/>
      <c r="G84" s="1123"/>
      <c r="H84" s="1123"/>
      <c r="I84" s="1123"/>
      <c r="J84" s="1123"/>
      <c r="K84" s="1123"/>
      <c r="L84" s="1123"/>
      <c r="M84" s="1123"/>
      <c r="N84" s="1123"/>
      <c r="O84" s="1123"/>
      <c r="P84" s="1123"/>
      <c r="Q84" s="1123"/>
      <c r="R84" s="1123"/>
      <c r="S84" s="1123"/>
      <c r="T84" s="1123"/>
      <c r="U84" s="1123"/>
      <c r="V84" s="1123"/>
      <c r="W84" s="1123"/>
      <c r="X84" s="1123"/>
      <c r="Y84" s="1123"/>
      <c r="Z84" s="1123"/>
      <c r="AA84" s="1123"/>
      <c r="AB84" s="1123"/>
      <c r="AC84" s="1123"/>
      <c r="AD84" s="1123"/>
      <c r="AE84" s="1123"/>
      <c r="AF84" s="1123"/>
      <c r="AG84" s="1123"/>
      <c r="AH84" s="1123"/>
      <c r="AI84" s="1123"/>
      <c r="AJ84" s="1123"/>
    </row>
    <row r="85" spans="1:37" s="56" customFormat="1" ht="9" customHeight="1">
      <c r="A85" s="370"/>
      <c r="B85" s="371"/>
      <c r="C85" s="371"/>
      <c r="D85" s="371"/>
      <c r="E85" s="371"/>
      <c r="F85" s="371"/>
      <c r="G85" s="371"/>
      <c r="H85" s="371"/>
      <c r="I85" s="371"/>
      <c r="J85" s="371"/>
      <c r="K85" s="371"/>
      <c r="L85" s="371"/>
      <c r="M85" s="370"/>
      <c r="N85" s="370"/>
      <c r="O85" s="372"/>
      <c r="P85" s="372"/>
      <c r="Q85" s="370"/>
      <c r="R85" s="372"/>
      <c r="S85" s="372"/>
      <c r="T85" s="370"/>
      <c r="U85" s="286"/>
      <c r="V85" s="286"/>
      <c r="W85" s="370"/>
      <c r="X85" s="370"/>
      <c r="Y85" s="372"/>
      <c r="Z85" s="372"/>
      <c r="AA85" s="370"/>
      <c r="AB85" s="372"/>
      <c r="AC85" s="372"/>
      <c r="AD85" s="370"/>
      <c r="AE85" s="370"/>
      <c r="AF85" s="370"/>
      <c r="AG85" s="370"/>
      <c r="AH85" s="370"/>
      <c r="AI85" s="370"/>
      <c r="AJ85" s="373"/>
    </row>
    <row r="86" spans="1:37" s="56" customFormat="1" ht="18" customHeight="1">
      <c r="A86" s="374" t="s">
        <v>357</v>
      </c>
      <c r="B86" s="370"/>
      <c r="C86" s="375"/>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6"/>
    </row>
    <row r="87" spans="1:37" s="56" customFormat="1" ht="3" customHeight="1">
      <c r="A87" s="330"/>
      <c r="B87" s="370"/>
      <c r="C87" s="375"/>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233"/>
      <c r="AF87" s="233"/>
      <c r="AG87" s="233"/>
      <c r="AH87" s="233"/>
      <c r="AI87" s="233"/>
      <c r="AJ87" s="233"/>
    </row>
    <row r="88" spans="1:37" s="56" customFormat="1" ht="18" customHeight="1">
      <c r="A88" s="377" t="s">
        <v>60</v>
      </c>
      <c r="B88" s="378"/>
      <c r="C88" s="379"/>
      <c r="D88" s="379"/>
      <c r="E88" s="375"/>
      <c r="F88" s="379"/>
      <c r="G88" s="379"/>
      <c r="H88" s="379"/>
      <c r="I88" s="375"/>
      <c r="J88" s="379"/>
      <c r="K88" s="379"/>
      <c r="L88" s="379"/>
      <c r="M88" s="379"/>
      <c r="N88" s="379"/>
      <c r="O88" s="375"/>
      <c r="P88" s="379"/>
      <c r="Q88" s="379"/>
      <c r="R88" s="379"/>
      <c r="S88" s="379"/>
      <c r="T88" s="379"/>
      <c r="U88" s="379"/>
      <c r="V88" s="375"/>
      <c r="W88" s="379"/>
      <c r="X88" s="379"/>
      <c r="Y88" s="375"/>
      <c r="Z88" s="375"/>
      <c r="AA88" s="379"/>
      <c r="AB88" s="379"/>
      <c r="AC88" s="379"/>
      <c r="AD88" s="379"/>
      <c r="AE88" s="233"/>
      <c r="AF88" s="368" t="s">
        <v>226</v>
      </c>
      <c r="AG88" s="380"/>
      <c r="AH88" s="381" t="s">
        <v>146</v>
      </c>
      <c r="AI88" s="380"/>
      <c r="AJ88" s="382"/>
      <c r="AK88" s="57"/>
    </row>
    <row r="89" spans="1:37" s="56" customFormat="1" ht="26.25" customHeight="1">
      <c r="A89" s="1068" t="s">
        <v>54</v>
      </c>
      <c r="B89" s="1069"/>
      <c r="C89" s="1069"/>
      <c r="D89" s="1070"/>
      <c r="E89" s="383"/>
      <c r="F89" s="384" t="s">
        <v>52</v>
      </c>
      <c r="G89" s="284"/>
      <c r="H89" s="284"/>
      <c r="I89" s="385"/>
      <c r="J89" s="384" t="s">
        <v>109</v>
      </c>
      <c r="K89" s="284"/>
      <c r="L89" s="284"/>
      <c r="M89" s="284"/>
      <c r="N89" s="284"/>
      <c r="O89" s="385"/>
      <c r="P89" s="384" t="s">
        <v>110</v>
      </c>
      <c r="Q89" s="284"/>
      <c r="R89" s="284"/>
      <c r="S89" s="284"/>
      <c r="T89" s="284"/>
      <c r="U89" s="284"/>
      <c r="V89" s="385"/>
      <c r="W89" s="384" t="s">
        <v>53</v>
      </c>
      <c r="X89" s="284"/>
      <c r="Y89" s="386"/>
      <c r="Z89" s="385"/>
      <c r="AA89" s="384" t="s">
        <v>48</v>
      </c>
      <c r="AB89" s="284"/>
      <c r="AC89" s="284"/>
      <c r="AD89" s="284"/>
      <c r="AE89" s="386"/>
      <c r="AF89" s="386"/>
      <c r="AG89" s="386"/>
      <c r="AH89" s="386"/>
      <c r="AI89" s="386"/>
      <c r="AJ89" s="387"/>
      <c r="AK89" s="57"/>
    </row>
    <row r="90" spans="1:37" s="56" customFormat="1" ht="18" customHeight="1">
      <c r="A90" s="1056" t="s">
        <v>51</v>
      </c>
      <c r="B90" s="1057"/>
      <c r="C90" s="1057"/>
      <c r="D90" s="1057"/>
      <c r="E90" s="388" t="s">
        <v>322</v>
      </c>
      <c r="F90" s="389"/>
      <c r="G90" s="390"/>
      <c r="H90" s="390"/>
      <c r="I90" s="391"/>
      <c r="J90" s="390"/>
      <c r="K90" s="390"/>
      <c r="L90" s="390"/>
      <c r="M90" s="390"/>
      <c r="N90" s="390"/>
      <c r="O90" s="392"/>
      <c r="P90" s="390"/>
      <c r="Q90" s="390"/>
      <c r="R90" s="390"/>
      <c r="S90" s="390"/>
      <c r="T90" s="390"/>
      <c r="U90" s="390"/>
      <c r="V90" s="392"/>
      <c r="W90" s="390"/>
      <c r="X90" s="390"/>
      <c r="Y90" s="391"/>
      <c r="Z90" s="391"/>
      <c r="AA90" s="390"/>
      <c r="AB90" s="390"/>
      <c r="AC90" s="390"/>
      <c r="AD90" s="390"/>
      <c r="AE90" s="390"/>
      <c r="AF90" s="390"/>
      <c r="AG90" s="390"/>
      <c r="AH90" s="390"/>
      <c r="AI90" s="390"/>
      <c r="AJ90" s="393"/>
      <c r="AK90" s="57"/>
    </row>
    <row r="91" spans="1:37" s="56" customFormat="1" ht="18" customHeight="1">
      <c r="A91" s="1129"/>
      <c r="B91" s="1130"/>
      <c r="C91" s="1130"/>
      <c r="D91" s="1130"/>
      <c r="E91" s="394"/>
      <c r="F91" s="392" t="s">
        <v>55</v>
      </c>
      <c r="G91" s="391"/>
      <c r="H91" s="391"/>
      <c r="I91" s="391"/>
      <c r="J91" s="391"/>
      <c r="K91" s="395"/>
      <c r="L91" s="392" t="s">
        <v>197</v>
      </c>
      <c r="M91" s="391"/>
      <c r="N91" s="391"/>
      <c r="O91" s="392"/>
      <c r="P91" s="392"/>
      <c r="Q91" s="396"/>
      <c r="R91" s="397"/>
      <c r="S91" s="392" t="s">
        <v>48</v>
      </c>
      <c r="T91" s="392"/>
      <c r="U91" s="392" t="s">
        <v>49</v>
      </c>
      <c r="V91" s="1319"/>
      <c r="W91" s="1319"/>
      <c r="X91" s="1319"/>
      <c r="Y91" s="1319"/>
      <c r="Z91" s="1319"/>
      <c r="AA91" s="1319"/>
      <c r="AB91" s="1319"/>
      <c r="AC91" s="1319"/>
      <c r="AD91" s="1319"/>
      <c r="AE91" s="1319"/>
      <c r="AF91" s="1319"/>
      <c r="AG91" s="1319"/>
      <c r="AH91" s="1319"/>
      <c r="AI91" s="1319"/>
      <c r="AJ91" s="398" t="s">
        <v>50</v>
      </c>
      <c r="AK91" s="57"/>
    </row>
    <row r="92" spans="1:37" s="56" customFormat="1" ht="18" customHeight="1" thickBot="1">
      <c r="A92" s="1129"/>
      <c r="B92" s="1130"/>
      <c r="C92" s="1130"/>
      <c r="D92" s="1130"/>
      <c r="E92" s="399" t="s">
        <v>56</v>
      </c>
      <c r="F92" s="396"/>
      <c r="G92" s="391"/>
      <c r="H92" s="391"/>
      <c r="I92" s="391"/>
      <c r="J92" s="391"/>
      <c r="K92" s="370"/>
      <c r="L92" s="391"/>
      <c r="M92" s="233"/>
      <c r="N92" s="233"/>
      <c r="O92" s="392"/>
      <c r="P92" s="396"/>
      <c r="Q92" s="396"/>
      <c r="R92" s="396"/>
      <c r="S92" s="400"/>
      <c r="T92" s="400"/>
      <c r="U92" s="400"/>
      <c r="V92" s="400"/>
      <c r="W92" s="400"/>
      <c r="X92" s="400"/>
      <c r="Y92" s="400"/>
      <c r="Z92" s="400"/>
      <c r="AA92" s="400"/>
      <c r="AB92" s="400"/>
      <c r="AC92" s="400"/>
      <c r="AD92" s="400"/>
      <c r="AE92" s="400"/>
      <c r="AF92" s="400"/>
      <c r="AG92" s="400"/>
      <c r="AH92" s="400"/>
      <c r="AI92" s="400"/>
      <c r="AJ92" s="401"/>
      <c r="AK92" s="57"/>
    </row>
    <row r="93" spans="1:37" s="56" customFormat="1" ht="75" customHeight="1" thickBot="1">
      <c r="A93" s="1129"/>
      <c r="B93" s="1130"/>
      <c r="C93" s="1130"/>
      <c r="D93" s="1130"/>
      <c r="E93" s="1211" t="s">
        <v>570</v>
      </c>
      <c r="F93" s="1212"/>
      <c r="G93" s="1212"/>
      <c r="H93" s="1212"/>
      <c r="I93" s="1212"/>
      <c r="J93" s="1212"/>
      <c r="K93" s="1212"/>
      <c r="L93" s="1212"/>
      <c r="M93" s="1212"/>
      <c r="N93" s="1212"/>
      <c r="O93" s="1212"/>
      <c r="P93" s="1212"/>
      <c r="Q93" s="1212"/>
      <c r="R93" s="1212"/>
      <c r="S93" s="1212"/>
      <c r="T93" s="1212"/>
      <c r="U93" s="1212"/>
      <c r="V93" s="1212"/>
      <c r="W93" s="1212"/>
      <c r="X93" s="1212"/>
      <c r="Y93" s="1212"/>
      <c r="Z93" s="1212"/>
      <c r="AA93" s="1212"/>
      <c r="AB93" s="1212"/>
      <c r="AC93" s="1212"/>
      <c r="AD93" s="1212"/>
      <c r="AE93" s="1212"/>
      <c r="AF93" s="1212"/>
      <c r="AG93" s="1212"/>
      <c r="AH93" s="1212"/>
      <c r="AI93" s="1212"/>
      <c r="AJ93" s="1213"/>
      <c r="AK93" s="57"/>
    </row>
    <row r="94" spans="1:37" s="56" customFormat="1" ht="12">
      <c r="A94" s="1129"/>
      <c r="B94" s="1130"/>
      <c r="C94" s="1130"/>
      <c r="D94" s="1130"/>
      <c r="E94" s="402" t="s">
        <v>324</v>
      </c>
      <c r="F94" s="400"/>
      <c r="G94" s="400"/>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3"/>
      <c r="AK94" s="57"/>
    </row>
    <row r="95" spans="1:37" s="56" customFormat="1" ht="12.75" thickBot="1">
      <c r="A95" s="1129"/>
      <c r="B95" s="1130"/>
      <c r="C95" s="1130"/>
      <c r="D95" s="1130"/>
      <c r="E95" s="402" t="s">
        <v>323</v>
      </c>
      <c r="F95" s="391"/>
      <c r="G95" s="391"/>
      <c r="H95" s="391"/>
      <c r="I95" s="391"/>
      <c r="J95" s="391"/>
      <c r="K95" s="391"/>
      <c r="L95" s="391"/>
      <c r="M95" s="391"/>
      <c r="N95" s="391"/>
      <c r="O95" s="391"/>
      <c r="P95" s="391"/>
      <c r="Q95" s="391"/>
      <c r="R95" s="391"/>
      <c r="S95" s="391"/>
      <c r="T95" s="391"/>
      <c r="U95" s="391"/>
      <c r="V95" s="391"/>
      <c r="W95" s="391"/>
      <c r="X95" s="391"/>
      <c r="Y95" s="391"/>
      <c r="Z95" s="391"/>
      <c r="AA95" s="391"/>
      <c r="AB95" s="391"/>
      <c r="AC95" s="391"/>
      <c r="AD95" s="391"/>
      <c r="AE95" s="391"/>
      <c r="AF95" s="391"/>
      <c r="AG95" s="391"/>
      <c r="AH95" s="391"/>
      <c r="AI95" s="391"/>
      <c r="AJ95" s="404"/>
      <c r="AK95" s="57"/>
    </row>
    <row r="96" spans="1:37" s="56" customFormat="1" ht="18" customHeight="1" thickBot="1">
      <c r="A96" s="1059"/>
      <c r="B96" s="1060"/>
      <c r="C96" s="1060"/>
      <c r="D96" s="1060"/>
      <c r="E96" s="405" t="s">
        <v>199</v>
      </c>
      <c r="F96" s="283"/>
      <c r="G96" s="283"/>
      <c r="H96" s="283"/>
      <c r="I96" s="283"/>
      <c r="J96" s="283"/>
      <c r="K96" s="283"/>
      <c r="L96" s="1274" t="s">
        <v>563</v>
      </c>
      <c r="M96" s="1275"/>
      <c r="N96" s="1275"/>
      <c r="O96" s="1184"/>
      <c r="P96" s="1184"/>
      <c r="Q96" s="406" t="s">
        <v>5</v>
      </c>
      <c r="R96" s="1184"/>
      <c r="S96" s="1184"/>
      <c r="T96" s="406" t="s">
        <v>57</v>
      </c>
      <c r="U96" s="407" t="s">
        <v>49</v>
      </c>
      <c r="V96" s="408"/>
      <c r="W96" s="409" t="s">
        <v>58</v>
      </c>
      <c r="X96" s="407"/>
      <c r="Y96" s="407"/>
      <c r="Z96" s="408"/>
      <c r="AA96" s="409" t="s">
        <v>59</v>
      </c>
      <c r="AB96" s="407"/>
      <c r="AC96" s="407" t="s">
        <v>50</v>
      </c>
      <c r="AD96" s="407"/>
      <c r="AE96" s="407"/>
      <c r="AF96" s="407"/>
      <c r="AG96" s="407"/>
      <c r="AH96" s="407"/>
      <c r="AI96" s="407"/>
      <c r="AJ96" s="410"/>
      <c r="AK96" s="57"/>
    </row>
    <row r="97" spans="1:37" s="56" customFormat="1" ht="12" customHeight="1">
      <c r="A97" s="411"/>
      <c r="B97" s="411"/>
      <c r="C97" s="411"/>
      <c r="D97" s="411"/>
      <c r="E97" s="412"/>
      <c r="F97" s="372"/>
      <c r="G97" s="372"/>
      <c r="H97" s="372"/>
      <c r="I97" s="372"/>
      <c r="J97" s="372"/>
      <c r="K97" s="372"/>
      <c r="L97" s="392"/>
      <c r="M97" s="392"/>
      <c r="N97" s="372"/>
      <c r="O97" s="413"/>
      <c r="P97" s="413"/>
      <c r="Q97" s="413"/>
      <c r="R97" s="413"/>
      <c r="S97" s="413"/>
      <c r="T97" s="413"/>
      <c r="U97" s="372"/>
      <c r="V97" s="372"/>
      <c r="W97" s="414"/>
      <c r="X97" s="372"/>
      <c r="Y97" s="372"/>
      <c r="Z97" s="372"/>
      <c r="AA97" s="413"/>
      <c r="AB97" s="372"/>
      <c r="AC97" s="372"/>
      <c r="AD97" s="372"/>
      <c r="AE97" s="372"/>
      <c r="AF97" s="372"/>
      <c r="AG97" s="372"/>
      <c r="AH97" s="372"/>
      <c r="AI97" s="372"/>
      <c r="AJ97" s="415"/>
    </row>
    <row r="98" spans="1:37" s="56" customFormat="1" ht="18" customHeight="1" thickBot="1">
      <c r="A98" s="416" t="s">
        <v>264</v>
      </c>
      <c r="B98" s="391"/>
      <c r="C98" s="391"/>
      <c r="D98" s="391"/>
      <c r="E98" s="372"/>
      <c r="F98" s="372"/>
      <c r="G98" s="372"/>
      <c r="H98" s="372"/>
      <c r="I98" s="372"/>
      <c r="J98" s="372"/>
      <c r="K98" s="372"/>
      <c r="L98" s="372"/>
      <c r="M98" s="372"/>
      <c r="N98" s="372"/>
      <c r="O98" s="372"/>
      <c r="P98" s="372"/>
      <c r="Q98" s="372"/>
      <c r="R98" s="372"/>
      <c r="S98" s="372"/>
      <c r="T98" s="372"/>
      <c r="U98" s="372"/>
      <c r="V98" s="372"/>
      <c r="W98" s="372"/>
      <c r="X98" s="372"/>
      <c r="Y98" s="372"/>
      <c r="Z98" s="372"/>
      <c r="AA98" s="372"/>
      <c r="AB98" s="372"/>
      <c r="AC98" s="372"/>
      <c r="AD98" s="372"/>
      <c r="AE98" s="372"/>
      <c r="AF98" s="368" t="s">
        <v>226</v>
      </c>
      <c r="AG98" s="417"/>
      <c r="AH98" s="418" t="s">
        <v>146</v>
      </c>
      <c r="AI98" s="417"/>
      <c r="AJ98" s="417"/>
      <c r="AK98" s="57"/>
    </row>
    <row r="99" spans="1:37" s="56" customFormat="1" ht="75" customHeight="1" thickBot="1">
      <c r="A99" s="1068" t="s">
        <v>163</v>
      </c>
      <c r="B99" s="1069"/>
      <c r="C99" s="1069"/>
      <c r="D99" s="1218"/>
      <c r="E99" s="1185" t="s">
        <v>564</v>
      </c>
      <c r="F99" s="1186"/>
      <c r="G99" s="1186"/>
      <c r="H99" s="1186"/>
      <c r="I99" s="1186"/>
      <c r="J99" s="1186"/>
      <c r="K99" s="1186"/>
      <c r="L99" s="1186"/>
      <c r="M99" s="1186"/>
      <c r="N99" s="1186"/>
      <c r="O99" s="1186"/>
      <c r="P99" s="1186"/>
      <c r="Q99" s="1186"/>
      <c r="R99" s="1186"/>
      <c r="S99" s="1186"/>
      <c r="T99" s="1186"/>
      <c r="U99" s="1186"/>
      <c r="V99" s="1186"/>
      <c r="W99" s="1186"/>
      <c r="X99" s="1186"/>
      <c r="Y99" s="1186"/>
      <c r="Z99" s="1186"/>
      <c r="AA99" s="1186"/>
      <c r="AB99" s="1186"/>
      <c r="AC99" s="1186"/>
      <c r="AD99" s="1186"/>
      <c r="AE99" s="1186"/>
      <c r="AF99" s="1186"/>
      <c r="AG99" s="1186"/>
      <c r="AH99" s="1186"/>
      <c r="AI99" s="1186"/>
      <c r="AJ99" s="1187"/>
      <c r="AK99" s="57"/>
    </row>
    <row r="100" spans="1:37" s="56" customFormat="1" ht="18" customHeight="1" thickBot="1">
      <c r="A100" s="1056" t="s">
        <v>162</v>
      </c>
      <c r="B100" s="1057"/>
      <c r="C100" s="1057"/>
      <c r="D100" s="1058"/>
      <c r="E100" s="419"/>
      <c r="F100" s="389" t="s">
        <v>194</v>
      </c>
      <c r="G100" s="390"/>
      <c r="H100" s="390"/>
      <c r="I100" s="390"/>
      <c r="J100" s="390"/>
      <c r="K100" s="390"/>
      <c r="L100" s="390"/>
      <c r="M100" s="390"/>
      <c r="N100" s="419"/>
      <c r="O100" s="389" t="s">
        <v>195</v>
      </c>
      <c r="P100" s="390"/>
      <c r="Q100" s="390"/>
      <c r="R100" s="390"/>
      <c r="S100" s="390"/>
      <c r="T100" s="390"/>
      <c r="U100" s="419"/>
      <c r="V100" s="389" t="s">
        <v>196</v>
      </c>
      <c r="W100" s="390"/>
      <c r="X100" s="390"/>
      <c r="Y100" s="390"/>
      <c r="Z100" s="390"/>
      <c r="AA100" s="390"/>
      <c r="AB100" s="390"/>
      <c r="AC100" s="390"/>
      <c r="AD100" s="390"/>
      <c r="AE100" s="390"/>
      <c r="AF100" s="390"/>
      <c r="AG100" s="390"/>
      <c r="AH100" s="390"/>
      <c r="AI100" s="390"/>
      <c r="AJ100" s="393"/>
      <c r="AK100" s="57"/>
    </row>
    <row r="101" spans="1:37" s="56" customFormat="1" ht="14.25" customHeight="1" thickBot="1">
      <c r="A101" s="1059"/>
      <c r="B101" s="1060"/>
      <c r="C101" s="1060"/>
      <c r="D101" s="1061"/>
      <c r="E101" s="384" t="s">
        <v>208</v>
      </c>
      <c r="F101" s="384"/>
      <c r="G101" s="284"/>
      <c r="H101" s="284"/>
      <c r="I101" s="284"/>
      <c r="J101" s="284"/>
      <c r="K101" s="284"/>
      <c r="L101" s="284"/>
      <c r="M101" s="284"/>
      <c r="N101" s="284"/>
      <c r="O101" s="384"/>
      <c r="P101" s="1215"/>
      <c r="Q101" s="1216"/>
      <c r="R101" s="1216"/>
      <c r="S101" s="1216"/>
      <c r="T101" s="1216"/>
      <c r="U101" s="1216"/>
      <c r="V101" s="1216"/>
      <c r="W101" s="1216"/>
      <c r="X101" s="1216"/>
      <c r="Y101" s="1216"/>
      <c r="Z101" s="1216"/>
      <c r="AA101" s="1216"/>
      <c r="AB101" s="1216"/>
      <c r="AC101" s="1216"/>
      <c r="AD101" s="1216"/>
      <c r="AE101" s="1216"/>
      <c r="AF101" s="1216"/>
      <c r="AG101" s="1216"/>
      <c r="AH101" s="1216"/>
      <c r="AI101" s="1216"/>
      <c r="AJ101" s="1217"/>
      <c r="AK101" s="57"/>
    </row>
    <row r="102" spans="1:37" s="56" customFormat="1" ht="26.25" customHeight="1">
      <c r="A102" s="1068" t="s">
        <v>54</v>
      </c>
      <c r="B102" s="1069"/>
      <c r="C102" s="1069"/>
      <c r="D102" s="1070"/>
      <c r="E102" s="420"/>
      <c r="F102" s="384" t="s">
        <v>52</v>
      </c>
      <c r="G102" s="284"/>
      <c r="H102" s="284"/>
      <c r="I102" s="420"/>
      <c r="J102" s="384" t="s">
        <v>109</v>
      </c>
      <c r="K102" s="284"/>
      <c r="L102" s="284"/>
      <c r="M102" s="284"/>
      <c r="N102" s="284"/>
      <c r="O102" s="421"/>
      <c r="P102" s="384" t="s">
        <v>110</v>
      </c>
      <c r="Q102" s="284"/>
      <c r="R102" s="284"/>
      <c r="S102" s="284"/>
      <c r="T102" s="284"/>
      <c r="U102" s="284"/>
      <c r="V102" s="421"/>
      <c r="W102" s="384" t="s">
        <v>53</v>
      </c>
      <c r="X102" s="284"/>
      <c r="Y102" s="420"/>
      <c r="Z102" s="384" t="s">
        <v>48</v>
      </c>
      <c r="AA102" s="384"/>
      <c r="AB102" s="284"/>
      <c r="AC102" s="284"/>
      <c r="AD102" s="284"/>
      <c r="AE102" s="284"/>
      <c r="AF102" s="284"/>
      <c r="AG102" s="284"/>
      <c r="AH102" s="284"/>
      <c r="AI102" s="284"/>
      <c r="AJ102" s="422"/>
      <c r="AK102" s="57"/>
    </row>
    <row r="103" spans="1:37" s="56" customFormat="1" ht="15" customHeight="1">
      <c r="A103" s="1056" t="s">
        <v>51</v>
      </c>
      <c r="B103" s="1057"/>
      <c r="C103" s="1057"/>
      <c r="D103" s="1057"/>
      <c r="E103" s="388" t="s">
        <v>283</v>
      </c>
      <c r="F103" s="389"/>
      <c r="G103" s="390"/>
      <c r="H103" s="390"/>
      <c r="I103" s="390"/>
      <c r="J103" s="390"/>
      <c r="K103" s="390"/>
      <c r="L103" s="390"/>
      <c r="M103" s="390"/>
      <c r="N103" s="390"/>
      <c r="O103" s="389"/>
      <c r="P103" s="390"/>
      <c r="Q103" s="390"/>
      <c r="R103" s="390"/>
      <c r="S103" s="390"/>
      <c r="T103" s="390"/>
      <c r="U103" s="390"/>
      <c r="V103" s="389"/>
      <c r="W103" s="390"/>
      <c r="X103" s="390"/>
      <c r="Y103" s="390"/>
      <c r="Z103" s="390"/>
      <c r="AA103" s="390"/>
      <c r="AB103" s="390"/>
      <c r="AC103" s="390"/>
      <c r="AD103" s="390"/>
      <c r="AE103" s="390"/>
      <c r="AF103" s="390"/>
      <c r="AG103" s="390"/>
      <c r="AH103" s="390"/>
      <c r="AI103" s="390"/>
      <c r="AJ103" s="393"/>
      <c r="AK103" s="57"/>
    </row>
    <row r="104" spans="1:37" s="56" customFormat="1" ht="18" customHeight="1">
      <c r="A104" s="1129"/>
      <c r="B104" s="1130"/>
      <c r="C104" s="1130"/>
      <c r="D104" s="1130"/>
      <c r="E104" s="423"/>
      <c r="F104" s="392" t="s">
        <v>55</v>
      </c>
      <c r="G104" s="391"/>
      <c r="H104" s="391"/>
      <c r="I104" s="391"/>
      <c r="J104" s="391"/>
      <c r="K104" s="424"/>
      <c r="L104" s="392" t="s">
        <v>198</v>
      </c>
      <c r="M104" s="391"/>
      <c r="N104" s="391"/>
      <c r="O104" s="392"/>
      <c r="P104" s="392"/>
      <c r="Q104" s="396"/>
      <c r="R104" s="352"/>
      <c r="S104" s="392" t="s">
        <v>48</v>
      </c>
      <c r="T104" s="392"/>
      <c r="U104" s="392" t="s">
        <v>49</v>
      </c>
      <c r="V104" s="1320"/>
      <c r="W104" s="1320"/>
      <c r="X104" s="1320"/>
      <c r="Y104" s="1320"/>
      <c r="Z104" s="1320"/>
      <c r="AA104" s="1320"/>
      <c r="AB104" s="1320"/>
      <c r="AC104" s="1320"/>
      <c r="AD104" s="1320"/>
      <c r="AE104" s="1320"/>
      <c r="AF104" s="1320"/>
      <c r="AG104" s="1320"/>
      <c r="AH104" s="1320"/>
      <c r="AI104" s="1320"/>
      <c r="AJ104" s="398" t="s">
        <v>50</v>
      </c>
      <c r="AK104" s="57"/>
    </row>
    <row r="105" spans="1:37" s="56" customFormat="1" ht="15.75" customHeight="1" thickBot="1">
      <c r="A105" s="1129"/>
      <c r="B105" s="1130"/>
      <c r="C105" s="1130"/>
      <c r="D105" s="1130"/>
      <c r="E105" s="399" t="s">
        <v>56</v>
      </c>
      <c r="F105" s="396"/>
      <c r="G105" s="391"/>
      <c r="H105" s="391"/>
      <c r="I105" s="391"/>
      <c r="J105" s="391"/>
      <c r="K105" s="370"/>
      <c r="L105" s="391"/>
      <c r="M105" s="425" t="s">
        <v>84</v>
      </c>
      <c r="N105" s="392"/>
      <c r="O105" s="392"/>
      <c r="P105" s="392"/>
      <c r="Q105" s="392"/>
      <c r="R105" s="392"/>
      <c r="S105" s="392"/>
      <c r="T105" s="392"/>
      <c r="U105" s="392"/>
      <c r="V105" s="392"/>
      <c r="W105" s="392"/>
      <c r="X105" s="392"/>
      <c r="Y105" s="392"/>
      <c r="Z105" s="392"/>
      <c r="AA105" s="392"/>
      <c r="AB105" s="392"/>
      <c r="AC105" s="392"/>
      <c r="AD105" s="392"/>
      <c r="AE105" s="392"/>
      <c r="AF105" s="392"/>
      <c r="AG105" s="392"/>
      <c r="AH105" s="392"/>
      <c r="AI105" s="392"/>
      <c r="AJ105" s="398"/>
      <c r="AK105" s="57"/>
    </row>
    <row r="106" spans="1:37" s="56" customFormat="1" ht="75" customHeight="1" thickBot="1">
      <c r="A106" s="1129"/>
      <c r="B106" s="1130"/>
      <c r="C106" s="1130"/>
      <c r="D106" s="1130"/>
      <c r="E106" s="1181" t="s">
        <v>565</v>
      </c>
      <c r="F106" s="1182"/>
      <c r="G106" s="1182"/>
      <c r="H106" s="1182"/>
      <c r="I106" s="1182"/>
      <c r="J106" s="1182"/>
      <c r="K106" s="1182"/>
      <c r="L106" s="1182"/>
      <c r="M106" s="1182"/>
      <c r="N106" s="1182"/>
      <c r="O106" s="1182"/>
      <c r="P106" s="1182"/>
      <c r="Q106" s="1182"/>
      <c r="R106" s="1182"/>
      <c r="S106" s="1182"/>
      <c r="T106" s="1182"/>
      <c r="U106" s="1182"/>
      <c r="V106" s="1182"/>
      <c r="W106" s="1182"/>
      <c r="X106" s="1182"/>
      <c r="Y106" s="1182"/>
      <c r="Z106" s="1182"/>
      <c r="AA106" s="1182"/>
      <c r="AB106" s="1182"/>
      <c r="AC106" s="1182"/>
      <c r="AD106" s="1182"/>
      <c r="AE106" s="1182"/>
      <c r="AF106" s="1182"/>
      <c r="AG106" s="1182"/>
      <c r="AH106" s="1182"/>
      <c r="AI106" s="1182"/>
      <c r="AJ106" s="1183"/>
      <c r="AK106" s="57"/>
    </row>
    <row r="107" spans="1:37" s="56" customFormat="1" ht="12">
      <c r="A107" s="1129"/>
      <c r="B107" s="1130"/>
      <c r="C107" s="1130"/>
      <c r="D107" s="1130"/>
      <c r="E107" s="402" t="s">
        <v>324</v>
      </c>
      <c r="F107" s="400"/>
      <c r="G107" s="400"/>
      <c r="H107" s="400"/>
      <c r="I107" s="400"/>
      <c r="J107" s="400"/>
      <c r="K107" s="400"/>
      <c r="L107" s="400"/>
      <c r="M107" s="400"/>
      <c r="N107" s="400"/>
      <c r="O107" s="400"/>
      <c r="P107" s="400"/>
      <c r="Q107" s="400"/>
      <c r="R107" s="400"/>
      <c r="S107" s="400"/>
      <c r="T107" s="400"/>
      <c r="U107" s="400"/>
      <c r="V107" s="400"/>
      <c r="W107" s="400"/>
      <c r="X107" s="400"/>
      <c r="Y107" s="400"/>
      <c r="Z107" s="400"/>
      <c r="AA107" s="400"/>
      <c r="AB107" s="400"/>
      <c r="AC107" s="400"/>
      <c r="AD107" s="400"/>
      <c r="AE107" s="400" t="s">
        <v>200</v>
      </c>
      <c r="AF107" s="400"/>
      <c r="AG107" s="400"/>
      <c r="AH107" s="400"/>
      <c r="AI107" s="400"/>
      <c r="AJ107" s="403"/>
      <c r="AK107" s="57"/>
    </row>
    <row r="108" spans="1:37" s="56" customFormat="1" ht="12">
      <c r="A108" s="1129"/>
      <c r="B108" s="1130"/>
      <c r="C108" s="1130"/>
      <c r="D108" s="1130"/>
      <c r="E108" s="402" t="s">
        <v>284</v>
      </c>
      <c r="F108" s="400"/>
      <c r="G108" s="400"/>
      <c r="H108" s="400"/>
      <c r="I108" s="400"/>
      <c r="J108" s="400"/>
      <c r="K108" s="400"/>
      <c r="L108" s="400"/>
      <c r="M108" s="400"/>
      <c r="N108" s="400"/>
      <c r="O108" s="400"/>
      <c r="P108" s="400"/>
      <c r="Q108" s="400"/>
      <c r="R108" s="400"/>
      <c r="S108" s="400"/>
      <c r="T108" s="400"/>
      <c r="U108" s="400"/>
      <c r="V108" s="400"/>
      <c r="W108" s="400"/>
      <c r="X108" s="400"/>
      <c r="Y108" s="400"/>
      <c r="Z108" s="400"/>
      <c r="AA108" s="400"/>
      <c r="AB108" s="400"/>
      <c r="AC108" s="400"/>
      <c r="AD108" s="400"/>
      <c r="AE108" s="400"/>
      <c r="AF108" s="400"/>
      <c r="AG108" s="400"/>
      <c r="AH108" s="400"/>
      <c r="AI108" s="400"/>
      <c r="AJ108" s="403"/>
      <c r="AK108" s="57"/>
    </row>
    <row r="109" spans="1:37" s="56" customFormat="1" ht="14.25" thickBot="1">
      <c r="A109" s="1129"/>
      <c r="B109" s="1130"/>
      <c r="C109" s="1130"/>
      <c r="D109" s="1130"/>
      <c r="E109" s="402" t="s">
        <v>358</v>
      </c>
      <c r="F109" s="391"/>
      <c r="G109" s="391"/>
      <c r="H109" s="391"/>
      <c r="I109" s="391"/>
      <c r="J109" s="391"/>
      <c r="K109" s="391"/>
      <c r="L109" s="391"/>
      <c r="M109" s="391"/>
      <c r="N109" s="391"/>
      <c r="O109" s="391"/>
      <c r="P109" s="391"/>
      <c r="Q109" s="391"/>
      <c r="R109" s="391"/>
      <c r="S109" s="391"/>
      <c r="T109" s="391"/>
      <c r="U109" s="391"/>
      <c r="V109" s="391"/>
      <c r="W109" s="391"/>
      <c r="X109" s="391"/>
      <c r="Y109" s="391"/>
      <c r="Z109" s="391"/>
      <c r="AA109" s="391"/>
      <c r="AB109" s="391"/>
      <c r="AC109" s="391"/>
      <c r="AD109" s="391"/>
      <c r="AE109" s="391"/>
      <c r="AF109" s="391"/>
      <c r="AG109" s="391"/>
      <c r="AH109" s="391"/>
      <c r="AI109" s="391"/>
      <c r="AJ109" s="404"/>
      <c r="AK109" s="54"/>
    </row>
    <row r="110" spans="1:37" s="56" customFormat="1" ht="18" customHeight="1" thickBot="1">
      <c r="A110" s="1059"/>
      <c r="B110" s="1060"/>
      <c r="C110" s="1060"/>
      <c r="D110" s="1060"/>
      <c r="E110" s="405" t="s">
        <v>199</v>
      </c>
      <c r="F110" s="283"/>
      <c r="G110" s="283"/>
      <c r="H110" s="283"/>
      <c r="I110" s="283"/>
      <c r="J110" s="283"/>
      <c r="K110" s="426"/>
      <c r="L110" s="1274" t="s">
        <v>34</v>
      </c>
      <c r="M110" s="1275"/>
      <c r="N110" s="1247" t="s">
        <v>566</v>
      </c>
      <c r="O110" s="1247"/>
      <c r="P110" s="406" t="s">
        <v>5</v>
      </c>
      <c r="Q110" s="1247">
        <v>10</v>
      </c>
      <c r="R110" s="1247"/>
      <c r="S110" s="406" t="s">
        <v>57</v>
      </c>
      <c r="T110" s="407" t="s">
        <v>49</v>
      </c>
      <c r="U110" s="427"/>
      <c r="V110" s="409" t="s">
        <v>58</v>
      </c>
      <c r="W110" s="407"/>
      <c r="X110" s="407"/>
      <c r="Y110" s="427"/>
      <c r="Z110" s="406" t="s">
        <v>59</v>
      </c>
      <c r="AA110" s="407"/>
      <c r="AB110" s="407" t="s">
        <v>50</v>
      </c>
      <c r="AC110" s="407"/>
      <c r="AD110" s="407"/>
      <c r="AE110" s="407"/>
      <c r="AF110" s="407"/>
      <c r="AG110" s="407"/>
      <c r="AH110" s="407"/>
      <c r="AI110" s="407"/>
      <c r="AJ110" s="410"/>
      <c r="AK110" s="57"/>
    </row>
    <row r="111" spans="1:37" s="56" customFormat="1" ht="12" customHeight="1">
      <c r="A111" s="375"/>
      <c r="B111" s="375"/>
      <c r="C111" s="375"/>
      <c r="D111" s="375"/>
      <c r="E111" s="412"/>
      <c r="F111" s="372"/>
      <c r="G111" s="372"/>
      <c r="H111" s="372"/>
      <c r="I111" s="372"/>
      <c r="J111" s="372"/>
      <c r="K111" s="372"/>
      <c r="L111" s="413"/>
      <c r="M111" s="413"/>
      <c r="N111" s="413"/>
      <c r="O111" s="413"/>
      <c r="P111" s="413"/>
      <c r="Q111" s="413"/>
      <c r="R111" s="413"/>
      <c r="S111" s="413"/>
      <c r="T111" s="372"/>
      <c r="U111" s="372"/>
      <c r="V111" s="414"/>
      <c r="W111" s="372"/>
      <c r="X111" s="372"/>
      <c r="Y111" s="372"/>
      <c r="Z111" s="413"/>
      <c r="AA111" s="372"/>
      <c r="AB111" s="372"/>
      <c r="AC111" s="372"/>
      <c r="AD111" s="372"/>
      <c r="AE111" s="372"/>
      <c r="AF111" s="372"/>
      <c r="AG111" s="372"/>
      <c r="AH111" s="372"/>
      <c r="AI111" s="372"/>
      <c r="AJ111" s="415"/>
      <c r="AK111" s="57"/>
    </row>
    <row r="112" spans="1:37" s="56" customFormat="1" ht="18" customHeight="1">
      <c r="A112" s="428" t="s">
        <v>327</v>
      </c>
      <c r="B112" s="375"/>
      <c r="C112" s="375"/>
      <c r="D112" s="375"/>
      <c r="E112" s="412"/>
      <c r="F112" s="372"/>
      <c r="G112" s="372"/>
      <c r="H112" s="372"/>
      <c r="I112" s="372"/>
      <c r="J112" s="372"/>
      <c r="K112" s="372"/>
      <c r="L112" s="413"/>
      <c r="M112" s="413"/>
      <c r="N112" s="413"/>
      <c r="O112" s="413"/>
      <c r="P112" s="413"/>
      <c r="Q112" s="413"/>
      <c r="R112" s="413"/>
      <c r="S112" s="413"/>
      <c r="T112" s="372"/>
      <c r="U112" s="372"/>
      <c r="V112" s="414"/>
      <c r="W112" s="372"/>
      <c r="X112" s="372"/>
      <c r="Y112" s="372"/>
      <c r="Z112" s="413"/>
      <c r="AA112" s="372"/>
      <c r="AB112" s="372"/>
      <c r="AC112" s="372"/>
      <c r="AD112" s="372"/>
      <c r="AE112" s="372"/>
      <c r="AF112" s="372"/>
      <c r="AG112" s="372"/>
      <c r="AH112" s="372"/>
      <c r="AI112" s="372"/>
      <c r="AJ112" s="415"/>
      <c r="AK112" s="57"/>
    </row>
    <row r="113" spans="1:38" s="56" customFormat="1" ht="12.75" thickBot="1">
      <c r="A113" s="377"/>
      <c r="B113" s="379"/>
      <c r="C113" s="379"/>
      <c r="D113" s="379"/>
      <c r="E113" s="412"/>
      <c r="F113" s="372"/>
      <c r="G113" s="372"/>
      <c r="H113" s="372"/>
      <c r="I113" s="372"/>
      <c r="J113" s="372"/>
      <c r="K113" s="372"/>
      <c r="L113" s="413"/>
      <c r="M113" s="413"/>
      <c r="N113" s="413"/>
      <c r="O113" s="413"/>
      <c r="P113" s="413"/>
      <c r="Q113" s="413"/>
      <c r="R113" s="413"/>
      <c r="S113" s="413"/>
      <c r="T113" s="372"/>
      <c r="U113" s="372"/>
      <c r="V113" s="414"/>
      <c r="W113" s="372"/>
      <c r="X113" s="372"/>
      <c r="Y113" s="372"/>
      <c r="Z113" s="413"/>
      <c r="AA113" s="372"/>
      <c r="AB113" s="372"/>
      <c r="AC113" s="372"/>
      <c r="AD113" s="372"/>
      <c r="AE113" s="372"/>
      <c r="AF113" s="372"/>
      <c r="AG113" s="372"/>
      <c r="AH113" s="372"/>
      <c r="AI113" s="372"/>
      <c r="AJ113" s="429" t="s">
        <v>325</v>
      </c>
    </row>
    <row r="114" spans="1:38" s="56" customFormat="1" ht="67.5" customHeight="1" thickBot="1">
      <c r="A114" s="1068" t="s">
        <v>228</v>
      </c>
      <c r="B114" s="1069"/>
      <c r="C114" s="1069"/>
      <c r="D114" s="1218"/>
      <c r="E114" s="1248"/>
      <c r="F114" s="1249"/>
      <c r="G114" s="1249"/>
      <c r="H114" s="1249"/>
      <c r="I114" s="1249"/>
      <c r="J114" s="1249"/>
      <c r="K114" s="1249"/>
      <c r="L114" s="1249"/>
      <c r="M114" s="1249"/>
      <c r="N114" s="1249"/>
      <c r="O114" s="1249"/>
      <c r="P114" s="1249"/>
      <c r="Q114" s="1249"/>
      <c r="R114" s="1249"/>
      <c r="S114" s="1249"/>
      <c r="T114" s="1249"/>
      <c r="U114" s="1249"/>
      <c r="V114" s="1249"/>
      <c r="W114" s="1249"/>
      <c r="X114" s="1249"/>
      <c r="Y114" s="1249"/>
      <c r="Z114" s="1249"/>
      <c r="AA114" s="1249"/>
      <c r="AB114" s="1249"/>
      <c r="AC114" s="1249"/>
      <c r="AD114" s="1249"/>
      <c r="AE114" s="1249"/>
      <c r="AF114" s="1249"/>
      <c r="AG114" s="1249"/>
      <c r="AH114" s="1249"/>
      <c r="AI114" s="1249"/>
      <c r="AJ114" s="1250"/>
    </row>
    <row r="115" spans="1:38" s="56" customFormat="1" ht="67.5" customHeight="1" thickBot="1">
      <c r="A115" s="1068" t="s">
        <v>326</v>
      </c>
      <c r="B115" s="1069"/>
      <c r="C115" s="1069"/>
      <c r="D115" s="1218"/>
      <c r="E115" s="1248"/>
      <c r="F115" s="1249"/>
      <c r="G115" s="1249"/>
      <c r="H115" s="1249"/>
      <c r="I115" s="1249"/>
      <c r="J115" s="1249"/>
      <c r="K115" s="1249"/>
      <c r="L115" s="1249"/>
      <c r="M115" s="1249"/>
      <c r="N115" s="1249"/>
      <c r="O115" s="1249"/>
      <c r="P115" s="1249"/>
      <c r="Q115" s="1249"/>
      <c r="R115" s="1249"/>
      <c r="S115" s="1249"/>
      <c r="T115" s="1249"/>
      <c r="U115" s="1249"/>
      <c r="V115" s="1249"/>
      <c r="W115" s="1249"/>
      <c r="X115" s="1249"/>
      <c r="Y115" s="1249"/>
      <c r="Z115" s="1249"/>
      <c r="AA115" s="1249"/>
      <c r="AB115" s="1249"/>
      <c r="AC115" s="1249"/>
      <c r="AD115" s="1249"/>
      <c r="AE115" s="1249"/>
      <c r="AF115" s="1249"/>
      <c r="AG115" s="1249"/>
      <c r="AH115" s="1249"/>
      <c r="AI115" s="1249"/>
      <c r="AJ115" s="1250"/>
    </row>
    <row r="116" spans="1:38" s="56" customFormat="1" ht="5.25" customHeight="1">
      <c r="A116" s="330"/>
      <c r="B116" s="375"/>
      <c r="C116" s="375"/>
      <c r="D116" s="375"/>
      <c r="E116" s="412"/>
      <c r="F116" s="372"/>
      <c r="G116" s="372"/>
      <c r="H116" s="372"/>
      <c r="I116" s="372"/>
      <c r="J116" s="372"/>
      <c r="K116" s="372"/>
      <c r="L116" s="413"/>
      <c r="M116" s="413"/>
      <c r="N116" s="413"/>
      <c r="O116" s="413"/>
      <c r="P116" s="413"/>
      <c r="Q116" s="413"/>
      <c r="R116" s="413"/>
      <c r="S116" s="413"/>
      <c r="T116" s="372"/>
      <c r="U116" s="372"/>
      <c r="V116" s="414"/>
      <c r="W116" s="372"/>
      <c r="X116" s="372"/>
      <c r="Y116" s="372"/>
      <c r="Z116" s="413"/>
      <c r="AA116" s="372"/>
      <c r="AB116" s="372"/>
      <c r="AC116" s="372"/>
      <c r="AD116" s="372"/>
      <c r="AE116" s="372"/>
      <c r="AF116" s="372"/>
      <c r="AG116" s="372"/>
      <c r="AH116" s="372"/>
      <c r="AI116" s="372"/>
      <c r="AJ116" s="415"/>
    </row>
    <row r="117" spans="1:38" s="56" customFormat="1" ht="6.75" customHeight="1">
      <c r="A117" s="371"/>
      <c r="B117" s="286"/>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86"/>
      <c r="AE117" s="286"/>
      <c r="AF117" s="286"/>
      <c r="AG117" s="286"/>
      <c r="AH117" s="286"/>
      <c r="AI117" s="286"/>
      <c r="AJ117" s="430"/>
    </row>
    <row r="118" spans="1:38" s="56" customFormat="1" ht="2.25" customHeight="1">
      <c r="A118" s="191"/>
      <c r="B118" s="286"/>
      <c r="C118" s="286"/>
      <c r="D118" s="286"/>
      <c r="E118" s="286"/>
      <c r="F118" s="286"/>
      <c r="G118" s="286"/>
      <c r="H118" s="286"/>
      <c r="I118" s="286"/>
      <c r="J118" s="286"/>
      <c r="K118" s="286"/>
      <c r="L118" s="286"/>
      <c r="M118" s="286"/>
      <c r="N118" s="286"/>
      <c r="O118" s="286"/>
      <c r="P118" s="286"/>
      <c r="Q118" s="286"/>
      <c r="R118" s="286"/>
      <c r="S118" s="286"/>
      <c r="T118" s="286"/>
      <c r="U118" s="286"/>
      <c r="V118" s="286"/>
      <c r="W118" s="286"/>
      <c r="X118" s="286"/>
      <c r="Y118" s="286"/>
      <c r="Z118" s="286"/>
      <c r="AA118" s="286"/>
      <c r="AB118" s="286"/>
      <c r="AC118" s="286"/>
      <c r="AD118" s="286"/>
      <c r="AE118" s="286"/>
      <c r="AF118" s="286"/>
      <c r="AG118" s="286"/>
      <c r="AH118" s="286"/>
      <c r="AI118" s="286"/>
      <c r="AJ118" s="430"/>
    </row>
    <row r="119" spans="1:38" s="56" customFormat="1" ht="6.75" hidden="1" customHeight="1">
      <c r="A119" s="371"/>
      <c r="B119" s="286"/>
      <c r="C119" s="286"/>
      <c r="D119" s="286"/>
      <c r="E119" s="286"/>
      <c r="F119" s="286"/>
      <c r="G119" s="286"/>
      <c r="H119" s="286"/>
      <c r="I119" s="286"/>
      <c r="J119" s="286"/>
      <c r="K119" s="286"/>
      <c r="L119" s="286"/>
      <c r="M119" s="286"/>
      <c r="N119" s="286"/>
      <c r="O119" s="286"/>
      <c r="P119" s="286"/>
      <c r="Q119" s="286"/>
      <c r="R119" s="286"/>
      <c r="S119" s="286"/>
      <c r="T119" s="286"/>
      <c r="U119" s="286"/>
      <c r="V119" s="286"/>
      <c r="W119" s="286"/>
      <c r="X119" s="286"/>
      <c r="Y119" s="286"/>
      <c r="Z119" s="286"/>
      <c r="AA119" s="286"/>
      <c r="AB119" s="286"/>
      <c r="AC119" s="286"/>
      <c r="AD119" s="286"/>
      <c r="AE119" s="286"/>
      <c r="AF119" s="286"/>
      <c r="AG119" s="286"/>
      <c r="AH119" s="286"/>
      <c r="AI119" s="286"/>
      <c r="AJ119" s="430"/>
    </row>
    <row r="120" spans="1:38" s="56" customFormat="1" ht="17.25" customHeight="1">
      <c r="A120" s="431" t="s">
        <v>288</v>
      </c>
      <c r="B120" s="432"/>
      <c r="C120" s="432"/>
      <c r="D120" s="432"/>
      <c r="E120" s="432"/>
      <c r="F120" s="432"/>
      <c r="G120" s="432"/>
      <c r="H120" s="432"/>
      <c r="I120" s="432"/>
      <c r="J120" s="432"/>
      <c r="K120" s="432"/>
      <c r="L120" s="432"/>
      <c r="M120" s="432"/>
      <c r="N120" s="432"/>
      <c r="O120" s="432"/>
      <c r="P120" s="432"/>
      <c r="Q120" s="432"/>
      <c r="R120" s="432"/>
      <c r="S120" s="432"/>
      <c r="T120" s="432"/>
      <c r="U120" s="432"/>
      <c r="V120" s="432"/>
      <c r="W120" s="432"/>
      <c r="X120" s="432"/>
      <c r="Y120" s="432"/>
      <c r="Z120" s="432"/>
      <c r="AA120" s="432"/>
      <c r="AB120" s="432"/>
      <c r="AC120" s="432"/>
      <c r="AD120" s="432"/>
      <c r="AE120" s="432"/>
      <c r="AF120" s="375"/>
      <c r="AG120" s="233"/>
      <c r="AH120" s="233"/>
      <c r="AI120" s="233"/>
      <c r="AJ120" s="373"/>
      <c r="AL120" s="130"/>
    </row>
    <row r="121" spans="1:38" s="56" customFormat="1" ht="16.5" customHeight="1">
      <c r="A121" s="285"/>
      <c r="B121" s="285"/>
      <c r="C121" s="285"/>
      <c r="D121" s="285"/>
      <c r="E121" s="285"/>
      <c r="F121" s="285"/>
      <c r="G121" s="285"/>
      <c r="H121" s="285"/>
      <c r="I121" s="285"/>
      <c r="J121" s="285"/>
      <c r="K121" s="285"/>
      <c r="L121" s="285"/>
      <c r="M121" s="285"/>
      <c r="N121" s="285"/>
      <c r="O121" s="285"/>
      <c r="P121" s="285"/>
      <c r="Q121" s="285"/>
      <c r="R121" s="285"/>
      <c r="S121" s="285"/>
      <c r="T121" s="285"/>
      <c r="U121" s="285"/>
      <c r="V121" s="285"/>
      <c r="W121" s="285"/>
      <c r="X121" s="285"/>
      <c r="Y121" s="285"/>
      <c r="Z121" s="285"/>
      <c r="AA121" s="285"/>
      <c r="AB121" s="285"/>
      <c r="AC121" s="285"/>
      <c r="AD121" s="285"/>
      <c r="AE121" s="233"/>
      <c r="AF121" s="368" t="s">
        <v>226</v>
      </c>
      <c r="AG121" s="380"/>
      <c r="AH121" s="381" t="s">
        <v>146</v>
      </c>
      <c r="AI121" s="380"/>
      <c r="AJ121" s="382"/>
      <c r="AK121" s="57"/>
      <c r="AL121" s="68"/>
    </row>
    <row r="122" spans="1:38" s="56" customFormat="1" ht="17.25" customHeight="1">
      <c r="A122" s="285" t="s">
        <v>328</v>
      </c>
      <c r="B122" s="285"/>
      <c r="C122" s="285"/>
      <c r="D122" s="285"/>
      <c r="E122" s="285"/>
      <c r="F122" s="285"/>
      <c r="G122" s="285"/>
      <c r="H122" s="285"/>
      <c r="I122" s="285"/>
      <c r="J122" s="285"/>
      <c r="K122" s="285"/>
      <c r="L122" s="285"/>
      <c r="M122" s="285"/>
      <c r="N122" s="285"/>
      <c r="O122" s="285"/>
      <c r="P122" s="285"/>
      <c r="Q122" s="285"/>
      <c r="R122" s="285"/>
      <c r="S122" s="285"/>
      <c r="T122" s="285"/>
      <c r="U122" s="285"/>
      <c r="V122" s="285"/>
      <c r="W122" s="285"/>
      <c r="X122" s="285"/>
      <c r="Y122" s="285"/>
      <c r="Z122" s="285"/>
      <c r="AA122" s="285"/>
      <c r="AB122" s="285"/>
      <c r="AC122" s="285"/>
      <c r="AD122" s="285"/>
      <c r="AE122" s="285"/>
      <c r="AF122" s="285"/>
      <c r="AG122" s="285"/>
      <c r="AH122" s="285"/>
      <c r="AI122" s="285"/>
      <c r="AJ122" s="373"/>
      <c r="AK122" s="57"/>
      <c r="AL122" s="68"/>
    </row>
    <row r="123" spans="1:38" s="56" customFormat="1" ht="6.75" customHeight="1" thickBot="1">
      <c r="A123" s="285"/>
      <c r="B123" s="285"/>
      <c r="C123" s="285"/>
      <c r="D123" s="285"/>
      <c r="E123" s="285"/>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5"/>
      <c r="AF123" s="285"/>
      <c r="AG123" s="285"/>
      <c r="AH123" s="285"/>
      <c r="AI123" s="285"/>
      <c r="AJ123" s="373"/>
      <c r="AK123" s="57"/>
      <c r="AL123" s="68"/>
    </row>
    <row r="124" spans="1:38" s="56" customFormat="1" ht="17.25" customHeight="1" thickBot="1">
      <c r="A124" s="433" t="s">
        <v>329</v>
      </c>
      <c r="B124" s="434"/>
      <c r="C124" s="435"/>
      <c r="D124" s="435"/>
      <c r="E124" s="435"/>
      <c r="F124" s="435"/>
      <c r="G124" s="435"/>
      <c r="H124" s="435"/>
      <c r="I124" s="435"/>
      <c r="J124" s="435"/>
      <c r="K124" s="435"/>
      <c r="L124" s="435"/>
      <c r="M124" s="435"/>
      <c r="N124" s="435"/>
      <c r="O124" s="435"/>
      <c r="P124" s="435"/>
      <c r="Q124" s="435"/>
      <c r="R124" s="435"/>
      <c r="S124" s="435"/>
      <c r="T124" s="435"/>
      <c r="U124" s="436" t="s">
        <v>61</v>
      </c>
      <c r="V124" s="437"/>
      <c r="W124" s="437"/>
      <c r="X124" s="437"/>
      <c r="Y124" s="437"/>
      <c r="Z124" s="437"/>
      <c r="AA124" s="437"/>
      <c r="AB124" s="261"/>
      <c r="AC124" s="438"/>
      <c r="AD124" s="439" t="s">
        <v>72</v>
      </c>
      <c r="AE124" s="440"/>
      <c r="AF124" s="440"/>
      <c r="AG124" s="441"/>
      <c r="AH124" s="442" t="s">
        <v>73</v>
      </c>
      <c r="AI124" s="437"/>
      <c r="AJ124" s="443"/>
      <c r="AK124" s="57"/>
      <c r="AL124" s="65"/>
    </row>
    <row r="125" spans="1:38" s="56" customFormat="1" ht="18" customHeight="1">
      <c r="A125" s="444"/>
      <c r="B125" s="445" t="s">
        <v>285</v>
      </c>
      <c r="C125" s="342" t="s">
        <v>294</v>
      </c>
      <c r="D125" s="342"/>
      <c r="E125" s="342"/>
      <c r="F125" s="342"/>
      <c r="G125" s="342"/>
      <c r="H125" s="342"/>
      <c r="I125" s="342"/>
      <c r="J125" s="342"/>
      <c r="K125" s="342"/>
      <c r="L125" s="342"/>
      <c r="M125" s="342"/>
      <c r="N125" s="342"/>
      <c r="O125" s="342"/>
      <c r="P125" s="342"/>
      <c r="Q125" s="342"/>
      <c r="R125" s="342"/>
      <c r="S125" s="342"/>
      <c r="T125" s="342"/>
      <c r="U125" s="330"/>
      <c r="V125" s="330"/>
      <c r="W125" s="330"/>
      <c r="X125" s="330"/>
      <c r="Y125" s="446"/>
      <c r="Z125" s="446"/>
      <c r="AA125" s="446"/>
      <c r="AB125" s="446"/>
      <c r="AC125" s="285"/>
      <c r="AD125" s="285"/>
      <c r="AE125" s="285"/>
      <c r="AF125" s="285"/>
      <c r="AG125" s="267"/>
      <c r="AH125" s="267"/>
      <c r="AI125" s="267"/>
      <c r="AJ125" s="447"/>
      <c r="AK125" s="131"/>
      <c r="AL125" s="132"/>
    </row>
    <row r="126" spans="1:38" s="56" customFormat="1" ht="18" customHeight="1">
      <c r="A126" s="444"/>
      <c r="B126" s="448" t="s">
        <v>286</v>
      </c>
      <c r="C126" s="449" t="s">
        <v>295</v>
      </c>
      <c r="D126" s="449"/>
      <c r="E126" s="449"/>
      <c r="F126" s="449"/>
      <c r="G126" s="449"/>
      <c r="H126" s="449"/>
      <c r="I126" s="449"/>
      <c r="J126" s="449"/>
      <c r="K126" s="449"/>
      <c r="L126" s="449"/>
      <c r="M126" s="449"/>
      <c r="N126" s="449"/>
      <c r="O126" s="449"/>
      <c r="P126" s="449"/>
      <c r="Q126" s="449"/>
      <c r="R126" s="449"/>
      <c r="S126" s="449"/>
      <c r="T126" s="449"/>
      <c r="U126" s="449"/>
      <c r="V126" s="449"/>
      <c r="W126" s="449"/>
      <c r="X126" s="449"/>
      <c r="Y126" s="450"/>
      <c r="Z126" s="450"/>
      <c r="AA126" s="450"/>
      <c r="AB126" s="450"/>
      <c r="AC126" s="451"/>
      <c r="AD126" s="452"/>
      <c r="AE126" s="451"/>
      <c r="AF126" s="451"/>
      <c r="AG126" s="453"/>
      <c r="AH126" s="453"/>
      <c r="AI126" s="453"/>
      <c r="AJ126" s="454"/>
      <c r="AK126" s="131"/>
      <c r="AL126" s="132"/>
    </row>
    <row r="127" spans="1:38" s="56" customFormat="1" ht="18" customHeight="1">
      <c r="A127" s="455"/>
      <c r="B127" s="456" t="s">
        <v>287</v>
      </c>
      <c r="C127" s="378" t="s">
        <v>298</v>
      </c>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457"/>
      <c r="Z127" s="457"/>
      <c r="AA127" s="457"/>
      <c r="AB127" s="457"/>
      <c r="AC127" s="282"/>
      <c r="AD127" s="282"/>
      <c r="AE127" s="282"/>
      <c r="AF127" s="282"/>
      <c r="AG127" s="458"/>
      <c r="AH127" s="458"/>
      <c r="AI127" s="458"/>
      <c r="AJ127" s="459"/>
      <c r="AK127" s="131"/>
      <c r="AL127" s="132"/>
    </row>
    <row r="128" spans="1:38" s="56" customFormat="1" ht="10.5" customHeight="1" thickBot="1">
      <c r="A128" s="460"/>
      <c r="B128" s="461"/>
      <c r="C128" s="330"/>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446"/>
      <c r="Z128" s="446"/>
      <c r="AA128" s="446"/>
      <c r="AB128" s="446"/>
      <c r="AC128" s="285"/>
      <c r="AD128" s="285"/>
      <c r="AE128" s="285"/>
      <c r="AF128" s="285"/>
      <c r="AG128" s="267"/>
      <c r="AH128" s="267"/>
      <c r="AI128" s="267"/>
      <c r="AJ128" s="462"/>
      <c r="AK128" s="131"/>
      <c r="AL128" s="132"/>
    </row>
    <row r="129" spans="1:38" s="56" customFormat="1" ht="17.25" customHeight="1" thickBot="1">
      <c r="A129" s="463" t="s">
        <v>330</v>
      </c>
      <c r="B129" s="464"/>
      <c r="C129" s="464"/>
      <c r="D129" s="464"/>
      <c r="E129" s="464"/>
      <c r="F129" s="464"/>
      <c r="G129" s="464"/>
      <c r="H129" s="464"/>
      <c r="I129" s="464"/>
      <c r="J129" s="464"/>
      <c r="K129" s="464"/>
      <c r="L129" s="464"/>
      <c r="M129" s="464"/>
      <c r="N129" s="464"/>
      <c r="O129" s="464"/>
      <c r="P129" s="464"/>
      <c r="Q129" s="464"/>
      <c r="R129" s="464"/>
      <c r="S129" s="464"/>
      <c r="T129" s="465"/>
      <c r="U129" s="436" t="s">
        <v>61</v>
      </c>
      <c r="V129" s="261"/>
      <c r="W129" s="437"/>
      <c r="X129" s="437"/>
      <c r="Y129" s="437"/>
      <c r="Z129" s="437"/>
      <c r="AA129" s="437"/>
      <c r="AB129" s="437"/>
      <c r="AC129" s="438"/>
      <c r="AD129" s="439" t="s">
        <v>72</v>
      </c>
      <c r="AE129" s="440"/>
      <c r="AF129" s="440"/>
      <c r="AG129" s="441"/>
      <c r="AH129" s="442" t="s">
        <v>73</v>
      </c>
      <c r="AI129" s="437"/>
      <c r="AJ129" s="443"/>
      <c r="AK129" s="134"/>
      <c r="AL129" s="135"/>
    </row>
    <row r="130" spans="1:38" s="56" customFormat="1" ht="31.5" customHeight="1">
      <c r="A130" s="1037"/>
      <c r="B130" s="466" t="s">
        <v>64</v>
      </c>
      <c r="C130" s="1251" t="s">
        <v>300</v>
      </c>
      <c r="D130" s="1252"/>
      <c r="E130" s="1252"/>
      <c r="F130" s="1252"/>
      <c r="G130" s="1252"/>
      <c r="H130" s="1252"/>
      <c r="I130" s="1252"/>
      <c r="J130" s="1252"/>
      <c r="K130" s="1252"/>
      <c r="L130" s="1252"/>
      <c r="M130" s="1252"/>
      <c r="N130" s="1252"/>
      <c r="O130" s="1252"/>
      <c r="P130" s="1252"/>
      <c r="Q130" s="1252"/>
      <c r="R130" s="1252"/>
      <c r="S130" s="1252"/>
      <c r="T130" s="1252"/>
      <c r="U130" s="1252"/>
      <c r="V130" s="1252"/>
      <c r="W130" s="1252"/>
      <c r="X130" s="1252"/>
      <c r="Y130" s="1252"/>
      <c r="Z130" s="1252"/>
      <c r="AA130" s="1252"/>
      <c r="AB130" s="1252"/>
      <c r="AC130" s="1252"/>
      <c r="AD130" s="1252"/>
      <c r="AE130" s="1252"/>
      <c r="AF130" s="1252"/>
      <c r="AG130" s="1252"/>
      <c r="AH130" s="1252"/>
      <c r="AI130" s="1252"/>
      <c r="AJ130" s="1253"/>
      <c r="AK130" s="57"/>
      <c r="AL130" s="136"/>
    </row>
    <row r="131" spans="1:38" s="56" customFormat="1" ht="15" customHeight="1">
      <c r="A131" s="1038"/>
      <c r="B131" s="1044"/>
      <c r="C131" s="1046" t="s">
        <v>289</v>
      </c>
      <c r="D131" s="1047"/>
      <c r="E131" s="1047"/>
      <c r="F131" s="1047"/>
      <c r="G131" s="1047"/>
      <c r="H131" s="1047"/>
      <c r="I131" s="1047"/>
      <c r="J131" s="1048"/>
      <c r="K131" s="1049"/>
      <c r="L131" s="1032" t="s">
        <v>290</v>
      </c>
      <c r="M131" s="1245" t="s">
        <v>359</v>
      </c>
      <c r="N131" s="1130"/>
      <c r="O131" s="1130"/>
      <c r="P131" s="1130"/>
      <c r="Q131" s="1130"/>
      <c r="R131" s="1130"/>
      <c r="S131" s="1130"/>
      <c r="T131" s="1130"/>
      <c r="U131" s="1130"/>
      <c r="V131" s="1130"/>
      <c r="W131" s="1130"/>
      <c r="X131" s="1130"/>
      <c r="Y131" s="1130"/>
      <c r="Z131" s="1130"/>
      <c r="AA131" s="1130"/>
      <c r="AB131" s="1130"/>
      <c r="AC131" s="1130"/>
      <c r="AD131" s="1130"/>
      <c r="AE131" s="1130"/>
      <c r="AF131" s="1130"/>
      <c r="AG131" s="1130"/>
      <c r="AH131" s="1130"/>
      <c r="AI131" s="1130"/>
      <c r="AJ131" s="1246"/>
      <c r="AK131" s="137"/>
      <c r="AL131" s="138"/>
    </row>
    <row r="132" spans="1:38" s="56" customFormat="1" ht="15" customHeight="1" thickBot="1">
      <c r="A132" s="1038"/>
      <c r="B132" s="1045"/>
      <c r="C132" s="1046"/>
      <c r="D132" s="1047"/>
      <c r="E132" s="1047"/>
      <c r="F132" s="1047"/>
      <c r="G132" s="1047"/>
      <c r="H132" s="1047"/>
      <c r="I132" s="1047"/>
      <c r="J132" s="1048"/>
      <c r="K132" s="1049"/>
      <c r="L132" s="1032"/>
      <c r="M132" s="1245"/>
      <c r="N132" s="1130"/>
      <c r="O132" s="1130"/>
      <c r="P132" s="1130"/>
      <c r="Q132" s="1130"/>
      <c r="R132" s="1130"/>
      <c r="S132" s="1130"/>
      <c r="T132" s="1130"/>
      <c r="U132" s="1130"/>
      <c r="V132" s="1130"/>
      <c r="W132" s="1130"/>
      <c r="X132" s="1130"/>
      <c r="Y132" s="1130"/>
      <c r="Z132" s="1130"/>
      <c r="AA132" s="1130"/>
      <c r="AB132" s="1130"/>
      <c r="AC132" s="1130"/>
      <c r="AD132" s="1130"/>
      <c r="AE132" s="1130"/>
      <c r="AF132" s="1130"/>
      <c r="AG132" s="1130"/>
      <c r="AH132" s="1130"/>
      <c r="AI132" s="1130"/>
      <c r="AJ132" s="1246"/>
      <c r="AK132" s="137"/>
      <c r="AL132" s="138"/>
    </row>
    <row r="133" spans="1:38" s="56" customFormat="1" ht="75" customHeight="1" thickBot="1">
      <c r="A133" s="1038"/>
      <c r="B133" s="1045"/>
      <c r="C133" s="1046"/>
      <c r="D133" s="1047"/>
      <c r="E133" s="1047"/>
      <c r="F133" s="1047"/>
      <c r="G133" s="1047"/>
      <c r="H133" s="1047"/>
      <c r="I133" s="1047"/>
      <c r="J133" s="1048"/>
      <c r="K133" s="467"/>
      <c r="L133" s="1050"/>
      <c r="M133" s="1029"/>
      <c r="N133" s="1030"/>
      <c r="O133" s="1030"/>
      <c r="P133" s="1030"/>
      <c r="Q133" s="1030"/>
      <c r="R133" s="1030"/>
      <c r="S133" s="1030"/>
      <c r="T133" s="1030"/>
      <c r="U133" s="1030"/>
      <c r="V133" s="1030"/>
      <c r="W133" s="1030"/>
      <c r="X133" s="1030"/>
      <c r="Y133" s="1030"/>
      <c r="Z133" s="1030"/>
      <c r="AA133" s="1030"/>
      <c r="AB133" s="1030"/>
      <c r="AC133" s="1030"/>
      <c r="AD133" s="1030"/>
      <c r="AE133" s="1030"/>
      <c r="AF133" s="1030"/>
      <c r="AG133" s="1030"/>
      <c r="AH133" s="1030"/>
      <c r="AI133" s="1030"/>
      <c r="AJ133" s="1031"/>
      <c r="AK133" s="57"/>
      <c r="AL133" s="138"/>
    </row>
    <row r="134" spans="1:38" s="56" customFormat="1" ht="17.25" customHeight="1" thickBot="1">
      <c r="A134" s="1038"/>
      <c r="B134" s="1045"/>
      <c r="C134" s="1046"/>
      <c r="D134" s="1047"/>
      <c r="E134" s="1047"/>
      <c r="F134" s="1047"/>
      <c r="G134" s="1047"/>
      <c r="H134" s="1047"/>
      <c r="I134" s="1047"/>
      <c r="J134" s="1048"/>
      <c r="K134" s="468"/>
      <c r="L134" s="1032" t="s">
        <v>291</v>
      </c>
      <c r="M134" s="469" t="s">
        <v>67</v>
      </c>
      <c r="N134" s="470"/>
      <c r="O134" s="470"/>
      <c r="P134" s="470"/>
      <c r="Q134" s="470"/>
      <c r="R134" s="470"/>
      <c r="S134" s="470"/>
      <c r="T134" s="470"/>
      <c r="U134" s="470"/>
      <c r="V134" s="267" t="s">
        <v>74</v>
      </c>
      <c r="W134" s="470"/>
      <c r="X134" s="470"/>
      <c r="Y134" s="470"/>
      <c r="Z134" s="470"/>
      <c r="AA134" s="470"/>
      <c r="AB134" s="470"/>
      <c r="AC134" s="470"/>
      <c r="AD134" s="470"/>
      <c r="AE134" s="470"/>
      <c r="AF134" s="470"/>
      <c r="AG134" s="470"/>
      <c r="AH134" s="470"/>
      <c r="AI134" s="470"/>
      <c r="AJ134" s="471"/>
      <c r="AK134" s="137"/>
      <c r="AL134" s="138"/>
    </row>
    <row r="135" spans="1:38" s="56" customFormat="1" ht="75" customHeight="1" thickBot="1">
      <c r="A135" s="1039"/>
      <c r="B135" s="1045"/>
      <c r="C135" s="1046"/>
      <c r="D135" s="1047"/>
      <c r="E135" s="1047"/>
      <c r="F135" s="1047"/>
      <c r="G135" s="1047"/>
      <c r="H135" s="1047"/>
      <c r="I135" s="1047"/>
      <c r="J135" s="1048"/>
      <c r="K135" s="472"/>
      <c r="L135" s="1033"/>
      <c r="M135" s="1034" t="s">
        <v>567</v>
      </c>
      <c r="N135" s="1035"/>
      <c r="O135" s="1035"/>
      <c r="P135" s="1035"/>
      <c r="Q135" s="1035"/>
      <c r="R135" s="1035"/>
      <c r="S135" s="1035"/>
      <c r="T135" s="1035"/>
      <c r="U135" s="1035"/>
      <c r="V135" s="1035"/>
      <c r="W135" s="1035"/>
      <c r="X135" s="1035"/>
      <c r="Y135" s="1035"/>
      <c r="Z135" s="1035"/>
      <c r="AA135" s="1035"/>
      <c r="AB135" s="1035"/>
      <c r="AC135" s="1035"/>
      <c r="AD135" s="1035"/>
      <c r="AE135" s="1035"/>
      <c r="AF135" s="1035"/>
      <c r="AG135" s="1035"/>
      <c r="AH135" s="1035"/>
      <c r="AI135" s="1035"/>
      <c r="AJ135" s="1036"/>
      <c r="AK135" s="57"/>
      <c r="AL135" s="129"/>
    </row>
    <row r="136" spans="1:38" s="56" customFormat="1" ht="18" customHeight="1">
      <c r="A136" s="473"/>
      <c r="B136" s="474" t="s">
        <v>296</v>
      </c>
      <c r="C136" s="475" t="s">
        <v>297</v>
      </c>
      <c r="D136" s="476"/>
      <c r="E136" s="476"/>
      <c r="F136" s="476"/>
      <c r="G136" s="476"/>
      <c r="H136" s="476"/>
      <c r="I136" s="476"/>
      <c r="J136" s="476"/>
      <c r="K136" s="476"/>
      <c r="L136" s="476"/>
      <c r="M136" s="379"/>
      <c r="N136" s="379"/>
      <c r="O136" s="379"/>
      <c r="P136" s="379"/>
      <c r="Q136" s="379"/>
      <c r="R136" s="379"/>
      <c r="S136" s="379"/>
      <c r="T136" s="379"/>
      <c r="U136" s="379"/>
      <c r="V136" s="379"/>
      <c r="W136" s="379"/>
      <c r="X136" s="379"/>
      <c r="Y136" s="457"/>
      <c r="Z136" s="457"/>
      <c r="AA136" s="457"/>
      <c r="AB136" s="457"/>
      <c r="AC136" s="282"/>
      <c r="AD136" s="282"/>
      <c r="AE136" s="282"/>
      <c r="AF136" s="282"/>
      <c r="AG136" s="458"/>
      <c r="AH136" s="458"/>
      <c r="AI136" s="458"/>
      <c r="AJ136" s="477"/>
      <c r="AK136" s="131"/>
      <c r="AL136" s="132"/>
    </row>
    <row r="137" spans="1:38" s="56" customFormat="1" ht="10.5" customHeight="1" thickBot="1">
      <c r="A137" s="371"/>
      <c r="B137" s="371"/>
      <c r="C137" s="371"/>
      <c r="D137" s="371"/>
      <c r="E137" s="371"/>
      <c r="F137" s="371"/>
      <c r="G137" s="371"/>
      <c r="H137" s="371"/>
      <c r="I137" s="371"/>
      <c r="J137" s="371"/>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430"/>
      <c r="AL137" s="69"/>
    </row>
    <row r="138" spans="1:38" s="56" customFormat="1" ht="17.25" customHeight="1" thickBot="1">
      <c r="A138" s="478" t="s">
        <v>331</v>
      </c>
      <c r="B138" s="479"/>
      <c r="C138" s="479"/>
      <c r="D138" s="479"/>
      <c r="E138" s="479"/>
      <c r="F138" s="479"/>
      <c r="G138" s="479"/>
      <c r="H138" s="479"/>
      <c r="I138" s="479"/>
      <c r="J138" s="479"/>
      <c r="K138" s="479"/>
      <c r="L138" s="479"/>
      <c r="M138" s="479"/>
      <c r="N138" s="479"/>
      <c r="O138" s="479"/>
      <c r="P138" s="479"/>
      <c r="Q138" s="479"/>
      <c r="R138" s="479"/>
      <c r="S138" s="479"/>
      <c r="T138" s="479"/>
      <c r="U138" s="436" t="s">
        <v>100</v>
      </c>
      <c r="V138" s="261"/>
      <c r="W138" s="480"/>
      <c r="X138" s="480"/>
      <c r="Y138" s="480"/>
      <c r="Z138" s="480"/>
      <c r="AA138" s="480"/>
      <c r="AB138" s="480"/>
      <c r="AC138" s="438"/>
      <c r="AD138" s="439" t="s">
        <v>72</v>
      </c>
      <c r="AE138" s="440"/>
      <c r="AF138" s="440"/>
      <c r="AG138" s="441"/>
      <c r="AH138" s="442" t="s">
        <v>73</v>
      </c>
      <c r="AI138" s="437"/>
      <c r="AJ138" s="443"/>
      <c r="AK138" s="54"/>
      <c r="AL138" s="135"/>
    </row>
    <row r="139" spans="1:38" s="56" customFormat="1" ht="25.5" customHeight="1">
      <c r="A139" s="1037"/>
      <c r="B139" s="481" t="s">
        <v>285</v>
      </c>
      <c r="C139" s="1040" t="s">
        <v>101</v>
      </c>
      <c r="D139" s="1041"/>
      <c r="E139" s="1041"/>
      <c r="F139" s="1041"/>
      <c r="G139" s="1041"/>
      <c r="H139" s="1041"/>
      <c r="I139" s="1041"/>
      <c r="J139" s="1041"/>
      <c r="K139" s="1041"/>
      <c r="L139" s="1041"/>
      <c r="M139" s="1041"/>
      <c r="N139" s="1041"/>
      <c r="O139" s="1041"/>
      <c r="P139" s="1041"/>
      <c r="Q139" s="1041"/>
      <c r="R139" s="1041"/>
      <c r="S139" s="1041"/>
      <c r="T139" s="1041"/>
      <c r="U139" s="1042"/>
      <c r="V139" s="1042"/>
      <c r="W139" s="1042"/>
      <c r="X139" s="1042"/>
      <c r="Y139" s="1042"/>
      <c r="Z139" s="1042"/>
      <c r="AA139" s="1042"/>
      <c r="AB139" s="1042"/>
      <c r="AC139" s="1042"/>
      <c r="AD139" s="1042"/>
      <c r="AE139" s="1042"/>
      <c r="AF139" s="1042"/>
      <c r="AG139" s="1042"/>
      <c r="AH139" s="1042"/>
      <c r="AI139" s="1042"/>
      <c r="AJ139" s="1043"/>
      <c r="AK139" s="54"/>
      <c r="AL139" s="129"/>
    </row>
    <row r="140" spans="1:38" s="56" customFormat="1" ht="27" customHeight="1">
      <c r="A140" s="1038"/>
      <c r="B140" s="1051"/>
      <c r="C140" s="1269" t="s">
        <v>299</v>
      </c>
      <c r="D140" s="1258"/>
      <c r="E140" s="1258"/>
      <c r="F140" s="1258"/>
      <c r="G140" s="1258"/>
      <c r="H140" s="1258"/>
      <c r="I140" s="1258"/>
      <c r="J140" s="1270"/>
      <c r="K140" s="482"/>
      <c r="L140" s="483" t="s">
        <v>103</v>
      </c>
      <c r="M140" s="1314" t="s">
        <v>65</v>
      </c>
      <c r="N140" s="1315"/>
      <c r="O140" s="1315"/>
      <c r="P140" s="1315"/>
      <c r="Q140" s="1315"/>
      <c r="R140" s="1315"/>
      <c r="S140" s="1315"/>
      <c r="T140" s="1315"/>
      <c r="U140" s="1315"/>
      <c r="V140" s="1315"/>
      <c r="W140" s="1315"/>
      <c r="X140" s="1315"/>
      <c r="Y140" s="1315"/>
      <c r="Z140" s="1315"/>
      <c r="AA140" s="1315"/>
      <c r="AB140" s="1315"/>
      <c r="AC140" s="1315"/>
      <c r="AD140" s="1315"/>
      <c r="AE140" s="1315"/>
      <c r="AF140" s="1315"/>
      <c r="AG140" s="1315"/>
      <c r="AH140" s="1315"/>
      <c r="AI140" s="1315"/>
      <c r="AJ140" s="1316"/>
      <c r="AK140" s="54"/>
      <c r="AL140" s="132"/>
    </row>
    <row r="141" spans="1:38" s="56" customFormat="1" ht="40.5" customHeight="1">
      <c r="A141" s="1038"/>
      <c r="B141" s="1045"/>
      <c r="C141" s="1046"/>
      <c r="D141" s="1047"/>
      <c r="E141" s="1047"/>
      <c r="F141" s="1047"/>
      <c r="G141" s="1047"/>
      <c r="H141" s="1047"/>
      <c r="I141" s="1047"/>
      <c r="J141" s="1048"/>
      <c r="K141" s="484"/>
      <c r="L141" s="485" t="s">
        <v>293</v>
      </c>
      <c r="M141" s="1022" t="s">
        <v>62</v>
      </c>
      <c r="N141" s="1023"/>
      <c r="O141" s="1023"/>
      <c r="P141" s="1023"/>
      <c r="Q141" s="1023"/>
      <c r="R141" s="1023"/>
      <c r="S141" s="1023"/>
      <c r="T141" s="1023"/>
      <c r="U141" s="1023"/>
      <c r="V141" s="1023"/>
      <c r="W141" s="1023"/>
      <c r="X141" s="1023"/>
      <c r="Y141" s="1023"/>
      <c r="Z141" s="1023"/>
      <c r="AA141" s="1023"/>
      <c r="AB141" s="1023"/>
      <c r="AC141" s="1023"/>
      <c r="AD141" s="1023"/>
      <c r="AE141" s="1023"/>
      <c r="AF141" s="1023"/>
      <c r="AG141" s="1023"/>
      <c r="AH141" s="1023"/>
      <c r="AI141" s="1023"/>
      <c r="AJ141" s="1024"/>
      <c r="AK141" s="139"/>
      <c r="AL141" s="140"/>
    </row>
    <row r="142" spans="1:38" s="56" customFormat="1" ht="40.5" customHeight="1">
      <c r="A142" s="1039"/>
      <c r="B142" s="1045"/>
      <c r="C142" s="1046"/>
      <c r="D142" s="1047"/>
      <c r="E142" s="1047"/>
      <c r="F142" s="1047"/>
      <c r="G142" s="1047"/>
      <c r="H142" s="1047"/>
      <c r="I142" s="1047"/>
      <c r="J142" s="1048"/>
      <c r="K142" s="472"/>
      <c r="L142" s="486" t="s">
        <v>292</v>
      </c>
      <c r="M142" s="1025" t="s">
        <v>66</v>
      </c>
      <c r="N142" s="1026"/>
      <c r="O142" s="1026"/>
      <c r="P142" s="1026"/>
      <c r="Q142" s="1026"/>
      <c r="R142" s="1026"/>
      <c r="S142" s="1026"/>
      <c r="T142" s="1026"/>
      <c r="U142" s="1026"/>
      <c r="V142" s="1026"/>
      <c r="W142" s="1026"/>
      <c r="X142" s="1026"/>
      <c r="Y142" s="1026"/>
      <c r="Z142" s="1026"/>
      <c r="AA142" s="1026"/>
      <c r="AB142" s="1026"/>
      <c r="AC142" s="1026"/>
      <c r="AD142" s="1026"/>
      <c r="AE142" s="1026"/>
      <c r="AF142" s="1026"/>
      <c r="AG142" s="1026"/>
      <c r="AH142" s="1026"/>
      <c r="AI142" s="1026"/>
      <c r="AJ142" s="1027"/>
      <c r="AK142" s="139"/>
      <c r="AL142" s="140"/>
    </row>
    <row r="143" spans="1:38" s="56" customFormat="1" ht="18" customHeight="1">
      <c r="A143" s="473"/>
      <c r="B143" s="474" t="s">
        <v>296</v>
      </c>
      <c r="C143" s="475" t="s">
        <v>297</v>
      </c>
      <c r="D143" s="476"/>
      <c r="E143" s="476"/>
      <c r="F143" s="476"/>
      <c r="G143" s="476"/>
      <c r="H143" s="476"/>
      <c r="I143" s="476"/>
      <c r="J143" s="476"/>
      <c r="K143" s="476"/>
      <c r="L143" s="476"/>
      <c r="M143" s="476"/>
      <c r="N143" s="476"/>
      <c r="O143" s="476"/>
      <c r="P143" s="476"/>
      <c r="Q143" s="476"/>
      <c r="R143" s="476"/>
      <c r="S143" s="476"/>
      <c r="T143" s="476"/>
      <c r="U143" s="476"/>
      <c r="V143" s="476"/>
      <c r="W143" s="476"/>
      <c r="X143" s="476"/>
      <c r="Y143" s="487"/>
      <c r="Z143" s="487"/>
      <c r="AA143" s="487"/>
      <c r="AB143" s="487"/>
      <c r="AC143" s="488"/>
      <c r="AD143" s="488"/>
      <c r="AE143" s="488"/>
      <c r="AF143" s="488"/>
      <c r="AG143" s="489"/>
      <c r="AH143" s="489"/>
      <c r="AI143" s="489"/>
      <c r="AJ143" s="490"/>
      <c r="AK143" s="131"/>
      <c r="AL143" s="132"/>
    </row>
    <row r="144" spans="1:38" s="56" customFormat="1" ht="28.5" customHeight="1">
      <c r="A144" s="1028" t="s">
        <v>161</v>
      </c>
      <c r="B144" s="1028"/>
      <c r="C144" s="1028"/>
      <c r="D144" s="1028"/>
      <c r="E144" s="1028"/>
      <c r="F144" s="1028"/>
      <c r="G144" s="1028"/>
      <c r="H144" s="1028"/>
      <c r="I144" s="1028"/>
      <c r="J144" s="1028"/>
      <c r="K144" s="1028"/>
      <c r="L144" s="1028"/>
      <c r="M144" s="1028"/>
      <c r="N144" s="1028"/>
      <c r="O144" s="1028"/>
      <c r="P144" s="1028"/>
      <c r="Q144" s="1028"/>
      <c r="R144" s="1028"/>
      <c r="S144" s="1028"/>
      <c r="T144" s="1028"/>
      <c r="U144" s="1028"/>
      <c r="V144" s="1028"/>
      <c r="W144" s="1028"/>
      <c r="X144" s="1028"/>
      <c r="Y144" s="1028"/>
      <c r="Z144" s="1028"/>
      <c r="AA144" s="1028"/>
      <c r="AB144" s="1028"/>
      <c r="AC144" s="1028"/>
      <c r="AD144" s="1028"/>
      <c r="AE144" s="1028"/>
      <c r="AF144" s="1028"/>
      <c r="AG144" s="1028"/>
      <c r="AH144" s="1028"/>
      <c r="AI144" s="1028"/>
      <c r="AJ144" s="1028"/>
      <c r="AK144" s="139"/>
      <c r="AL144" s="129"/>
    </row>
    <row r="145" spans="1:46">
      <c r="A145" s="230" t="s">
        <v>227</v>
      </c>
      <c r="B145" s="192"/>
      <c r="C145" s="231"/>
      <c r="D145" s="231"/>
      <c r="E145" s="231"/>
      <c r="F145" s="231"/>
      <c r="G145" s="231"/>
      <c r="H145" s="231"/>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192"/>
      <c r="AH145" s="192"/>
      <c r="AI145" s="192"/>
      <c r="AJ145" s="194"/>
      <c r="AK145" s="139"/>
      <c r="AT145" s="59"/>
    </row>
    <row r="146" spans="1:46" ht="16.5" customHeight="1">
      <c r="A146" s="230"/>
      <c r="B146" s="192"/>
      <c r="C146" s="231"/>
      <c r="D146" s="231"/>
      <c r="E146" s="231"/>
      <c r="F146" s="231"/>
      <c r="G146" s="231"/>
      <c r="H146" s="231"/>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192"/>
      <c r="AF146" s="368" t="s">
        <v>226</v>
      </c>
      <c r="AG146" s="491"/>
      <c r="AH146" s="492" t="s">
        <v>146</v>
      </c>
      <c r="AI146" s="491"/>
      <c r="AJ146" s="493"/>
      <c r="AK146" s="57"/>
      <c r="AT146" s="59"/>
    </row>
    <row r="147" spans="1:46" ht="79.5" customHeight="1">
      <c r="A147" s="1254" t="s">
        <v>485</v>
      </c>
      <c r="B147" s="1255"/>
      <c r="C147" s="1255"/>
      <c r="D147" s="1255"/>
      <c r="E147" s="1255"/>
      <c r="F147" s="1255"/>
      <c r="G147" s="1255"/>
      <c r="H147" s="1255"/>
      <c r="I147" s="1255"/>
      <c r="J147" s="1255"/>
      <c r="K147" s="1255"/>
      <c r="L147" s="1255"/>
      <c r="M147" s="1255"/>
      <c r="N147" s="1255"/>
      <c r="O147" s="1255"/>
      <c r="P147" s="1255"/>
      <c r="Q147" s="1255"/>
      <c r="R147" s="1255"/>
      <c r="S147" s="1255"/>
      <c r="T147" s="1255"/>
      <c r="U147" s="1255"/>
      <c r="V147" s="1255"/>
      <c r="W147" s="1255"/>
      <c r="X147" s="1255"/>
      <c r="Y147" s="1255"/>
      <c r="Z147" s="1255"/>
      <c r="AA147" s="1255"/>
      <c r="AB147" s="1255"/>
      <c r="AC147" s="1255"/>
      <c r="AD147" s="1255"/>
      <c r="AE147" s="1255"/>
      <c r="AF147" s="1255"/>
      <c r="AG147" s="1255"/>
      <c r="AH147" s="1255"/>
      <c r="AI147" s="1255"/>
      <c r="AJ147" s="1256"/>
      <c r="AK147" s="141"/>
      <c r="AT147" s="59"/>
    </row>
    <row r="148" spans="1:46" ht="4.5" customHeight="1">
      <c r="A148" s="494"/>
      <c r="B148" s="494"/>
      <c r="C148" s="494"/>
      <c r="D148" s="494"/>
      <c r="E148" s="494"/>
      <c r="F148" s="494"/>
      <c r="G148" s="494"/>
      <c r="H148" s="494"/>
      <c r="I148" s="494"/>
      <c r="J148" s="494"/>
      <c r="K148" s="494"/>
      <c r="L148" s="494"/>
      <c r="M148" s="494"/>
      <c r="N148" s="494"/>
      <c r="O148" s="494"/>
      <c r="P148" s="494"/>
      <c r="Q148" s="494"/>
      <c r="R148" s="494"/>
      <c r="S148" s="494"/>
      <c r="T148" s="494"/>
      <c r="U148" s="494"/>
      <c r="V148" s="494"/>
      <c r="W148" s="494"/>
      <c r="X148" s="494"/>
      <c r="Y148" s="494"/>
      <c r="Z148" s="494"/>
      <c r="AA148" s="494"/>
      <c r="AB148" s="494"/>
      <c r="AC148" s="494"/>
      <c r="AD148" s="494"/>
      <c r="AE148" s="494"/>
      <c r="AF148" s="494"/>
      <c r="AG148" s="494"/>
      <c r="AH148" s="494"/>
      <c r="AI148" s="494"/>
      <c r="AJ148" s="495"/>
      <c r="AK148" s="141"/>
      <c r="AT148" s="59"/>
    </row>
    <row r="149" spans="1:46" ht="13.5" customHeight="1" thickBot="1">
      <c r="A149" s="1271" t="s">
        <v>398</v>
      </c>
      <c r="B149" s="1272"/>
      <c r="C149" s="1272"/>
      <c r="D149" s="1273"/>
      <c r="E149" s="1264" t="s">
        <v>63</v>
      </c>
      <c r="F149" s="1265"/>
      <c r="G149" s="1265"/>
      <c r="H149" s="1265"/>
      <c r="I149" s="1265"/>
      <c r="J149" s="1265"/>
      <c r="K149" s="1265"/>
      <c r="L149" s="1265"/>
      <c r="M149" s="1265"/>
      <c r="N149" s="1265"/>
      <c r="O149" s="1265"/>
      <c r="P149" s="1265"/>
      <c r="Q149" s="1265"/>
      <c r="R149" s="1265"/>
      <c r="S149" s="1265"/>
      <c r="T149" s="1265"/>
      <c r="U149" s="1265"/>
      <c r="V149" s="1265"/>
      <c r="W149" s="1265"/>
      <c r="X149" s="1265"/>
      <c r="Y149" s="1265"/>
      <c r="Z149" s="1265"/>
      <c r="AA149" s="1265"/>
      <c r="AB149" s="1265"/>
      <c r="AC149" s="1265"/>
      <c r="AD149" s="1265"/>
      <c r="AE149" s="1265"/>
      <c r="AF149" s="1265"/>
      <c r="AG149" s="1265"/>
      <c r="AH149" s="1265"/>
      <c r="AI149" s="1265"/>
      <c r="AJ149" s="1266"/>
      <c r="AK149" s="141"/>
      <c r="AT149" s="59"/>
    </row>
    <row r="150" spans="1:46" s="142" customFormat="1" ht="14.25" customHeight="1">
      <c r="A150" s="1257" t="s">
        <v>388</v>
      </c>
      <c r="B150" s="1258"/>
      <c r="C150" s="1258"/>
      <c r="D150" s="1259"/>
      <c r="E150" s="496"/>
      <c r="F150" s="1276" t="s">
        <v>368</v>
      </c>
      <c r="G150" s="1276"/>
      <c r="H150" s="1276"/>
      <c r="I150" s="1276"/>
      <c r="J150" s="1276"/>
      <c r="K150" s="1276"/>
      <c r="L150" s="1276"/>
      <c r="M150" s="1276"/>
      <c r="N150" s="1276"/>
      <c r="O150" s="1276"/>
      <c r="P150" s="1276"/>
      <c r="Q150" s="1276"/>
      <c r="R150" s="1276"/>
      <c r="S150" s="1276"/>
      <c r="T150" s="1276"/>
      <c r="U150" s="1276"/>
      <c r="V150" s="1276"/>
      <c r="W150" s="1276"/>
      <c r="X150" s="1276"/>
      <c r="Y150" s="1276"/>
      <c r="Z150" s="1276"/>
      <c r="AA150" s="1276"/>
      <c r="AB150" s="1276"/>
      <c r="AC150" s="1276"/>
      <c r="AD150" s="1276"/>
      <c r="AE150" s="1276"/>
      <c r="AF150" s="1276"/>
      <c r="AG150" s="1276"/>
      <c r="AH150" s="1276"/>
      <c r="AI150" s="1276"/>
      <c r="AJ150" s="1277"/>
      <c r="AK150" s="141"/>
    </row>
    <row r="151" spans="1:46" s="142" customFormat="1" ht="13.5" customHeight="1">
      <c r="A151" s="1260"/>
      <c r="B151" s="1047"/>
      <c r="C151" s="1047"/>
      <c r="D151" s="1261"/>
      <c r="E151" s="497"/>
      <c r="F151" s="1018" t="s">
        <v>369</v>
      </c>
      <c r="G151" s="1018"/>
      <c r="H151" s="1018"/>
      <c r="I151" s="1018"/>
      <c r="J151" s="1018"/>
      <c r="K151" s="1018"/>
      <c r="L151" s="1018"/>
      <c r="M151" s="1018"/>
      <c r="N151" s="1018"/>
      <c r="O151" s="1018"/>
      <c r="P151" s="1018"/>
      <c r="Q151" s="1018"/>
      <c r="R151" s="1018"/>
      <c r="S151" s="1018"/>
      <c r="T151" s="1018"/>
      <c r="U151" s="1018"/>
      <c r="V151" s="1018"/>
      <c r="W151" s="1018"/>
      <c r="X151" s="1018"/>
      <c r="Y151" s="1018"/>
      <c r="Z151" s="1018"/>
      <c r="AA151" s="1018"/>
      <c r="AB151" s="1018"/>
      <c r="AC151" s="1018"/>
      <c r="AD151" s="1018"/>
      <c r="AE151" s="1018"/>
      <c r="AF151" s="1018"/>
      <c r="AG151" s="1018"/>
      <c r="AH151" s="1018"/>
      <c r="AI151" s="1018"/>
      <c r="AJ151" s="498"/>
      <c r="AK151" s="141"/>
    </row>
    <row r="152" spans="1:46" s="142" customFormat="1" ht="13.5" customHeight="1">
      <c r="A152" s="1260"/>
      <c r="B152" s="1047"/>
      <c r="C152" s="1047"/>
      <c r="D152" s="1261"/>
      <c r="E152" s="497"/>
      <c r="F152" s="1018" t="s">
        <v>394</v>
      </c>
      <c r="G152" s="1018"/>
      <c r="H152" s="1018"/>
      <c r="I152" s="1018"/>
      <c r="J152" s="1018"/>
      <c r="K152" s="1018"/>
      <c r="L152" s="1018"/>
      <c r="M152" s="1018"/>
      <c r="N152" s="1018"/>
      <c r="O152" s="1018"/>
      <c r="P152" s="1018"/>
      <c r="Q152" s="1018"/>
      <c r="R152" s="1018"/>
      <c r="S152" s="1018"/>
      <c r="T152" s="1018"/>
      <c r="U152" s="1018"/>
      <c r="V152" s="1018"/>
      <c r="W152" s="1018"/>
      <c r="X152" s="1018"/>
      <c r="Y152" s="1018"/>
      <c r="Z152" s="1018"/>
      <c r="AA152" s="1018"/>
      <c r="AB152" s="1018"/>
      <c r="AC152" s="1018"/>
      <c r="AD152" s="1018"/>
      <c r="AE152" s="1018"/>
      <c r="AF152" s="1018"/>
      <c r="AG152" s="1018"/>
      <c r="AH152" s="1018"/>
      <c r="AI152" s="1018"/>
      <c r="AJ152" s="498"/>
      <c r="AK152" s="141"/>
    </row>
    <row r="153" spans="1:46" s="142" customFormat="1" ht="13.5" customHeight="1">
      <c r="A153" s="1262"/>
      <c r="B153" s="1042"/>
      <c r="C153" s="1042"/>
      <c r="D153" s="1263"/>
      <c r="E153" s="499"/>
      <c r="F153" s="1243" t="s">
        <v>395</v>
      </c>
      <c r="G153" s="1243"/>
      <c r="H153" s="1243"/>
      <c r="I153" s="1243"/>
      <c r="J153" s="1243"/>
      <c r="K153" s="1243"/>
      <c r="L153" s="1243"/>
      <c r="M153" s="1243"/>
      <c r="N153" s="1243"/>
      <c r="O153" s="1243"/>
      <c r="P153" s="1243"/>
      <c r="Q153" s="1243"/>
      <c r="R153" s="1243"/>
      <c r="S153" s="1243"/>
      <c r="T153" s="1243"/>
      <c r="U153" s="1243"/>
      <c r="V153" s="1243"/>
      <c r="W153" s="1243"/>
      <c r="X153" s="1243"/>
      <c r="Y153" s="1243"/>
      <c r="Z153" s="1243"/>
      <c r="AA153" s="1243"/>
      <c r="AB153" s="1243"/>
      <c r="AC153" s="1243"/>
      <c r="AD153" s="1243"/>
      <c r="AE153" s="1243"/>
      <c r="AF153" s="1243"/>
      <c r="AG153" s="1243"/>
      <c r="AH153" s="1243"/>
      <c r="AI153" s="1243"/>
      <c r="AJ153" s="645"/>
      <c r="AK153" s="141"/>
    </row>
    <row r="154" spans="1:46" s="142" customFormat="1" ht="24.75" customHeight="1">
      <c r="A154" s="1257" t="s">
        <v>389</v>
      </c>
      <c r="B154" s="1258"/>
      <c r="C154" s="1258"/>
      <c r="D154" s="1259"/>
      <c r="E154" s="500"/>
      <c r="F154" s="1066" t="s">
        <v>370</v>
      </c>
      <c r="G154" s="1066"/>
      <c r="H154" s="1066"/>
      <c r="I154" s="1066"/>
      <c r="J154" s="1066"/>
      <c r="K154" s="1066"/>
      <c r="L154" s="1066"/>
      <c r="M154" s="1066"/>
      <c r="N154" s="1066"/>
      <c r="O154" s="1066"/>
      <c r="P154" s="1066"/>
      <c r="Q154" s="1066"/>
      <c r="R154" s="1066"/>
      <c r="S154" s="1066"/>
      <c r="T154" s="1066"/>
      <c r="U154" s="1066"/>
      <c r="V154" s="1066"/>
      <c r="W154" s="1066"/>
      <c r="X154" s="1066"/>
      <c r="Y154" s="1066"/>
      <c r="Z154" s="1066"/>
      <c r="AA154" s="1066"/>
      <c r="AB154" s="1066"/>
      <c r="AC154" s="1066"/>
      <c r="AD154" s="1066"/>
      <c r="AE154" s="1066"/>
      <c r="AF154" s="1066"/>
      <c r="AG154" s="1066"/>
      <c r="AH154" s="1066"/>
      <c r="AI154" s="1066"/>
      <c r="AJ154" s="646"/>
      <c r="AK154" s="141"/>
    </row>
    <row r="155" spans="1:46" s="56" customFormat="1" ht="13.5" customHeight="1">
      <c r="A155" s="1260"/>
      <c r="B155" s="1047"/>
      <c r="C155" s="1047"/>
      <c r="D155" s="1261"/>
      <c r="E155" s="502"/>
      <c r="F155" s="1017" t="s">
        <v>371</v>
      </c>
      <c r="G155" s="1017"/>
      <c r="H155" s="1017"/>
      <c r="I155" s="1017"/>
      <c r="J155" s="1017"/>
      <c r="K155" s="1017"/>
      <c r="L155" s="1017"/>
      <c r="M155" s="1017"/>
      <c r="N155" s="1017"/>
      <c r="O155" s="1017"/>
      <c r="P155" s="1017"/>
      <c r="Q155" s="1017"/>
      <c r="R155" s="1017"/>
      <c r="S155" s="1017"/>
      <c r="T155" s="1017"/>
      <c r="U155" s="1017"/>
      <c r="V155" s="1017"/>
      <c r="W155" s="1017"/>
      <c r="X155" s="1017"/>
      <c r="Y155" s="1017"/>
      <c r="Z155" s="1017"/>
      <c r="AA155" s="1017"/>
      <c r="AB155" s="1017"/>
      <c r="AC155" s="1017"/>
      <c r="AD155" s="1017"/>
      <c r="AE155" s="1017"/>
      <c r="AF155" s="1017"/>
      <c r="AG155" s="1017"/>
      <c r="AH155" s="1017"/>
      <c r="AI155" s="1017"/>
      <c r="AJ155" s="647"/>
      <c r="AK155" s="141"/>
    </row>
    <row r="156" spans="1:46" s="56" customFormat="1" ht="13.5" customHeight="1">
      <c r="A156" s="1260"/>
      <c r="B156" s="1047"/>
      <c r="C156" s="1047"/>
      <c r="D156" s="1261"/>
      <c r="E156" s="497"/>
      <c r="F156" s="1018" t="s">
        <v>372</v>
      </c>
      <c r="G156" s="1018"/>
      <c r="H156" s="1018"/>
      <c r="I156" s="1018"/>
      <c r="J156" s="1018"/>
      <c r="K156" s="1018"/>
      <c r="L156" s="1018"/>
      <c r="M156" s="1018"/>
      <c r="N156" s="1018"/>
      <c r="O156" s="1018"/>
      <c r="P156" s="1018"/>
      <c r="Q156" s="1018"/>
      <c r="R156" s="1018"/>
      <c r="S156" s="1018"/>
      <c r="T156" s="1018"/>
      <c r="U156" s="1018"/>
      <c r="V156" s="1018"/>
      <c r="W156" s="1018"/>
      <c r="X156" s="1018"/>
      <c r="Y156" s="1018"/>
      <c r="Z156" s="1018"/>
      <c r="AA156" s="1018"/>
      <c r="AB156" s="1018"/>
      <c r="AC156" s="1018"/>
      <c r="AD156" s="1018"/>
      <c r="AE156" s="1018"/>
      <c r="AF156" s="1018"/>
      <c r="AG156" s="1018"/>
      <c r="AH156" s="1018"/>
      <c r="AI156" s="1018"/>
      <c r="AJ156" s="498"/>
      <c r="AK156" s="141"/>
    </row>
    <row r="157" spans="1:46" s="56" customFormat="1" ht="13.5" customHeight="1">
      <c r="A157" s="1262"/>
      <c r="B157" s="1042"/>
      <c r="C157" s="1042"/>
      <c r="D157" s="1263"/>
      <c r="E157" s="501"/>
      <c r="F157" s="1267" t="s">
        <v>373</v>
      </c>
      <c r="G157" s="1267"/>
      <c r="H157" s="1267"/>
      <c r="I157" s="1267"/>
      <c r="J157" s="1267"/>
      <c r="K157" s="1267"/>
      <c r="L157" s="1267"/>
      <c r="M157" s="1267"/>
      <c r="N157" s="1267"/>
      <c r="O157" s="1267"/>
      <c r="P157" s="1267"/>
      <c r="Q157" s="1267"/>
      <c r="R157" s="1267"/>
      <c r="S157" s="1267"/>
      <c r="T157" s="1267"/>
      <c r="U157" s="1267"/>
      <c r="V157" s="1267"/>
      <c r="W157" s="1267"/>
      <c r="X157" s="1267"/>
      <c r="Y157" s="1267"/>
      <c r="Z157" s="1267"/>
      <c r="AA157" s="1267"/>
      <c r="AB157" s="1267"/>
      <c r="AC157" s="1267"/>
      <c r="AD157" s="1267"/>
      <c r="AE157" s="1267"/>
      <c r="AF157" s="1267"/>
      <c r="AG157" s="1267"/>
      <c r="AH157" s="1267"/>
      <c r="AI157" s="1267"/>
      <c r="AJ157" s="1268"/>
      <c r="AK157" s="141"/>
    </row>
    <row r="158" spans="1:46" s="56" customFormat="1" ht="13.5" customHeight="1">
      <c r="A158" s="1257" t="s">
        <v>390</v>
      </c>
      <c r="B158" s="1258"/>
      <c r="C158" s="1258"/>
      <c r="D158" s="1259"/>
      <c r="E158" s="502"/>
      <c r="F158" s="1017" t="s">
        <v>374</v>
      </c>
      <c r="G158" s="1017"/>
      <c r="H158" s="1017"/>
      <c r="I158" s="1017"/>
      <c r="J158" s="1017"/>
      <c r="K158" s="1017"/>
      <c r="L158" s="1017"/>
      <c r="M158" s="1017"/>
      <c r="N158" s="1017"/>
      <c r="O158" s="1017"/>
      <c r="P158" s="1017"/>
      <c r="Q158" s="1017"/>
      <c r="R158" s="1017"/>
      <c r="S158" s="1017"/>
      <c r="T158" s="1017"/>
      <c r="U158" s="1017"/>
      <c r="V158" s="1017"/>
      <c r="W158" s="1017"/>
      <c r="X158" s="1017"/>
      <c r="Y158" s="1017"/>
      <c r="Z158" s="1017"/>
      <c r="AA158" s="1017"/>
      <c r="AB158" s="1017"/>
      <c r="AC158" s="1017"/>
      <c r="AD158" s="1017"/>
      <c r="AE158" s="1017"/>
      <c r="AF158" s="1017"/>
      <c r="AG158" s="1017"/>
      <c r="AH158" s="1017"/>
      <c r="AI158" s="1017"/>
      <c r="AJ158" s="647"/>
      <c r="AK158" s="141"/>
    </row>
    <row r="159" spans="1:46" s="56" customFormat="1" ht="22.5" customHeight="1">
      <c r="A159" s="1260"/>
      <c r="B159" s="1047"/>
      <c r="C159" s="1047"/>
      <c r="D159" s="1261"/>
      <c r="E159" s="497"/>
      <c r="F159" s="1018" t="s">
        <v>375</v>
      </c>
      <c r="G159" s="1018"/>
      <c r="H159" s="1018"/>
      <c r="I159" s="1018"/>
      <c r="J159" s="1018"/>
      <c r="K159" s="1018"/>
      <c r="L159" s="1018"/>
      <c r="M159" s="1018"/>
      <c r="N159" s="1018"/>
      <c r="O159" s="1018"/>
      <c r="P159" s="1018"/>
      <c r="Q159" s="1018"/>
      <c r="R159" s="1018"/>
      <c r="S159" s="1018"/>
      <c r="T159" s="1018"/>
      <c r="U159" s="1018"/>
      <c r="V159" s="1018"/>
      <c r="W159" s="1018"/>
      <c r="X159" s="1018"/>
      <c r="Y159" s="1018"/>
      <c r="Z159" s="1018"/>
      <c r="AA159" s="1018"/>
      <c r="AB159" s="1018"/>
      <c r="AC159" s="1018"/>
      <c r="AD159" s="1018"/>
      <c r="AE159" s="1018"/>
      <c r="AF159" s="1018"/>
      <c r="AG159" s="1018"/>
      <c r="AH159" s="1018"/>
      <c r="AI159" s="1018"/>
      <c r="AJ159" s="498"/>
      <c r="AK159" s="141"/>
    </row>
    <row r="160" spans="1:46" s="56" customFormat="1" ht="13.5" customHeight="1">
      <c r="A160" s="1260"/>
      <c r="B160" s="1047"/>
      <c r="C160" s="1047"/>
      <c r="D160" s="1261"/>
      <c r="E160" s="497"/>
      <c r="F160" s="1242" t="s">
        <v>376</v>
      </c>
      <c r="G160" s="1242"/>
      <c r="H160" s="1242"/>
      <c r="I160" s="1242"/>
      <c r="J160" s="1242"/>
      <c r="K160" s="1242"/>
      <c r="L160" s="1242"/>
      <c r="M160" s="1242"/>
      <c r="N160" s="1242"/>
      <c r="O160" s="1242"/>
      <c r="P160" s="1242"/>
      <c r="Q160" s="1242"/>
      <c r="R160" s="1242"/>
      <c r="S160" s="1242"/>
      <c r="T160" s="1242"/>
      <c r="U160" s="1242"/>
      <c r="V160" s="1242"/>
      <c r="W160" s="1242"/>
      <c r="X160" s="1242"/>
      <c r="Y160" s="1242"/>
      <c r="Z160" s="1242"/>
      <c r="AA160" s="1242"/>
      <c r="AB160" s="1242"/>
      <c r="AC160" s="1242"/>
      <c r="AD160" s="1242"/>
      <c r="AE160" s="1242"/>
      <c r="AF160" s="1242"/>
      <c r="AG160" s="1242"/>
      <c r="AH160" s="1242"/>
      <c r="AI160" s="1242"/>
      <c r="AJ160" s="498"/>
      <c r="AK160" s="141"/>
    </row>
    <row r="161" spans="1:46" s="56" customFormat="1" ht="13.5" customHeight="1">
      <c r="A161" s="1262"/>
      <c r="B161" s="1042"/>
      <c r="C161" s="1042"/>
      <c r="D161" s="1263"/>
      <c r="E161" s="501"/>
      <c r="F161" s="1015" t="s">
        <v>377</v>
      </c>
      <c r="G161" s="1015"/>
      <c r="H161" s="1015"/>
      <c r="I161" s="1015"/>
      <c r="J161" s="1015"/>
      <c r="K161" s="1015"/>
      <c r="L161" s="1015"/>
      <c r="M161" s="1015"/>
      <c r="N161" s="1015"/>
      <c r="O161" s="1015"/>
      <c r="P161" s="1015"/>
      <c r="Q161" s="1015"/>
      <c r="R161" s="1015"/>
      <c r="S161" s="1015"/>
      <c r="T161" s="1015"/>
      <c r="U161" s="1015"/>
      <c r="V161" s="1015"/>
      <c r="W161" s="1015"/>
      <c r="X161" s="1015"/>
      <c r="Y161" s="1015"/>
      <c r="Z161" s="1015"/>
      <c r="AA161" s="1015"/>
      <c r="AB161" s="1015"/>
      <c r="AC161" s="1015"/>
      <c r="AD161" s="1015"/>
      <c r="AE161" s="1015"/>
      <c r="AF161" s="1015"/>
      <c r="AG161" s="1015"/>
      <c r="AH161" s="1015"/>
      <c r="AI161" s="1015"/>
      <c r="AJ161" s="648"/>
      <c r="AK161" s="141"/>
    </row>
    <row r="162" spans="1:46" s="56" customFormat="1" ht="21" customHeight="1">
      <c r="A162" s="1257" t="s">
        <v>391</v>
      </c>
      <c r="B162" s="1258"/>
      <c r="C162" s="1258"/>
      <c r="D162" s="1259"/>
      <c r="E162" s="502"/>
      <c r="F162" s="1019" t="s">
        <v>378</v>
      </c>
      <c r="G162" s="1019"/>
      <c r="H162" s="1019"/>
      <c r="I162" s="1019"/>
      <c r="J162" s="1019"/>
      <c r="K162" s="1019"/>
      <c r="L162" s="1019"/>
      <c r="M162" s="1019"/>
      <c r="N162" s="1019"/>
      <c r="O162" s="1019"/>
      <c r="P162" s="1019"/>
      <c r="Q162" s="1019"/>
      <c r="R162" s="1019"/>
      <c r="S162" s="1019"/>
      <c r="T162" s="1019"/>
      <c r="U162" s="1019"/>
      <c r="V162" s="1019"/>
      <c r="W162" s="1019"/>
      <c r="X162" s="1019"/>
      <c r="Y162" s="1019"/>
      <c r="Z162" s="1019"/>
      <c r="AA162" s="1019"/>
      <c r="AB162" s="1019"/>
      <c r="AC162" s="1019"/>
      <c r="AD162" s="1019"/>
      <c r="AE162" s="1019"/>
      <c r="AF162" s="1019"/>
      <c r="AG162" s="1019"/>
      <c r="AH162" s="1019"/>
      <c r="AI162" s="1019"/>
      <c r="AJ162" s="647"/>
      <c r="AK162" s="141"/>
    </row>
    <row r="163" spans="1:46" s="56" customFormat="1" ht="13.5" customHeight="1">
      <c r="A163" s="1260"/>
      <c r="B163" s="1047"/>
      <c r="C163" s="1047"/>
      <c r="D163" s="1261"/>
      <c r="E163" s="497"/>
      <c r="F163" s="1014" t="s">
        <v>396</v>
      </c>
      <c r="G163" s="1014"/>
      <c r="H163" s="1014"/>
      <c r="I163" s="1014"/>
      <c r="J163" s="1014"/>
      <c r="K163" s="1014"/>
      <c r="L163" s="1014"/>
      <c r="M163" s="1014"/>
      <c r="N163" s="1014"/>
      <c r="O163" s="1014"/>
      <c r="P163" s="1014"/>
      <c r="Q163" s="1014"/>
      <c r="R163" s="1014"/>
      <c r="S163" s="1014"/>
      <c r="T163" s="1014"/>
      <c r="U163" s="1014"/>
      <c r="V163" s="1014"/>
      <c r="W163" s="1014"/>
      <c r="X163" s="1014"/>
      <c r="Y163" s="1014"/>
      <c r="Z163" s="1014"/>
      <c r="AA163" s="1014"/>
      <c r="AB163" s="1014"/>
      <c r="AC163" s="1014"/>
      <c r="AD163" s="1014"/>
      <c r="AE163" s="1014"/>
      <c r="AF163" s="1014"/>
      <c r="AG163" s="1014"/>
      <c r="AH163" s="1014"/>
      <c r="AI163" s="1014"/>
      <c r="AJ163" s="647"/>
      <c r="AK163" s="54"/>
    </row>
    <row r="164" spans="1:46" s="56" customFormat="1" ht="13.5" customHeight="1">
      <c r="A164" s="1260"/>
      <c r="B164" s="1047"/>
      <c r="C164" s="1047"/>
      <c r="D164" s="1261"/>
      <c r="E164" s="502"/>
      <c r="F164" s="1019" t="s">
        <v>379</v>
      </c>
      <c r="G164" s="1019"/>
      <c r="H164" s="1019"/>
      <c r="I164" s="1019"/>
      <c r="J164" s="1019"/>
      <c r="K164" s="1019"/>
      <c r="L164" s="1019"/>
      <c r="M164" s="1019"/>
      <c r="N164" s="1019"/>
      <c r="O164" s="1019"/>
      <c r="P164" s="1019"/>
      <c r="Q164" s="1019"/>
      <c r="R164" s="1019"/>
      <c r="S164" s="1019"/>
      <c r="T164" s="1019"/>
      <c r="U164" s="1019"/>
      <c r="V164" s="1019"/>
      <c r="W164" s="1019"/>
      <c r="X164" s="1019"/>
      <c r="Y164" s="1019"/>
      <c r="Z164" s="1019"/>
      <c r="AA164" s="1019"/>
      <c r="AB164" s="1019"/>
      <c r="AC164" s="1019"/>
      <c r="AD164" s="1019"/>
      <c r="AE164" s="1019"/>
      <c r="AF164" s="1019"/>
      <c r="AG164" s="1019"/>
      <c r="AH164" s="1019"/>
      <c r="AI164" s="1019"/>
      <c r="AJ164" s="649"/>
    </row>
    <row r="165" spans="1:46" s="56" customFormat="1" ht="13.5" customHeight="1">
      <c r="A165" s="1262"/>
      <c r="B165" s="1042"/>
      <c r="C165" s="1042"/>
      <c r="D165" s="1263"/>
      <c r="E165" s="501"/>
      <c r="F165" s="1015" t="s">
        <v>380</v>
      </c>
      <c r="G165" s="1015"/>
      <c r="H165" s="1015"/>
      <c r="I165" s="1015"/>
      <c r="J165" s="1015"/>
      <c r="K165" s="1015"/>
      <c r="L165" s="1015"/>
      <c r="M165" s="1015"/>
      <c r="N165" s="1015"/>
      <c r="O165" s="1015"/>
      <c r="P165" s="1015"/>
      <c r="Q165" s="1015"/>
      <c r="R165" s="1015"/>
      <c r="S165" s="1015"/>
      <c r="T165" s="1015"/>
      <c r="U165" s="1015"/>
      <c r="V165" s="1015"/>
      <c r="W165" s="1015"/>
      <c r="X165" s="1015"/>
      <c r="Y165" s="1015"/>
      <c r="Z165" s="1015"/>
      <c r="AA165" s="1015"/>
      <c r="AB165" s="1015"/>
      <c r="AC165" s="1015"/>
      <c r="AD165" s="1015"/>
      <c r="AE165" s="1015"/>
      <c r="AF165" s="1015"/>
      <c r="AG165" s="1015"/>
      <c r="AH165" s="1015"/>
      <c r="AI165" s="1015"/>
      <c r="AJ165" s="1016"/>
    </row>
    <row r="166" spans="1:46" s="56" customFormat="1" ht="13.5" customHeight="1">
      <c r="A166" s="1257" t="s">
        <v>392</v>
      </c>
      <c r="B166" s="1258"/>
      <c r="C166" s="1258"/>
      <c r="D166" s="1259"/>
      <c r="E166" s="502"/>
      <c r="F166" s="1019" t="s">
        <v>381</v>
      </c>
      <c r="G166" s="1019"/>
      <c r="H166" s="1019"/>
      <c r="I166" s="1019"/>
      <c r="J166" s="1019"/>
      <c r="K166" s="1019"/>
      <c r="L166" s="1019"/>
      <c r="M166" s="1019"/>
      <c r="N166" s="1019"/>
      <c r="O166" s="1019"/>
      <c r="P166" s="1019"/>
      <c r="Q166" s="1019"/>
      <c r="R166" s="1019"/>
      <c r="S166" s="1019"/>
      <c r="T166" s="1019"/>
      <c r="U166" s="1019"/>
      <c r="V166" s="1019"/>
      <c r="W166" s="1019"/>
      <c r="X166" s="1019"/>
      <c r="Y166" s="1019"/>
      <c r="Z166" s="1019"/>
      <c r="AA166" s="1019"/>
      <c r="AB166" s="1019"/>
      <c r="AC166" s="1019"/>
      <c r="AD166" s="1019"/>
      <c r="AE166" s="1019"/>
      <c r="AF166" s="1019"/>
      <c r="AG166" s="1019"/>
      <c r="AH166" s="1019"/>
      <c r="AI166" s="1019"/>
      <c r="AJ166" s="647"/>
    </row>
    <row r="167" spans="1:46" s="56" customFormat="1" ht="21" customHeight="1">
      <c r="A167" s="1260"/>
      <c r="B167" s="1047"/>
      <c r="C167" s="1047"/>
      <c r="D167" s="1261"/>
      <c r="E167" s="497"/>
      <c r="F167" s="1014" t="s">
        <v>382</v>
      </c>
      <c r="G167" s="1014"/>
      <c r="H167" s="1014"/>
      <c r="I167" s="1014"/>
      <c r="J167" s="1014"/>
      <c r="K167" s="1014"/>
      <c r="L167" s="1014"/>
      <c r="M167" s="1014"/>
      <c r="N167" s="1014"/>
      <c r="O167" s="1014"/>
      <c r="P167" s="1014"/>
      <c r="Q167" s="1014"/>
      <c r="R167" s="1014"/>
      <c r="S167" s="1014"/>
      <c r="T167" s="1014"/>
      <c r="U167" s="1014"/>
      <c r="V167" s="1014"/>
      <c r="W167" s="1014"/>
      <c r="X167" s="1014"/>
      <c r="Y167" s="1014"/>
      <c r="Z167" s="1014"/>
      <c r="AA167" s="1014"/>
      <c r="AB167" s="1014"/>
      <c r="AC167" s="1014"/>
      <c r="AD167" s="1014"/>
      <c r="AE167" s="1014"/>
      <c r="AF167" s="1014"/>
      <c r="AG167" s="1014"/>
      <c r="AH167" s="1014"/>
      <c r="AI167" s="1014"/>
      <c r="AJ167" s="498"/>
    </row>
    <row r="168" spans="1:46" s="56" customFormat="1" ht="13.5" customHeight="1">
      <c r="A168" s="1260"/>
      <c r="B168" s="1047"/>
      <c r="C168" s="1047"/>
      <c r="D168" s="1261"/>
      <c r="E168" s="497"/>
      <c r="F168" s="1014" t="s">
        <v>383</v>
      </c>
      <c r="G168" s="1014"/>
      <c r="H168" s="1014"/>
      <c r="I168" s="1014"/>
      <c r="J168" s="1014"/>
      <c r="K168" s="1014"/>
      <c r="L168" s="1014"/>
      <c r="M168" s="1014"/>
      <c r="N168" s="1014"/>
      <c r="O168" s="1014"/>
      <c r="P168" s="1014"/>
      <c r="Q168" s="1014"/>
      <c r="R168" s="1014"/>
      <c r="S168" s="1014"/>
      <c r="T168" s="1014"/>
      <c r="U168" s="1014"/>
      <c r="V168" s="1014"/>
      <c r="W168" s="1014"/>
      <c r="X168" s="1014"/>
      <c r="Y168" s="1014"/>
      <c r="Z168" s="1014"/>
      <c r="AA168" s="1014"/>
      <c r="AB168" s="1014"/>
      <c r="AC168" s="1014"/>
      <c r="AD168" s="1014"/>
      <c r="AE168" s="1014"/>
      <c r="AF168" s="1014"/>
      <c r="AG168" s="1014"/>
      <c r="AH168" s="1014"/>
      <c r="AI168" s="1014"/>
      <c r="AJ168" s="498"/>
    </row>
    <row r="169" spans="1:46" s="56" customFormat="1" ht="13.5" customHeight="1">
      <c r="A169" s="1262"/>
      <c r="B169" s="1042"/>
      <c r="C169" s="1042"/>
      <c r="D169" s="1263"/>
      <c r="E169" s="501"/>
      <c r="F169" s="1015" t="s">
        <v>384</v>
      </c>
      <c r="G169" s="1015"/>
      <c r="H169" s="1015"/>
      <c r="I169" s="1015"/>
      <c r="J169" s="1015"/>
      <c r="K169" s="1015"/>
      <c r="L169" s="1015"/>
      <c r="M169" s="1015"/>
      <c r="N169" s="1015"/>
      <c r="O169" s="1015"/>
      <c r="P169" s="1015"/>
      <c r="Q169" s="1015"/>
      <c r="R169" s="1015"/>
      <c r="S169" s="1015"/>
      <c r="T169" s="1015"/>
      <c r="U169" s="1015"/>
      <c r="V169" s="1015"/>
      <c r="W169" s="1015"/>
      <c r="X169" s="1015"/>
      <c r="Y169" s="1015"/>
      <c r="Z169" s="1015"/>
      <c r="AA169" s="1015"/>
      <c r="AB169" s="1015"/>
      <c r="AC169" s="1015"/>
      <c r="AD169" s="1015"/>
      <c r="AE169" s="1015"/>
      <c r="AF169" s="1015"/>
      <c r="AG169" s="1015"/>
      <c r="AH169" s="1015"/>
      <c r="AI169" s="1015"/>
      <c r="AJ169" s="648"/>
    </row>
    <row r="170" spans="1:46" s="56" customFormat="1" ht="13.5" customHeight="1">
      <c r="A170" s="1257" t="s">
        <v>393</v>
      </c>
      <c r="B170" s="1258"/>
      <c r="C170" s="1258"/>
      <c r="D170" s="1259"/>
      <c r="E170" s="502"/>
      <c r="F170" s="1020" t="s">
        <v>385</v>
      </c>
      <c r="G170" s="1020"/>
      <c r="H170" s="1020"/>
      <c r="I170" s="1020"/>
      <c r="J170" s="1020"/>
      <c r="K170" s="1020"/>
      <c r="L170" s="1020"/>
      <c r="M170" s="1020"/>
      <c r="N170" s="1020"/>
      <c r="O170" s="1020"/>
      <c r="P170" s="1020"/>
      <c r="Q170" s="1020"/>
      <c r="R170" s="1020"/>
      <c r="S170" s="1020"/>
      <c r="T170" s="1020"/>
      <c r="U170" s="1020"/>
      <c r="V170" s="1020"/>
      <c r="W170" s="1020"/>
      <c r="X170" s="1020"/>
      <c r="Y170" s="1020"/>
      <c r="Z170" s="1020"/>
      <c r="AA170" s="1020"/>
      <c r="AB170" s="1020"/>
      <c r="AC170" s="1020"/>
      <c r="AD170" s="1020"/>
      <c r="AE170" s="1020"/>
      <c r="AF170" s="1020"/>
      <c r="AG170" s="1020"/>
      <c r="AH170" s="1020"/>
      <c r="AI170" s="1020"/>
      <c r="AJ170" s="1021"/>
      <c r="AK170" s="139"/>
    </row>
    <row r="171" spans="1:46" s="56" customFormat="1" ht="13.5" customHeight="1">
      <c r="A171" s="1260"/>
      <c r="B171" s="1047"/>
      <c r="C171" s="1047"/>
      <c r="D171" s="1261"/>
      <c r="E171" s="497"/>
      <c r="F171" s="1014" t="s">
        <v>397</v>
      </c>
      <c r="G171" s="1014"/>
      <c r="H171" s="1014"/>
      <c r="I171" s="1014"/>
      <c r="J171" s="1014"/>
      <c r="K171" s="1014"/>
      <c r="L171" s="1014"/>
      <c r="M171" s="1014"/>
      <c r="N171" s="1014"/>
      <c r="O171" s="1014"/>
      <c r="P171" s="1014"/>
      <c r="Q171" s="1014"/>
      <c r="R171" s="1014"/>
      <c r="S171" s="1014"/>
      <c r="T171" s="1014"/>
      <c r="U171" s="1014"/>
      <c r="V171" s="1014"/>
      <c r="W171" s="1014"/>
      <c r="X171" s="1014"/>
      <c r="Y171" s="1014"/>
      <c r="Z171" s="1014"/>
      <c r="AA171" s="1014"/>
      <c r="AB171" s="1014"/>
      <c r="AC171" s="1014"/>
      <c r="AD171" s="1014"/>
      <c r="AE171" s="1014"/>
      <c r="AF171" s="1014"/>
      <c r="AG171" s="1014"/>
      <c r="AH171" s="1014"/>
      <c r="AI171" s="1014"/>
      <c r="AJ171" s="498"/>
      <c r="AK171" s="141"/>
    </row>
    <row r="172" spans="1:46" s="56" customFormat="1" ht="13.5" customHeight="1">
      <c r="A172" s="1260"/>
      <c r="B172" s="1047"/>
      <c r="C172" s="1047"/>
      <c r="D172" s="1261"/>
      <c r="E172" s="497"/>
      <c r="F172" s="1014" t="s">
        <v>386</v>
      </c>
      <c r="G172" s="1014"/>
      <c r="H172" s="1014"/>
      <c r="I172" s="1014"/>
      <c r="J172" s="1014"/>
      <c r="K172" s="1014"/>
      <c r="L172" s="1014"/>
      <c r="M172" s="1014"/>
      <c r="N172" s="1014"/>
      <c r="O172" s="1014"/>
      <c r="P172" s="1014"/>
      <c r="Q172" s="1014"/>
      <c r="R172" s="1014"/>
      <c r="S172" s="1014"/>
      <c r="T172" s="1014"/>
      <c r="U172" s="1014"/>
      <c r="V172" s="1014"/>
      <c r="W172" s="1014"/>
      <c r="X172" s="1014"/>
      <c r="Y172" s="1014"/>
      <c r="Z172" s="1014"/>
      <c r="AA172" s="1014"/>
      <c r="AB172" s="1014"/>
      <c r="AC172" s="1014"/>
      <c r="AD172" s="1014"/>
      <c r="AE172" s="1014"/>
      <c r="AF172" s="1014"/>
      <c r="AG172" s="1014"/>
      <c r="AH172" s="1014"/>
      <c r="AI172" s="1014"/>
      <c r="AJ172" s="498"/>
      <c r="AK172" s="141"/>
    </row>
    <row r="173" spans="1:46" s="56" customFormat="1" ht="13.5" customHeight="1" thickBot="1">
      <c r="A173" s="1262"/>
      <c r="B173" s="1042"/>
      <c r="C173" s="1042"/>
      <c r="D173" s="1263"/>
      <c r="E173" s="503"/>
      <c r="F173" s="1244" t="s">
        <v>387</v>
      </c>
      <c r="G173" s="1244"/>
      <c r="H173" s="1244"/>
      <c r="I173" s="1244"/>
      <c r="J173" s="1244"/>
      <c r="K173" s="1244"/>
      <c r="L173" s="1244"/>
      <c r="M173" s="1244"/>
      <c r="N173" s="1244"/>
      <c r="O173" s="1244"/>
      <c r="P173" s="1244"/>
      <c r="Q173" s="1244"/>
      <c r="R173" s="1244"/>
      <c r="S173" s="1244"/>
      <c r="T173" s="1244"/>
      <c r="U173" s="1244"/>
      <c r="V173" s="1244"/>
      <c r="W173" s="1244"/>
      <c r="X173" s="1244"/>
      <c r="Y173" s="1244"/>
      <c r="Z173" s="1244"/>
      <c r="AA173" s="1244"/>
      <c r="AB173" s="1244"/>
      <c r="AC173" s="1244"/>
      <c r="AD173" s="1244"/>
      <c r="AE173" s="1244"/>
      <c r="AF173" s="1244"/>
      <c r="AG173" s="1244"/>
      <c r="AH173" s="1244"/>
      <c r="AI173" s="1244"/>
      <c r="AJ173" s="650"/>
      <c r="AK173" s="54"/>
    </row>
    <row r="174" spans="1:46" ht="9" customHeight="1">
      <c r="A174" s="504"/>
      <c r="B174" s="504"/>
      <c r="C174" s="504"/>
      <c r="D174" s="504"/>
      <c r="E174" s="504"/>
      <c r="F174" s="504"/>
      <c r="G174" s="504"/>
      <c r="H174" s="504"/>
      <c r="I174" s="504"/>
      <c r="J174" s="504"/>
      <c r="K174" s="504"/>
      <c r="L174" s="504"/>
      <c r="M174" s="504"/>
      <c r="N174" s="504"/>
      <c r="O174" s="504"/>
      <c r="P174" s="504"/>
      <c r="Q174" s="504"/>
      <c r="R174" s="504"/>
      <c r="S174" s="504"/>
      <c r="T174" s="504"/>
      <c r="U174" s="504"/>
      <c r="V174" s="504"/>
      <c r="W174" s="504"/>
      <c r="X174" s="504"/>
      <c r="Y174" s="504"/>
      <c r="Z174" s="504"/>
      <c r="AA174" s="504"/>
      <c r="AB174" s="504"/>
      <c r="AC174" s="504"/>
      <c r="AD174" s="504"/>
      <c r="AE174" s="504"/>
      <c r="AF174" s="504"/>
      <c r="AG174" s="504"/>
      <c r="AH174" s="504"/>
      <c r="AI174" s="504"/>
      <c r="AJ174" s="505"/>
      <c r="AK174" s="54"/>
      <c r="AT174" s="59"/>
    </row>
    <row r="175" spans="1:46">
      <c r="A175" s="230" t="s">
        <v>486</v>
      </c>
      <c r="B175" s="192"/>
      <c r="C175" s="231"/>
      <c r="D175" s="231"/>
      <c r="E175" s="231"/>
      <c r="F175" s="231"/>
      <c r="G175" s="231"/>
      <c r="H175" s="231"/>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231"/>
      <c r="AE175" s="231"/>
      <c r="AF175" s="231"/>
      <c r="AG175" s="192"/>
      <c r="AH175" s="192"/>
      <c r="AI175" s="192"/>
      <c r="AJ175" s="194"/>
      <c r="AK175" s="54"/>
      <c r="AT175" s="59"/>
    </row>
    <row r="176" spans="1:46" ht="17.25" customHeight="1" thickBot="1">
      <c r="A176" s="509" t="s">
        <v>192</v>
      </c>
      <c r="B176" s="192"/>
      <c r="C176" s="231"/>
      <c r="D176" s="231"/>
      <c r="E176" s="231"/>
      <c r="F176" s="231"/>
      <c r="G176" s="231"/>
      <c r="H176" s="231"/>
      <c r="I176" s="231"/>
      <c r="J176" s="231"/>
      <c r="K176" s="231"/>
      <c r="L176" s="231"/>
      <c r="M176" s="231"/>
      <c r="N176" s="231"/>
      <c r="O176" s="231"/>
      <c r="P176" s="231"/>
      <c r="Q176" s="231"/>
      <c r="R176" s="231"/>
      <c r="S176" s="231"/>
      <c r="T176" s="231"/>
      <c r="U176" s="231"/>
      <c r="V176" s="231"/>
      <c r="W176" s="231"/>
      <c r="X176" s="231"/>
      <c r="Y176" s="231"/>
      <c r="Z176" s="231"/>
      <c r="AA176" s="231"/>
      <c r="AB176" s="231"/>
      <c r="AC176" s="231"/>
      <c r="AD176" s="231"/>
      <c r="AE176" s="192"/>
      <c r="AF176" s="368"/>
      <c r="AG176" s="506"/>
      <c r="AH176" s="507" t="s">
        <v>146</v>
      </c>
      <c r="AI176" s="506"/>
      <c r="AJ176" s="508"/>
      <c r="AK176" s="57"/>
      <c r="AT176" s="59"/>
    </row>
    <row r="177" spans="1:46" s="142" customFormat="1" ht="15" customHeight="1">
      <c r="A177" s="1230" t="s">
        <v>41</v>
      </c>
      <c r="B177" s="1231"/>
      <c r="C177" s="1231"/>
      <c r="D177" s="1232"/>
      <c r="E177" s="510"/>
      <c r="F177" s="511" t="s">
        <v>43</v>
      </c>
      <c r="G177" s="511"/>
      <c r="H177" s="511"/>
      <c r="I177" s="511"/>
      <c r="J177" s="511"/>
      <c r="K177" s="511"/>
      <c r="L177" s="511"/>
      <c r="M177" s="511"/>
      <c r="N177" s="511"/>
      <c r="O177" s="512"/>
      <c r="P177" s="512"/>
      <c r="Q177" s="512"/>
      <c r="R177" s="511" t="s">
        <v>305</v>
      </c>
      <c r="S177" s="513"/>
      <c r="T177" s="513" t="s">
        <v>307</v>
      </c>
      <c r="U177" s="513"/>
      <c r="V177" s="513"/>
      <c r="W177" s="511"/>
      <c r="X177" s="511"/>
      <c r="Y177" s="511"/>
      <c r="Z177" s="511"/>
      <c r="AA177" s="512"/>
      <c r="AB177" s="512"/>
      <c r="AC177" s="512"/>
      <c r="AD177" s="512"/>
      <c r="AE177" s="512"/>
      <c r="AF177" s="512"/>
      <c r="AG177" s="512"/>
      <c r="AH177" s="512"/>
      <c r="AI177" s="512"/>
      <c r="AJ177" s="514"/>
      <c r="AK177" s="57"/>
    </row>
    <row r="178" spans="1:46" s="142" customFormat="1" ht="15" customHeight="1">
      <c r="A178" s="1233"/>
      <c r="B178" s="1234"/>
      <c r="C178" s="1234"/>
      <c r="D178" s="1235"/>
      <c r="E178" s="515"/>
      <c r="F178" s="1014" t="s">
        <v>86</v>
      </c>
      <c r="G178" s="1014"/>
      <c r="H178" s="1014"/>
      <c r="I178" s="1014"/>
      <c r="J178" s="1014"/>
      <c r="K178" s="1014"/>
      <c r="L178" s="1014"/>
      <c r="M178" s="516"/>
      <c r="N178" s="516"/>
      <c r="O178" s="516"/>
      <c r="P178" s="516"/>
      <c r="Q178" s="516"/>
      <c r="R178" s="517" t="s">
        <v>306</v>
      </c>
      <c r="S178" s="518"/>
      <c r="T178" s="518" t="s">
        <v>307</v>
      </c>
      <c r="U178" s="518"/>
      <c r="V178" s="518"/>
      <c r="W178" s="517"/>
      <c r="X178" s="517"/>
      <c r="Y178" s="519"/>
      <c r="Z178" s="517"/>
      <c r="AA178" s="520"/>
      <c r="AB178" s="516"/>
      <c r="AC178" s="516"/>
      <c r="AD178" s="516"/>
      <c r="AE178" s="516"/>
      <c r="AF178" s="516"/>
      <c r="AG178" s="516"/>
      <c r="AH178" s="516"/>
      <c r="AI178" s="516"/>
      <c r="AJ178" s="498"/>
      <c r="AK178" s="54"/>
    </row>
    <row r="179" spans="1:46" s="56" customFormat="1" ht="15" customHeight="1">
      <c r="A179" s="1236" t="s">
        <v>42</v>
      </c>
      <c r="B179" s="1237"/>
      <c r="C179" s="1237"/>
      <c r="D179" s="1238"/>
      <c r="E179" s="515"/>
      <c r="F179" s="1023" t="s">
        <v>44</v>
      </c>
      <c r="G179" s="1023"/>
      <c r="H179" s="1023"/>
      <c r="I179" s="1023"/>
      <c r="J179" s="1023"/>
      <c r="K179" s="1023"/>
      <c r="L179" s="1023"/>
      <c r="M179" s="1023"/>
      <c r="N179" s="1023"/>
      <c r="O179" s="1023"/>
      <c r="P179" s="1023"/>
      <c r="Q179" s="1023"/>
      <c r="R179" s="1023"/>
      <c r="S179" s="1023"/>
      <c r="T179" s="1023"/>
      <c r="U179" s="517" t="s">
        <v>306</v>
      </c>
      <c r="V179" s="518"/>
      <c r="W179" s="518" t="s">
        <v>307</v>
      </c>
      <c r="X179" s="518"/>
      <c r="Y179" s="518"/>
      <c r="Z179" s="517"/>
      <c r="AA179" s="517"/>
      <c r="AB179" s="517"/>
      <c r="AC179" s="517"/>
      <c r="AD179" s="516"/>
      <c r="AE179" s="516"/>
      <c r="AF179" s="516"/>
      <c r="AG179" s="516"/>
      <c r="AH179" s="516"/>
      <c r="AI179" s="516"/>
      <c r="AJ179" s="498"/>
      <c r="AK179" s="54"/>
    </row>
    <row r="180" spans="1:46" s="56" customFormat="1" ht="15" customHeight="1" thickBot="1">
      <c r="A180" s="1239"/>
      <c r="B180" s="1240"/>
      <c r="C180" s="1240"/>
      <c r="D180" s="1241"/>
      <c r="E180" s="521"/>
      <c r="F180" s="522" t="s">
        <v>70</v>
      </c>
      <c r="G180" s="522"/>
      <c r="H180" s="1210"/>
      <c r="I180" s="1210"/>
      <c r="J180" s="1210"/>
      <c r="K180" s="1210"/>
      <c r="L180" s="1210"/>
      <c r="M180" s="1210"/>
      <c r="N180" s="1210"/>
      <c r="O180" s="1210"/>
      <c r="P180" s="1210"/>
      <c r="Q180" s="1210"/>
      <c r="R180" s="1210"/>
      <c r="S180" s="1210"/>
      <c r="T180" s="1210"/>
      <c r="U180" s="1210"/>
      <c r="V180" s="1210"/>
      <c r="W180" s="1210"/>
      <c r="X180" s="1210"/>
      <c r="Y180" s="523" t="s">
        <v>71</v>
      </c>
      <c r="Z180" s="524" t="s">
        <v>306</v>
      </c>
      <c r="AA180" s="525"/>
      <c r="AB180" s="525" t="s">
        <v>308</v>
      </c>
      <c r="AC180" s="525"/>
      <c r="AD180" s="524"/>
      <c r="AE180" s="524"/>
      <c r="AF180" s="524"/>
      <c r="AG180" s="524"/>
      <c r="AH180" s="526"/>
      <c r="AI180" s="526"/>
      <c r="AJ180" s="527"/>
      <c r="AK180" s="54"/>
    </row>
    <row r="181" spans="1:46" ht="6" customHeight="1">
      <c r="A181" s="232"/>
      <c r="B181" s="192"/>
      <c r="C181" s="231"/>
      <c r="D181" s="231"/>
      <c r="E181" s="231"/>
      <c r="F181" s="231"/>
      <c r="G181" s="231"/>
      <c r="H181" s="231"/>
      <c r="I181" s="231"/>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194"/>
      <c r="AK181" s="54"/>
      <c r="AT181" s="59"/>
    </row>
    <row r="182" spans="1:46" ht="15.75" customHeight="1">
      <c r="A182" s="528"/>
      <c r="B182" s="311" t="s">
        <v>82</v>
      </c>
      <c r="C182" s="528"/>
      <c r="D182" s="528"/>
      <c r="E182" s="528"/>
      <c r="F182" s="528"/>
      <c r="G182" s="528"/>
      <c r="H182" s="528"/>
      <c r="I182" s="528"/>
      <c r="J182" s="528"/>
      <c r="K182" s="528"/>
      <c r="L182" s="528"/>
      <c r="M182" s="528"/>
      <c r="N182" s="528"/>
      <c r="O182" s="528"/>
      <c r="P182" s="528"/>
      <c r="Q182" s="528"/>
      <c r="R182" s="528"/>
      <c r="S182" s="528"/>
      <c r="T182" s="528"/>
      <c r="U182" s="528"/>
      <c r="V182" s="528"/>
      <c r="W182" s="528"/>
      <c r="X182" s="528"/>
      <c r="Y182" s="528"/>
      <c r="Z182" s="528"/>
      <c r="AA182" s="528"/>
      <c r="AB182" s="528"/>
      <c r="AC182" s="528"/>
      <c r="AD182" s="528"/>
      <c r="AE182" s="528"/>
      <c r="AF182" s="528"/>
      <c r="AG182" s="528"/>
      <c r="AH182" s="528"/>
      <c r="AI182" s="528"/>
      <c r="AJ182" s="529"/>
      <c r="AK182" s="54"/>
    </row>
    <row r="183" spans="1:46" ht="14.25" thickBot="1">
      <c r="A183" s="528"/>
      <c r="B183" s="1224" t="s">
        <v>115</v>
      </c>
      <c r="C183" s="1225"/>
      <c r="D183" s="1225"/>
      <c r="E183" s="1225"/>
      <c r="F183" s="1225"/>
      <c r="G183" s="1225"/>
      <c r="H183" s="1225"/>
      <c r="I183" s="1225"/>
      <c r="J183" s="1225"/>
      <c r="K183" s="1225"/>
      <c r="L183" s="1225"/>
      <c r="M183" s="1225"/>
      <c r="N183" s="1225"/>
      <c r="O183" s="1225"/>
      <c r="P183" s="1225"/>
      <c r="Q183" s="1225"/>
      <c r="R183" s="1225"/>
      <c r="S183" s="1225"/>
      <c r="T183" s="1225"/>
      <c r="U183" s="1225"/>
      <c r="V183" s="1225"/>
      <c r="W183" s="1225"/>
      <c r="X183" s="1225"/>
      <c r="Y183" s="1226"/>
      <c r="Z183" s="1219" t="s">
        <v>78</v>
      </c>
      <c r="AA183" s="1219"/>
      <c r="AB183" s="1219"/>
      <c r="AC183" s="1219"/>
      <c r="AD183" s="1219"/>
      <c r="AE183" s="1219"/>
      <c r="AF183" s="1219"/>
      <c r="AG183" s="1219"/>
      <c r="AH183" s="1220"/>
      <c r="AI183" s="530"/>
      <c r="AJ183" s="529"/>
      <c r="AK183" s="54"/>
    </row>
    <row r="184" spans="1:46" ht="16.5" customHeight="1">
      <c r="A184" s="528"/>
      <c r="B184" s="531"/>
      <c r="C184" s="532" t="s">
        <v>143</v>
      </c>
      <c r="D184" s="533"/>
      <c r="E184" s="533"/>
      <c r="F184" s="533"/>
      <c r="G184" s="533"/>
      <c r="H184" s="533"/>
      <c r="I184" s="533"/>
      <c r="J184" s="533"/>
      <c r="K184" s="533"/>
      <c r="L184" s="533"/>
      <c r="M184" s="533"/>
      <c r="N184" s="533"/>
      <c r="O184" s="533"/>
      <c r="P184" s="533"/>
      <c r="Q184" s="533"/>
      <c r="R184" s="533"/>
      <c r="S184" s="533"/>
      <c r="T184" s="533"/>
      <c r="U184" s="533"/>
      <c r="V184" s="533"/>
      <c r="W184" s="533"/>
      <c r="X184" s="533"/>
      <c r="Y184" s="534"/>
      <c r="Z184" s="1227" t="s">
        <v>80</v>
      </c>
      <c r="AA184" s="1228"/>
      <c r="AB184" s="1228"/>
      <c r="AC184" s="1228"/>
      <c r="AD184" s="1228"/>
      <c r="AE184" s="1228"/>
      <c r="AF184" s="1228"/>
      <c r="AG184" s="1228"/>
      <c r="AH184" s="1229"/>
      <c r="AI184" s="528"/>
      <c r="AJ184" s="529"/>
      <c r="AK184" s="54"/>
    </row>
    <row r="185" spans="1:46" ht="16.5" customHeight="1">
      <c r="A185" s="528"/>
      <c r="B185" s="535"/>
      <c r="C185" s="536" t="s">
        <v>144</v>
      </c>
      <c r="D185" s="537"/>
      <c r="E185" s="537"/>
      <c r="F185" s="537"/>
      <c r="G185" s="537"/>
      <c r="H185" s="537"/>
      <c r="I185" s="537"/>
      <c r="J185" s="537"/>
      <c r="K185" s="537"/>
      <c r="L185" s="537"/>
      <c r="M185" s="537"/>
      <c r="N185" s="537"/>
      <c r="O185" s="537"/>
      <c r="P185" s="537"/>
      <c r="Q185" s="537"/>
      <c r="R185" s="537"/>
      <c r="S185" s="537"/>
      <c r="T185" s="537"/>
      <c r="U185" s="537"/>
      <c r="V185" s="537"/>
      <c r="W185" s="537"/>
      <c r="X185" s="537"/>
      <c r="Y185" s="538"/>
      <c r="Z185" s="1221" t="s">
        <v>81</v>
      </c>
      <c r="AA185" s="1222"/>
      <c r="AB185" s="1222"/>
      <c r="AC185" s="1222"/>
      <c r="AD185" s="1222"/>
      <c r="AE185" s="1222"/>
      <c r="AF185" s="1222"/>
      <c r="AG185" s="1222"/>
      <c r="AH185" s="1223"/>
      <c r="AI185" s="528"/>
      <c r="AJ185" s="529"/>
      <c r="AK185" s="54"/>
    </row>
    <row r="186" spans="1:46" ht="16.5" customHeight="1">
      <c r="A186" s="528"/>
      <c r="B186" s="535"/>
      <c r="C186" s="536" t="s">
        <v>175</v>
      </c>
      <c r="D186" s="537"/>
      <c r="E186" s="537"/>
      <c r="F186" s="537"/>
      <c r="G186" s="537"/>
      <c r="H186" s="537"/>
      <c r="I186" s="537"/>
      <c r="J186" s="537"/>
      <c r="K186" s="537"/>
      <c r="L186" s="537"/>
      <c r="M186" s="537"/>
      <c r="N186" s="537"/>
      <c r="O186" s="537"/>
      <c r="P186" s="537"/>
      <c r="Q186" s="537"/>
      <c r="R186" s="537"/>
      <c r="S186" s="537"/>
      <c r="T186" s="537"/>
      <c r="U186" s="537"/>
      <c r="V186" s="537"/>
      <c r="W186" s="537"/>
      <c r="X186" s="537"/>
      <c r="Y186" s="538"/>
      <c r="Z186" s="1221" t="s">
        <v>279</v>
      </c>
      <c r="AA186" s="1222"/>
      <c r="AB186" s="1222"/>
      <c r="AC186" s="1222"/>
      <c r="AD186" s="1222"/>
      <c r="AE186" s="1222"/>
      <c r="AF186" s="1222"/>
      <c r="AG186" s="1222"/>
      <c r="AH186" s="1223"/>
      <c r="AI186" s="528"/>
      <c r="AJ186" s="529"/>
      <c r="AK186" s="54"/>
    </row>
    <row r="187" spans="1:46" ht="16.5" customHeight="1">
      <c r="A187" s="528"/>
      <c r="B187" s="535"/>
      <c r="C187" s="536" t="s">
        <v>301</v>
      </c>
      <c r="D187" s="537"/>
      <c r="E187" s="537"/>
      <c r="F187" s="537"/>
      <c r="G187" s="537"/>
      <c r="H187" s="537"/>
      <c r="I187" s="537"/>
      <c r="J187" s="537"/>
      <c r="K187" s="537"/>
      <c r="L187" s="537"/>
      <c r="M187" s="537"/>
      <c r="N187" s="537"/>
      <c r="O187" s="537"/>
      <c r="P187" s="537"/>
      <c r="Q187" s="537"/>
      <c r="R187" s="537"/>
      <c r="S187" s="537"/>
      <c r="T187" s="537"/>
      <c r="U187" s="537"/>
      <c r="V187" s="537"/>
      <c r="W187" s="537"/>
      <c r="X187" s="537"/>
      <c r="Y187" s="538"/>
      <c r="Z187" s="1221" t="s">
        <v>302</v>
      </c>
      <c r="AA187" s="1222"/>
      <c r="AB187" s="1222"/>
      <c r="AC187" s="1222"/>
      <c r="AD187" s="1222"/>
      <c r="AE187" s="1222"/>
      <c r="AF187" s="1222"/>
      <c r="AG187" s="1222"/>
      <c r="AH187" s="1223"/>
      <c r="AI187" s="528"/>
      <c r="AJ187" s="529"/>
      <c r="AK187" s="54"/>
    </row>
    <row r="188" spans="1:46" ht="24.75" customHeight="1">
      <c r="A188" s="528"/>
      <c r="B188" s="535"/>
      <c r="C188" s="1204" t="s">
        <v>176</v>
      </c>
      <c r="D188" s="1204"/>
      <c r="E188" s="1204"/>
      <c r="F188" s="1204"/>
      <c r="G188" s="1204"/>
      <c r="H188" s="1204"/>
      <c r="I188" s="1204"/>
      <c r="J188" s="1204"/>
      <c r="K188" s="1204"/>
      <c r="L188" s="1204"/>
      <c r="M188" s="1204"/>
      <c r="N188" s="1204"/>
      <c r="O188" s="1204"/>
      <c r="P188" s="1204"/>
      <c r="Q188" s="1204"/>
      <c r="R188" s="1204"/>
      <c r="S188" s="1204"/>
      <c r="T188" s="1204"/>
      <c r="U188" s="1204"/>
      <c r="V188" s="1204"/>
      <c r="W188" s="1204"/>
      <c r="X188" s="1204"/>
      <c r="Y188" s="1205"/>
      <c r="Z188" s="1206" t="s">
        <v>178</v>
      </c>
      <c r="AA188" s="1207"/>
      <c r="AB188" s="1207"/>
      <c r="AC188" s="1207"/>
      <c r="AD188" s="1207"/>
      <c r="AE188" s="1207"/>
      <c r="AF188" s="1207"/>
      <c r="AG188" s="1207"/>
      <c r="AH188" s="1208"/>
      <c r="AI188" s="528"/>
      <c r="AJ188" s="529"/>
      <c r="AK188" s="54"/>
    </row>
    <row r="189" spans="1:46" ht="24.75" customHeight="1">
      <c r="A189" s="528"/>
      <c r="B189" s="535"/>
      <c r="C189" s="1204" t="s">
        <v>177</v>
      </c>
      <c r="D189" s="1204"/>
      <c r="E189" s="1204"/>
      <c r="F189" s="1204"/>
      <c r="G189" s="1204"/>
      <c r="H189" s="1204"/>
      <c r="I189" s="1204"/>
      <c r="J189" s="1204"/>
      <c r="K189" s="1204"/>
      <c r="L189" s="1204"/>
      <c r="M189" s="1204"/>
      <c r="N189" s="1204"/>
      <c r="O189" s="1204"/>
      <c r="P189" s="1204"/>
      <c r="Q189" s="1204"/>
      <c r="R189" s="1204"/>
      <c r="S189" s="1204"/>
      <c r="T189" s="1204"/>
      <c r="U189" s="1204"/>
      <c r="V189" s="1204"/>
      <c r="W189" s="1204"/>
      <c r="X189" s="1204"/>
      <c r="Y189" s="1205"/>
      <c r="Z189" s="1068" t="s">
        <v>179</v>
      </c>
      <c r="AA189" s="1069"/>
      <c r="AB189" s="1069"/>
      <c r="AC189" s="1069"/>
      <c r="AD189" s="1069"/>
      <c r="AE189" s="1069"/>
      <c r="AF189" s="1069"/>
      <c r="AG189" s="1069"/>
      <c r="AH189" s="1218"/>
      <c r="AI189" s="528"/>
      <c r="AJ189" s="529"/>
      <c r="AK189" s="143"/>
    </row>
    <row r="190" spans="1:46" ht="16.5" customHeight="1" thickBot="1">
      <c r="A190" s="528"/>
      <c r="B190" s="539"/>
      <c r="C190" s="540" t="s">
        <v>145</v>
      </c>
      <c r="D190" s="541"/>
      <c r="E190" s="541"/>
      <c r="F190" s="541"/>
      <c r="G190" s="541"/>
      <c r="H190" s="541"/>
      <c r="I190" s="541"/>
      <c r="J190" s="541"/>
      <c r="K190" s="541"/>
      <c r="L190" s="541"/>
      <c r="M190" s="541"/>
      <c r="N190" s="541"/>
      <c r="O190" s="541"/>
      <c r="P190" s="541"/>
      <c r="Q190" s="541"/>
      <c r="R190" s="541"/>
      <c r="S190" s="541"/>
      <c r="T190" s="541"/>
      <c r="U190" s="541"/>
      <c r="V190" s="541"/>
      <c r="W190" s="541"/>
      <c r="X190" s="541"/>
      <c r="Y190" s="542"/>
      <c r="Z190" s="1200" t="s">
        <v>79</v>
      </c>
      <c r="AA190" s="1201"/>
      <c r="AB190" s="1201"/>
      <c r="AC190" s="1201"/>
      <c r="AD190" s="1201"/>
      <c r="AE190" s="1201"/>
      <c r="AF190" s="1201"/>
      <c r="AG190" s="1201"/>
      <c r="AH190" s="1202"/>
      <c r="AI190" s="528"/>
      <c r="AJ190" s="529"/>
      <c r="AK190" s="143"/>
    </row>
    <row r="191" spans="1:46" ht="3" customHeight="1">
      <c r="A191" s="528"/>
      <c r="B191" s="528"/>
      <c r="C191" s="311"/>
      <c r="D191" s="528"/>
      <c r="E191" s="528"/>
      <c r="F191" s="528"/>
      <c r="G191" s="528"/>
      <c r="H191" s="528"/>
      <c r="I191" s="528"/>
      <c r="J191" s="528"/>
      <c r="K191" s="528"/>
      <c r="L191" s="528"/>
      <c r="M191" s="528"/>
      <c r="N191" s="528"/>
      <c r="O191" s="528"/>
      <c r="P191" s="528"/>
      <c r="Q191" s="528"/>
      <c r="R191" s="528"/>
      <c r="S191" s="528"/>
      <c r="T191" s="528"/>
      <c r="U191" s="528"/>
      <c r="V191" s="528"/>
      <c r="W191" s="528"/>
      <c r="X191" s="528"/>
      <c r="Y191" s="528"/>
      <c r="Z191" s="311"/>
      <c r="AA191" s="311"/>
      <c r="AB191" s="311"/>
      <c r="AC191" s="311"/>
      <c r="AD191" s="311"/>
      <c r="AE191" s="311"/>
      <c r="AF191" s="311"/>
      <c r="AG191" s="311"/>
      <c r="AH191" s="311"/>
      <c r="AI191" s="528"/>
      <c r="AJ191" s="529"/>
    </row>
    <row r="192" spans="1:46" ht="12" customHeight="1">
      <c r="A192" s="528"/>
      <c r="B192" s="543" t="s">
        <v>185</v>
      </c>
      <c r="C192" s="544" t="s">
        <v>184</v>
      </c>
      <c r="D192" s="528"/>
      <c r="E192" s="528"/>
      <c r="F192" s="528"/>
      <c r="G192" s="528"/>
      <c r="H192" s="528"/>
      <c r="I192" s="528"/>
      <c r="J192" s="528"/>
      <c r="K192" s="528"/>
      <c r="L192" s="528"/>
      <c r="M192" s="528"/>
      <c r="N192" s="528"/>
      <c r="O192" s="528"/>
      <c r="P192" s="528"/>
      <c r="Q192" s="528"/>
      <c r="R192" s="528"/>
      <c r="S192" s="528"/>
      <c r="T192" s="528"/>
      <c r="U192" s="528"/>
      <c r="V192" s="528"/>
      <c r="W192" s="528"/>
      <c r="X192" s="528"/>
      <c r="Y192" s="528"/>
      <c r="Z192" s="311"/>
      <c r="AA192" s="311"/>
      <c r="AB192" s="311"/>
      <c r="AC192" s="311"/>
      <c r="AD192" s="311"/>
      <c r="AE192" s="311"/>
      <c r="AF192" s="311"/>
      <c r="AG192" s="311"/>
      <c r="AH192" s="311"/>
      <c r="AI192" s="528"/>
      <c r="AJ192" s="529"/>
    </row>
    <row r="193" spans="1:36" ht="21" customHeight="1">
      <c r="A193" s="528"/>
      <c r="B193" s="545" t="s">
        <v>186</v>
      </c>
      <c r="C193" s="1203" t="s">
        <v>187</v>
      </c>
      <c r="D193" s="1203"/>
      <c r="E193" s="1203"/>
      <c r="F193" s="1203"/>
      <c r="G193" s="1203"/>
      <c r="H193" s="1203"/>
      <c r="I193" s="1203"/>
      <c r="J193" s="1203"/>
      <c r="K193" s="1203"/>
      <c r="L193" s="1203"/>
      <c r="M193" s="1203"/>
      <c r="N193" s="1203"/>
      <c r="O193" s="1203"/>
      <c r="P193" s="1203"/>
      <c r="Q193" s="1203"/>
      <c r="R193" s="1203"/>
      <c r="S193" s="1203"/>
      <c r="T193" s="1203"/>
      <c r="U193" s="1203"/>
      <c r="V193" s="1203"/>
      <c r="W193" s="1203"/>
      <c r="X193" s="1203"/>
      <c r="Y193" s="1203"/>
      <c r="Z193" s="1203"/>
      <c r="AA193" s="1203"/>
      <c r="AB193" s="1203"/>
      <c r="AC193" s="1203"/>
      <c r="AD193" s="1203"/>
      <c r="AE193" s="1203"/>
      <c r="AF193" s="1203"/>
      <c r="AG193" s="1203"/>
      <c r="AH193" s="1203"/>
      <c r="AI193" s="1203"/>
      <c r="AJ193" s="1203"/>
    </row>
    <row r="194" spans="1:36" ht="4.5" customHeight="1" thickBot="1">
      <c r="A194" s="546"/>
      <c r="B194" s="546"/>
      <c r="C194" s="547"/>
      <c r="D194" s="547"/>
      <c r="E194" s="547"/>
      <c r="F194" s="547"/>
      <c r="G194" s="547"/>
      <c r="H194" s="547"/>
      <c r="I194" s="547"/>
      <c r="J194" s="547"/>
      <c r="K194" s="547"/>
      <c r="L194" s="547"/>
      <c r="M194" s="547"/>
      <c r="N194" s="547"/>
      <c r="O194" s="547"/>
      <c r="P194" s="547"/>
      <c r="Q194" s="547"/>
      <c r="R194" s="547"/>
      <c r="S194" s="547"/>
      <c r="T194" s="547"/>
      <c r="U194" s="547"/>
      <c r="V194" s="547"/>
      <c r="W194" s="547"/>
      <c r="X194" s="547"/>
      <c r="Y194" s="547"/>
      <c r="Z194" s="547"/>
      <c r="AA194" s="547"/>
      <c r="AB194" s="547"/>
      <c r="AC194" s="547"/>
      <c r="AD194" s="547"/>
      <c r="AE194" s="547"/>
      <c r="AF194" s="547"/>
      <c r="AG194" s="547"/>
      <c r="AH194" s="547"/>
      <c r="AI194" s="547"/>
      <c r="AJ194" s="548"/>
    </row>
    <row r="195" spans="1:36" ht="0.75" customHeight="1">
      <c r="A195" s="549"/>
      <c r="B195" s="550"/>
      <c r="C195" s="550"/>
      <c r="D195" s="550"/>
      <c r="E195" s="550"/>
      <c r="F195" s="550"/>
      <c r="G195" s="550"/>
      <c r="H195" s="550"/>
      <c r="I195" s="550"/>
      <c r="J195" s="550"/>
      <c r="K195" s="550"/>
      <c r="L195" s="550"/>
      <c r="M195" s="550"/>
      <c r="N195" s="550"/>
      <c r="O195" s="550"/>
      <c r="P195" s="550"/>
      <c r="Q195" s="550"/>
      <c r="R195" s="550"/>
      <c r="S195" s="550"/>
      <c r="T195" s="550"/>
      <c r="U195" s="550"/>
      <c r="V195" s="550"/>
      <c r="W195" s="550"/>
      <c r="X195" s="550"/>
      <c r="Y195" s="550"/>
      <c r="Z195" s="550"/>
      <c r="AA195" s="550"/>
      <c r="AB195" s="550"/>
      <c r="AC195" s="550"/>
      <c r="AD195" s="550"/>
      <c r="AE195" s="550"/>
      <c r="AF195" s="550"/>
      <c r="AG195" s="550"/>
      <c r="AH195" s="550"/>
      <c r="AI195" s="550"/>
      <c r="AJ195" s="551"/>
    </row>
    <row r="196" spans="1:36" ht="31.5" customHeight="1">
      <c r="A196" s="552"/>
      <c r="B196" s="1194" t="s">
        <v>334</v>
      </c>
      <c r="C196" s="1194"/>
      <c r="D196" s="1194"/>
      <c r="E196" s="1194"/>
      <c r="F196" s="1194"/>
      <c r="G196" s="1194"/>
      <c r="H196" s="1194"/>
      <c r="I196" s="1194"/>
      <c r="J196" s="1194"/>
      <c r="K196" s="1194"/>
      <c r="L196" s="1194"/>
      <c r="M196" s="1194"/>
      <c r="N196" s="1194"/>
      <c r="O196" s="1194"/>
      <c r="P196" s="1194"/>
      <c r="Q196" s="1194"/>
      <c r="R196" s="1194"/>
      <c r="S196" s="1194"/>
      <c r="T196" s="1194"/>
      <c r="U196" s="1194"/>
      <c r="V196" s="1194"/>
      <c r="W196" s="1194"/>
      <c r="X196" s="1194"/>
      <c r="Y196" s="1194"/>
      <c r="Z196" s="1194"/>
      <c r="AA196" s="1194"/>
      <c r="AB196" s="1194"/>
      <c r="AC196" s="1194"/>
      <c r="AD196" s="1194"/>
      <c r="AE196" s="1194"/>
      <c r="AF196" s="1194"/>
      <c r="AG196" s="1194"/>
      <c r="AH196" s="1194"/>
      <c r="AI196" s="1194"/>
      <c r="AJ196" s="553"/>
    </row>
    <row r="197" spans="1:36" ht="3" customHeight="1">
      <c r="A197" s="552"/>
      <c r="B197" s="311"/>
      <c r="C197" s="528"/>
      <c r="D197" s="528"/>
      <c r="E197" s="528"/>
      <c r="F197" s="528"/>
      <c r="G197" s="528"/>
      <c r="H197" s="528"/>
      <c r="I197" s="528"/>
      <c r="J197" s="528"/>
      <c r="K197" s="528"/>
      <c r="L197" s="528"/>
      <c r="M197" s="528"/>
      <c r="N197" s="528"/>
      <c r="O197" s="528"/>
      <c r="P197" s="528"/>
      <c r="Q197" s="528"/>
      <c r="R197" s="528"/>
      <c r="S197" s="528"/>
      <c r="T197" s="528"/>
      <c r="U197" s="528"/>
      <c r="V197" s="528"/>
      <c r="W197" s="528"/>
      <c r="X197" s="528"/>
      <c r="Y197" s="528"/>
      <c r="Z197" s="528"/>
      <c r="AA197" s="528"/>
      <c r="AB197" s="528"/>
      <c r="AC197" s="528"/>
      <c r="AD197" s="528"/>
      <c r="AE197" s="528"/>
      <c r="AF197" s="528"/>
      <c r="AG197" s="528"/>
      <c r="AH197" s="528"/>
      <c r="AI197" s="528"/>
      <c r="AJ197" s="553"/>
    </row>
    <row r="198" spans="1:36" s="146" customFormat="1" ht="13.5" customHeight="1">
      <c r="A198" s="554"/>
      <c r="B198" s="555" t="s">
        <v>34</v>
      </c>
      <c r="C198" s="555"/>
      <c r="D198" s="1195">
        <v>4</v>
      </c>
      <c r="E198" s="1196"/>
      <c r="F198" s="555" t="s">
        <v>5</v>
      </c>
      <c r="G198" s="1195">
        <v>3</v>
      </c>
      <c r="H198" s="1196"/>
      <c r="I198" s="555" t="s">
        <v>4</v>
      </c>
      <c r="J198" s="1195">
        <v>31</v>
      </c>
      <c r="K198" s="1196"/>
      <c r="L198" s="555" t="s">
        <v>3</v>
      </c>
      <c r="M198" s="556"/>
      <c r="N198" s="1197" t="s">
        <v>6</v>
      </c>
      <c r="O198" s="1197"/>
      <c r="P198" s="1197"/>
      <c r="Q198" s="1198" t="str">
        <f>IF(G9="","",G9)</f>
        <v>○○ケアサービス</v>
      </c>
      <c r="R198" s="1198"/>
      <c r="S198" s="1198"/>
      <c r="T198" s="1198"/>
      <c r="U198" s="1198"/>
      <c r="V198" s="1198"/>
      <c r="W198" s="1198"/>
      <c r="X198" s="1198"/>
      <c r="Y198" s="1198"/>
      <c r="Z198" s="1198"/>
      <c r="AA198" s="1198"/>
      <c r="AB198" s="1198"/>
      <c r="AC198" s="1198"/>
      <c r="AD198" s="1198"/>
      <c r="AE198" s="1198"/>
      <c r="AF198" s="1198"/>
      <c r="AG198" s="1198"/>
      <c r="AH198" s="1198"/>
      <c r="AI198" s="1198"/>
      <c r="AJ198" s="1199"/>
    </row>
    <row r="199" spans="1:36" s="146" customFormat="1" ht="13.5" customHeight="1">
      <c r="A199" s="557"/>
      <c r="B199" s="558"/>
      <c r="C199" s="559"/>
      <c r="D199" s="559"/>
      <c r="E199" s="559"/>
      <c r="F199" s="559"/>
      <c r="G199" s="559"/>
      <c r="H199" s="559"/>
      <c r="I199" s="559"/>
      <c r="J199" s="559"/>
      <c r="K199" s="559"/>
      <c r="L199" s="559"/>
      <c r="M199" s="559"/>
      <c r="N199" s="1188" t="s">
        <v>111</v>
      </c>
      <c r="O199" s="1188"/>
      <c r="P199" s="1188"/>
      <c r="Q199" s="1189" t="s">
        <v>112</v>
      </c>
      <c r="R199" s="1189"/>
      <c r="S199" s="1190" t="s">
        <v>568</v>
      </c>
      <c r="T199" s="1190"/>
      <c r="U199" s="1190"/>
      <c r="V199" s="1190"/>
      <c r="W199" s="1190"/>
      <c r="X199" s="1191" t="s">
        <v>113</v>
      </c>
      <c r="Y199" s="1191"/>
      <c r="Z199" s="1190" t="s">
        <v>569</v>
      </c>
      <c r="AA199" s="1190"/>
      <c r="AB199" s="1190"/>
      <c r="AC199" s="1190"/>
      <c r="AD199" s="1190"/>
      <c r="AE199" s="1190"/>
      <c r="AF199" s="1190"/>
      <c r="AG199" s="1190"/>
      <c r="AH199" s="1190"/>
      <c r="AI199" s="1192"/>
      <c r="AJ199" s="1193"/>
    </row>
    <row r="200" spans="1:36" s="146" customFormat="1" ht="2.25" customHeight="1" thickBot="1">
      <c r="A200" s="147"/>
      <c r="B200" s="148"/>
      <c r="C200" s="149"/>
      <c r="D200" s="149"/>
      <c r="E200" s="149"/>
      <c r="F200" s="149"/>
      <c r="G200" s="149"/>
      <c r="H200" s="149"/>
      <c r="I200" s="149"/>
      <c r="J200" s="149"/>
      <c r="K200" s="149"/>
      <c r="L200" s="149"/>
      <c r="M200" s="149"/>
      <c r="N200" s="149"/>
      <c r="O200" s="149"/>
      <c r="P200" s="148"/>
      <c r="Q200" s="150"/>
      <c r="R200" s="151"/>
      <c r="S200" s="151"/>
      <c r="T200" s="151"/>
      <c r="U200" s="151"/>
      <c r="V200" s="151"/>
      <c r="W200" s="152"/>
      <c r="X200" s="152"/>
      <c r="Y200" s="152"/>
      <c r="Z200" s="152"/>
      <c r="AA200" s="152"/>
      <c r="AB200" s="152"/>
      <c r="AC200" s="152"/>
      <c r="AD200" s="152"/>
      <c r="AE200" s="152"/>
      <c r="AF200" s="152"/>
      <c r="AG200" s="152"/>
      <c r="AH200" s="152"/>
      <c r="AI200" s="153"/>
      <c r="AJ200" s="154"/>
    </row>
    <row r="201" spans="1:36" ht="13.5" customHeight="1">
      <c r="A201" s="844"/>
      <c r="B201" s="114"/>
      <c r="C201" s="145"/>
      <c r="D201" s="145"/>
      <c r="E201" s="145"/>
      <c r="F201" s="145"/>
      <c r="G201" s="145"/>
      <c r="H201" s="145"/>
      <c r="I201" s="145"/>
      <c r="J201" s="145"/>
      <c r="K201" s="145"/>
      <c r="L201" s="145"/>
      <c r="M201" s="145"/>
      <c r="N201" s="145"/>
      <c r="O201" s="145"/>
      <c r="P201" s="145"/>
      <c r="Q201" s="145"/>
      <c r="R201" s="145"/>
      <c r="S201" s="145"/>
      <c r="T201" s="145"/>
      <c r="U201" s="145"/>
      <c r="V201" s="145"/>
      <c r="W201" s="145"/>
      <c r="X201" s="145"/>
      <c r="Y201" s="145"/>
      <c r="Z201" s="145"/>
      <c r="AA201" s="145"/>
      <c r="AB201" s="145"/>
      <c r="AC201" s="145"/>
      <c r="AD201" s="145"/>
      <c r="AE201" s="145"/>
      <c r="AF201" s="145"/>
      <c r="AG201" s="145"/>
      <c r="AH201" s="145"/>
      <c r="AI201" s="145"/>
      <c r="AJ201" s="156"/>
    </row>
    <row r="202" spans="1:36">
      <c r="B202" s="144"/>
    </row>
  </sheetData>
  <sheetProtection formatCells="0" formatColumns="0" formatRows="0" insertColumns="0" insertRows="0" autoFilter="0"/>
  <mergeCells count="242">
    <mergeCell ref="N26:AJ27"/>
    <mergeCell ref="AB31:AH31"/>
    <mergeCell ref="B36:L36"/>
    <mergeCell ref="AI31:AJ31"/>
    <mergeCell ref="A166:D169"/>
    <mergeCell ref="A170:D173"/>
    <mergeCell ref="M140:AJ140"/>
    <mergeCell ref="S76:T76"/>
    <mergeCell ref="AM80:AW80"/>
    <mergeCell ref="AL48:AL49"/>
    <mergeCell ref="B82:AJ82"/>
    <mergeCell ref="B79:AJ79"/>
    <mergeCell ref="A99:D99"/>
    <mergeCell ref="A90:D96"/>
    <mergeCell ref="L96:N96"/>
    <mergeCell ref="B32:B34"/>
    <mergeCell ref="D74:AI74"/>
    <mergeCell ref="V76:W76"/>
    <mergeCell ref="V91:AI91"/>
    <mergeCell ref="V104:AI104"/>
    <mergeCell ref="A162:D165"/>
    <mergeCell ref="AH76:AI76"/>
    <mergeCell ref="F172:AI172"/>
    <mergeCell ref="AB34:AH34"/>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F179:T179"/>
    <mergeCell ref="F163:AI163"/>
    <mergeCell ref="M131:AJ132"/>
    <mergeCell ref="A130:A135"/>
    <mergeCell ref="Q110:R110"/>
    <mergeCell ref="E114:AJ114"/>
    <mergeCell ref="A115:D115"/>
    <mergeCell ref="E115:AJ115"/>
    <mergeCell ref="C130:AJ130"/>
    <mergeCell ref="A147:AJ147"/>
    <mergeCell ref="F169:AI169"/>
    <mergeCell ref="A150:D153"/>
    <mergeCell ref="A154:D157"/>
    <mergeCell ref="A158:D161"/>
    <mergeCell ref="F151:AI151"/>
    <mergeCell ref="E149:AJ149"/>
    <mergeCell ref="F162:AI162"/>
    <mergeCell ref="F157:AJ157"/>
    <mergeCell ref="C140:J142"/>
    <mergeCell ref="A149:D149"/>
    <mergeCell ref="L110:M110"/>
    <mergeCell ref="N110:O110"/>
    <mergeCell ref="F150:AJ150"/>
    <mergeCell ref="A114:D114"/>
    <mergeCell ref="H180:X180"/>
    <mergeCell ref="E93:AJ93"/>
    <mergeCell ref="Z76:AA76"/>
    <mergeCell ref="AC76:AD76"/>
    <mergeCell ref="P101:AJ101"/>
    <mergeCell ref="O96:P96"/>
    <mergeCell ref="Z189:AH189"/>
    <mergeCell ref="C188:Y188"/>
    <mergeCell ref="Z183:AH183"/>
    <mergeCell ref="Z187:AH187"/>
    <mergeCell ref="B183:Y183"/>
    <mergeCell ref="Z185:AH185"/>
    <mergeCell ref="Z184:AH184"/>
    <mergeCell ref="Z186:AH186"/>
    <mergeCell ref="A177:D178"/>
    <mergeCell ref="A179:D180"/>
    <mergeCell ref="B84:AJ84"/>
    <mergeCell ref="F178:L178"/>
    <mergeCell ref="F160:AI160"/>
    <mergeCell ref="F153:AI153"/>
    <mergeCell ref="F167:AI167"/>
    <mergeCell ref="F168:AI168"/>
    <mergeCell ref="P76:Q76"/>
    <mergeCell ref="F173:AI173"/>
    <mergeCell ref="T69:V69"/>
    <mergeCell ref="AF67:AH67"/>
    <mergeCell ref="E106:AJ106"/>
    <mergeCell ref="A102:D102"/>
    <mergeCell ref="A103:D110"/>
    <mergeCell ref="R96:S96"/>
    <mergeCell ref="E99:AJ99"/>
    <mergeCell ref="N199:P199"/>
    <mergeCell ref="Q199:R199"/>
    <mergeCell ref="S199:W199"/>
    <mergeCell ref="X199:Y199"/>
    <mergeCell ref="Z199:AH199"/>
    <mergeCell ref="AI199:AJ199"/>
    <mergeCell ref="B196:AI196"/>
    <mergeCell ref="D198:E198"/>
    <mergeCell ref="G198:H198"/>
    <mergeCell ref="J198:K198"/>
    <mergeCell ref="N198:P198"/>
    <mergeCell ref="Q198:AJ198"/>
    <mergeCell ref="Z190:AH190"/>
    <mergeCell ref="C193:AJ193"/>
    <mergeCell ref="C189:Y189"/>
    <mergeCell ref="Z188:AH188"/>
    <mergeCell ref="F75:AI75"/>
    <mergeCell ref="AI55:AJ55"/>
    <mergeCell ref="AB55:AH55"/>
    <mergeCell ref="Y1:AB1"/>
    <mergeCell ref="AC1:AJ1"/>
    <mergeCell ref="X70:Y70"/>
    <mergeCell ref="AC70:AD70"/>
    <mergeCell ref="Z67:AB67"/>
    <mergeCell ref="S64:W64"/>
    <mergeCell ref="Y64:AC64"/>
    <mergeCell ref="S66:W66"/>
    <mergeCell ref="Y66:AC66"/>
    <mergeCell ref="Y57:AD57"/>
    <mergeCell ref="AE57:AJ57"/>
    <mergeCell ref="AE61:AI61"/>
    <mergeCell ref="AE58:AI58"/>
    <mergeCell ref="Z69:AB69"/>
    <mergeCell ref="AF69:AH69"/>
    <mergeCell ref="AE66:AI66"/>
    <mergeCell ref="Y58:AC58"/>
    <mergeCell ref="S59:W59"/>
    <mergeCell ref="S58:W58"/>
    <mergeCell ref="AB35:AH35"/>
    <mergeCell ref="AI35:AJ35"/>
    <mergeCell ref="AB33:AH33"/>
    <mergeCell ref="AB32:AH32"/>
    <mergeCell ref="AI32:AJ32"/>
    <mergeCell ref="AI34:AJ34"/>
    <mergeCell ref="B83:AJ83"/>
    <mergeCell ref="B41:AJ41"/>
    <mergeCell ref="AB54:AH54"/>
    <mergeCell ref="AI33:AJ33"/>
    <mergeCell ref="B52:AA52"/>
    <mergeCell ref="B58:R58"/>
    <mergeCell ref="AB51:AH51"/>
    <mergeCell ref="AI51:AJ51"/>
    <mergeCell ref="M46:AJ47"/>
    <mergeCell ref="AB50:AH50"/>
    <mergeCell ref="AB52:AH52"/>
    <mergeCell ref="AI52:AJ52"/>
    <mergeCell ref="B46:K46"/>
    <mergeCell ref="V36:W36"/>
    <mergeCell ref="Z36:AA36"/>
    <mergeCell ref="AC36:AD36"/>
    <mergeCell ref="AH36:AI36"/>
    <mergeCell ref="B39:AJ39"/>
    <mergeCell ref="P36:Q36"/>
    <mergeCell ref="S36:T36"/>
    <mergeCell ref="B45:K45"/>
    <mergeCell ref="Y59:AC59"/>
    <mergeCell ref="AE59:AI59"/>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S60:W60"/>
    <mergeCell ref="N63:P63"/>
    <mergeCell ref="S61:W61"/>
    <mergeCell ref="Y60:AC60"/>
    <mergeCell ref="Z65:AB65"/>
    <mergeCell ref="T63:V63"/>
    <mergeCell ref="Y62:AD63"/>
    <mergeCell ref="S62:W62"/>
    <mergeCell ref="Y61:AC61"/>
    <mergeCell ref="N67:P67"/>
    <mergeCell ref="Y68:AC68"/>
    <mergeCell ref="AE68:AI68"/>
    <mergeCell ref="A100:D101"/>
    <mergeCell ref="B23:AJ23"/>
    <mergeCell ref="AL27:AL28"/>
    <mergeCell ref="F154:AI154"/>
    <mergeCell ref="F152:AI152"/>
    <mergeCell ref="A58:A66"/>
    <mergeCell ref="A89:D89"/>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AE64:AJ65"/>
    <mergeCell ref="M141:AJ141"/>
    <mergeCell ref="M142:AJ142"/>
    <mergeCell ref="A144:AJ144"/>
    <mergeCell ref="M133:AJ133"/>
    <mergeCell ref="L134:L135"/>
    <mergeCell ref="M135:AJ135"/>
    <mergeCell ref="A139:A142"/>
    <mergeCell ref="C139:AJ139"/>
    <mergeCell ref="B131:B135"/>
    <mergeCell ref="C131:J135"/>
    <mergeCell ref="K131:K132"/>
    <mergeCell ref="L131:L133"/>
    <mergeCell ref="B140:B142"/>
    <mergeCell ref="F171:AI171"/>
    <mergeCell ref="F165:AJ165"/>
    <mergeCell ref="F155:AI155"/>
    <mergeCell ref="F156:AI156"/>
    <mergeCell ref="F158:AI158"/>
    <mergeCell ref="F166:AI166"/>
    <mergeCell ref="F170:AJ170"/>
    <mergeCell ref="F159:AI159"/>
    <mergeCell ref="F161:AI161"/>
    <mergeCell ref="F164:AI164"/>
  </mergeCells>
  <phoneticPr fontId="7"/>
  <dataValidations count="3">
    <dataValidation imeMode="halfAlpha" allowBlank="1" showInputMessage="1" showErrorMessage="1" sqref="S36:T36 J198:K198 R49 D198:E198 O49 Z49 P36:Q36 Z36:AA36 AC36:AD36 O85:P85 R85:S85 P57:Q57 Y85:Z85 P76:Q76 AC76:AD76 Z76:AA76 S76:T76 AB85:AC85 G198:H198 A15 K15 T15 W70 AH70"/>
    <dataValidation imeMode="hiragana" allowBlank="1" showInputMessage="1" showErrorMessage="1" sqref="S89:S92 W200 S199 S100 S102:S104"/>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89" orientation="portrait" cellComments="asDisplayed" r:id="rId1"/>
  <headerFooter alignWithMargins="0"/>
  <rowBreaks count="4" manualBreakCount="4">
    <brk id="43" max="16383" man="1"/>
    <brk id="84" max="35" man="1"/>
    <brk id="116"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176</xdr:row>
                    <xdr:rowOff>47625</xdr:rowOff>
                  </from>
                  <to>
                    <xdr:col>5</xdr:col>
                    <xdr:colOff>19050</xdr:colOff>
                    <xdr:row>176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177</xdr:row>
                    <xdr:rowOff>38100</xdr:rowOff>
                  </from>
                  <to>
                    <xdr:col>5</xdr:col>
                    <xdr:colOff>19050</xdr:colOff>
                    <xdr:row>177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177</xdr:row>
                    <xdr:rowOff>171450</xdr:rowOff>
                  </from>
                  <to>
                    <xdr:col>5</xdr:col>
                    <xdr:colOff>0</xdr:colOff>
                    <xdr:row>179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178</xdr:row>
                    <xdr:rowOff>152400</xdr:rowOff>
                  </from>
                  <to>
                    <xdr:col>5</xdr:col>
                    <xdr:colOff>38100</xdr:colOff>
                    <xdr:row>180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98</xdr:row>
                    <xdr:rowOff>838200</xdr:rowOff>
                  </from>
                  <to>
                    <xdr:col>5</xdr:col>
                    <xdr:colOff>28575</xdr:colOff>
                    <xdr:row>100</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98</xdr:row>
                    <xdr:rowOff>838200</xdr:rowOff>
                  </from>
                  <to>
                    <xdr:col>14</xdr:col>
                    <xdr:colOff>38100</xdr:colOff>
                    <xdr:row>100</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98</xdr:row>
                    <xdr:rowOff>838200</xdr:rowOff>
                  </from>
                  <to>
                    <xdr:col>21</xdr:col>
                    <xdr:colOff>38100</xdr:colOff>
                    <xdr:row>100</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102</xdr:row>
                    <xdr:rowOff>171450</xdr:rowOff>
                  </from>
                  <to>
                    <xdr:col>5</xdr:col>
                    <xdr:colOff>28575</xdr:colOff>
                    <xdr:row>104</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100</xdr:row>
                    <xdr:rowOff>323850</xdr:rowOff>
                  </from>
                  <to>
                    <xdr:col>9</xdr:col>
                    <xdr:colOff>28575</xdr:colOff>
                    <xdr:row>102</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100</xdr:row>
                    <xdr:rowOff>323850</xdr:rowOff>
                  </from>
                  <to>
                    <xdr:col>15</xdr:col>
                    <xdr:colOff>28575</xdr:colOff>
                    <xdr:row>102</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101</xdr:row>
                    <xdr:rowOff>0</xdr:rowOff>
                  </from>
                  <to>
                    <xdr:col>22</xdr:col>
                    <xdr:colOff>38100</xdr:colOff>
                    <xdr:row>102</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101</xdr:row>
                    <xdr:rowOff>0</xdr:rowOff>
                  </from>
                  <to>
                    <xdr:col>25</xdr:col>
                    <xdr:colOff>38100</xdr:colOff>
                    <xdr:row>102</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102</xdr:row>
                    <xdr:rowOff>171450</xdr:rowOff>
                  </from>
                  <to>
                    <xdr:col>11</xdr:col>
                    <xdr:colOff>38100</xdr:colOff>
                    <xdr:row>104</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102</xdr:row>
                    <xdr:rowOff>171450</xdr:rowOff>
                  </from>
                  <to>
                    <xdr:col>18</xdr:col>
                    <xdr:colOff>28575</xdr:colOff>
                    <xdr:row>104</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108</xdr:row>
                    <xdr:rowOff>142875</xdr:rowOff>
                  </from>
                  <to>
                    <xdr:col>21</xdr:col>
                    <xdr:colOff>28575</xdr:colOff>
                    <xdr:row>110</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108</xdr:row>
                    <xdr:rowOff>142875</xdr:rowOff>
                  </from>
                  <to>
                    <xdr:col>25</xdr:col>
                    <xdr:colOff>28575</xdr:colOff>
                    <xdr:row>110</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100</xdr:row>
                    <xdr:rowOff>323850</xdr:rowOff>
                  </from>
                  <to>
                    <xdr:col>5</xdr:col>
                    <xdr:colOff>19050</xdr:colOff>
                    <xdr:row>102</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122</xdr:row>
                    <xdr:rowOff>57150</xdr:rowOff>
                  </from>
                  <to>
                    <xdr:col>29</xdr:col>
                    <xdr:colOff>0</xdr:colOff>
                    <xdr:row>124</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138</xdr:row>
                    <xdr:rowOff>323850</xdr:rowOff>
                  </from>
                  <to>
                    <xdr:col>11</xdr:col>
                    <xdr:colOff>0</xdr:colOff>
                    <xdr:row>140</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140</xdr:row>
                    <xdr:rowOff>85725</xdr:rowOff>
                  </from>
                  <to>
                    <xdr:col>11</xdr:col>
                    <xdr:colOff>0</xdr:colOff>
                    <xdr:row>140</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141</xdr:row>
                    <xdr:rowOff>28575</xdr:rowOff>
                  </from>
                  <to>
                    <xdr:col>11</xdr:col>
                    <xdr:colOff>19050</xdr:colOff>
                    <xdr:row>141</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122</xdr:row>
                    <xdr:rowOff>57150</xdr:rowOff>
                  </from>
                  <to>
                    <xdr:col>33</xdr:col>
                    <xdr:colOff>0</xdr:colOff>
                    <xdr:row>124</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127</xdr:row>
                    <xdr:rowOff>85725</xdr:rowOff>
                  </from>
                  <to>
                    <xdr:col>29</xdr:col>
                    <xdr:colOff>0</xdr:colOff>
                    <xdr:row>129</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127</xdr:row>
                    <xdr:rowOff>85725</xdr:rowOff>
                  </from>
                  <to>
                    <xdr:col>32</xdr:col>
                    <xdr:colOff>180975</xdr:colOff>
                    <xdr:row>129</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132</xdr:row>
                    <xdr:rowOff>161925</xdr:rowOff>
                  </from>
                  <to>
                    <xdr:col>11</xdr:col>
                    <xdr:colOff>9525</xdr:colOff>
                    <xdr:row>132</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134</xdr:row>
                    <xdr:rowOff>219075</xdr:rowOff>
                  </from>
                  <to>
                    <xdr:col>11</xdr:col>
                    <xdr:colOff>0</xdr:colOff>
                    <xdr:row>134</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137</xdr:row>
                    <xdr:rowOff>0</xdr:rowOff>
                  </from>
                  <to>
                    <xdr:col>29</xdr:col>
                    <xdr:colOff>0</xdr:colOff>
                    <xdr:row>138</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137</xdr:row>
                    <xdr:rowOff>0</xdr:rowOff>
                  </from>
                  <to>
                    <xdr:col>33</xdr:col>
                    <xdr:colOff>0</xdr:colOff>
                    <xdr:row>138</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177</xdr:row>
                    <xdr:rowOff>28575</xdr:rowOff>
                  </from>
                  <to>
                    <xdr:col>19</xdr:col>
                    <xdr:colOff>28575</xdr:colOff>
                    <xdr:row>177</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178</xdr:row>
                    <xdr:rowOff>19050</xdr:rowOff>
                  </from>
                  <to>
                    <xdr:col>22</xdr:col>
                    <xdr:colOff>28575</xdr:colOff>
                    <xdr:row>178</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179</xdr:row>
                    <xdr:rowOff>19050</xdr:rowOff>
                  </from>
                  <to>
                    <xdr:col>27</xdr:col>
                    <xdr:colOff>47625</xdr:colOff>
                    <xdr:row>179</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57150</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0</xdr:rowOff>
                  </from>
                  <to>
                    <xdr:col>33</xdr:col>
                    <xdr:colOff>47625</xdr:colOff>
                    <xdr:row>98</xdr:row>
                    <xdr:rowOff>57150</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119</xdr:row>
                    <xdr:rowOff>190500</xdr:rowOff>
                  </from>
                  <to>
                    <xdr:col>33</xdr:col>
                    <xdr:colOff>47625</xdr:colOff>
                    <xdr:row>121</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144</xdr:row>
                    <xdr:rowOff>142875</xdr:rowOff>
                  </from>
                  <to>
                    <xdr:col>33</xdr:col>
                    <xdr:colOff>47625</xdr:colOff>
                    <xdr:row>146</xdr:row>
                    <xdr:rowOff>57150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174</xdr:row>
                    <xdr:rowOff>152400</xdr:rowOff>
                  </from>
                  <to>
                    <xdr:col>33</xdr:col>
                    <xdr:colOff>38100</xdr:colOff>
                    <xdr:row>176</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57150</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47625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189</xdr:row>
                    <xdr:rowOff>0</xdr:rowOff>
                  </from>
                  <to>
                    <xdr:col>2</xdr:col>
                    <xdr:colOff>19050</xdr:colOff>
                    <xdr:row>190</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188</xdr:row>
                    <xdr:rowOff>47625</xdr:rowOff>
                  </from>
                  <to>
                    <xdr:col>2</xdr:col>
                    <xdr:colOff>19050</xdr:colOff>
                    <xdr:row>188</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149</xdr:row>
                    <xdr:rowOff>0</xdr:rowOff>
                  </from>
                  <to>
                    <xdr:col>4</xdr:col>
                    <xdr:colOff>180975</xdr:colOff>
                    <xdr:row>150</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150</xdr:row>
                    <xdr:rowOff>0</xdr:rowOff>
                  </from>
                  <to>
                    <xdr:col>4</xdr:col>
                    <xdr:colOff>180975</xdr:colOff>
                    <xdr:row>151</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153</xdr:row>
                    <xdr:rowOff>0</xdr:rowOff>
                  </from>
                  <to>
                    <xdr:col>4</xdr:col>
                    <xdr:colOff>180975</xdr:colOff>
                    <xdr:row>153</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154</xdr:row>
                    <xdr:rowOff>0</xdr:rowOff>
                  </from>
                  <to>
                    <xdr:col>4</xdr:col>
                    <xdr:colOff>180975</xdr:colOff>
                    <xdr:row>155</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157</xdr:row>
                    <xdr:rowOff>0</xdr:rowOff>
                  </from>
                  <to>
                    <xdr:col>4</xdr:col>
                    <xdr:colOff>180975</xdr:colOff>
                    <xdr:row>158</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158</xdr:row>
                    <xdr:rowOff>0</xdr:rowOff>
                  </from>
                  <to>
                    <xdr:col>4</xdr:col>
                    <xdr:colOff>180975</xdr:colOff>
                    <xdr:row>158</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159</xdr:row>
                    <xdr:rowOff>0</xdr:rowOff>
                  </from>
                  <to>
                    <xdr:col>4</xdr:col>
                    <xdr:colOff>180975</xdr:colOff>
                    <xdr:row>160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161</xdr:row>
                    <xdr:rowOff>0</xdr:rowOff>
                  </from>
                  <to>
                    <xdr:col>4</xdr:col>
                    <xdr:colOff>180975</xdr:colOff>
                    <xdr:row>161</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162</xdr:row>
                    <xdr:rowOff>0</xdr:rowOff>
                  </from>
                  <to>
                    <xdr:col>4</xdr:col>
                    <xdr:colOff>180975</xdr:colOff>
                    <xdr:row>163</xdr:row>
                    <xdr:rowOff>9525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163</xdr:row>
                    <xdr:rowOff>0</xdr:rowOff>
                  </from>
                  <to>
                    <xdr:col>4</xdr:col>
                    <xdr:colOff>180975</xdr:colOff>
                    <xdr:row>164</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165</xdr:row>
                    <xdr:rowOff>0</xdr:rowOff>
                  </from>
                  <to>
                    <xdr:col>4</xdr:col>
                    <xdr:colOff>180975</xdr:colOff>
                    <xdr:row>166</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166</xdr:row>
                    <xdr:rowOff>0</xdr:rowOff>
                  </from>
                  <to>
                    <xdr:col>4</xdr:col>
                    <xdr:colOff>180975</xdr:colOff>
                    <xdr:row>166</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167</xdr:row>
                    <xdr:rowOff>0</xdr:rowOff>
                  </from>
                  <to>
                    <xdr:col>4</xdr:col>
                    <xdr:colOff>180975</xdr:colOff>
                    <xdr:row>168</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3"/>
  <sheetViews>
    <sheetView view="pageBreakPreview" zoomScaleNormal="120" zoomScaleSheetLayoutView="100" workbookViewId="0"/>
  </sheetViews>
  <sheetFormatPr defaultColWidth="9" defaultRowHeight="13.5"/>
  <cols>
    <col min="1" max="1" width="2.5" style="53" customWidth="1"/>
    <col min="2" max="6" width="2.75" style="53" customWidth="1"/>
    <col min="7" max="35" width="2.5" style="53" customWidth="1"/>
    <col min="36" max="36" width="2.5" style="54" customWidth="1"/>
    <col min="37" max="37" width="4.125" style="53" customWidth="1"/>
    <col min="38" max="43" width="9.25" style="53" customWidth="1"/>
    <col min="44" max="44" width="9.75" style="53" bestFit="1" customWidth="1"/>
    <col min="45" max="16384" width="9" style="53"/>
  </cols>
  <sheetData>
    <row r="1" spans="1:46" ht="14.25" customHeight="1">
      <c r="A1" s="676" t="s">
        <v>458</v>
      </c>
      <c r="B1" s="677"/>
      <c r="C1" s="677"/>
      <c r="D1" s="677"/>
      <c r="E1" s="677"/>
      <c r="F1" s="677"/>
      <c r="G1" s="677"/>
      <c r="H1" s="677"/>
      <c r="I1" s="677"/>
      <c r="J1" s="677"/>
      <c r="K1" s="677"/>
      <c r="L1" s="677"/>
      <c r="M1" s="677"/>
      <c r="N1" s="677"/>
      <c r="O1" s="677"/>
      <c r="P1" s="677"/>
      <c r="Q1" s="677"/>
      <c r="R1" s="677"/>
      <c r="S1" s="677"/>
      <c r="T1" s="677"/>
      <c r="U1" s="677"/>
      <c r="V1" s="677"/>
      <c r="W1" s="678" t="s">
        <v>114</v>
      </c>
      <c r="X1" s="678"/>
      <c r="Y1" s="678"/>
      <c r="Z1" s="1486" t="str">
        <f>IF('(入力順➀)基本情報入力シート'!R11="","",'(入力順➀)基本情報入力シート'!R11)</f>
        <v/>
      </c>
      <c r="AA1" s="1391"/>
      <c r="AB1" s="1391"/>
      <c r="AC1" s="1391"/>
      <c r="AD1" s="1391"/>
      <c r="AE1" s="1391"/>
      <c r="AF1" s="1391"/>
      <c r="AG1" s="1391"/>
      <c r="AH1" s="1391"/>
      <c r="AI1" s="1391"/>
      <c r="AJ1" s="1447"/>
    </row>
    <row r="2" spans="1:46" ht="8.25" customHeight="1">
      <c r="A2" s="677"/>
      <c r="B2" s="677"/>
      <c r="C2" s="677"/>
      <c r="D2" s="677"/>
      <c r="E2" s="677"/>
      <c r="F2" s="677"/>
      <c r="G2" s="677"/>
      <c r="H2" s="677"/>
      <c r="I2" s="677"/>
      <c r="J2" s="677"/>
      <c r="K2" s="677"/>
      <c r="L2" s="677"/>
      <c r="M2" s="677"/>
      <c r="N2" s="677"/>
      <c r="O2" s="677"/>
      <c r="P2" s="677"/>
      <c r="Q2" s="677"/>
      <c r="R2" s="677"/>
      <c r="S2" s="677"/>
      <c r="T2" s="677"/>
      <c r="U2" s="677"/>
      <c r="V2" s="677"/>
      <c r="W2" s="677"/>
      <c r="X2" s="677"/>
      <c r="Y2" s="679"/>
      <c r="Z2" s="679"/>
      <c r="AA2" s="679"/>
      <c r="AB2" s="679"/>
      <c r="AC2" s="679"/>
      <c r="AD2" s="679"/>
      <c r="AE2" s="679"/>
      <c r="AF2" s="679"/>
      <c r="AG2" s="679"/>
      <c r="AH2" s="679"/>
      <c r="AI2" s="679"/>
      <c r="AJ2" s="680"/>
    </row>
    <row r="3" spans="1:46" ht="3" hidden="1" customHeight="1">
      <c r="A3" s="676"/>
      <c r="B3" s="677"/>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677"/>
      <c r="AI3" s="677"/>
      <c r="AJ3" s="680"/>
    </row>
    <row r="4" spans="1:46" ht="16.5" customHeight="1">
      <c r="A4" s="1487" t="s">
        <v>416</v>
      </c>
      <c r="B4" s="1487"/>
      <c r="C4" s="1487"/>
      <c r="D4" s="1487"/>
      <c r="E4" s="1487"/>
      <c r="F4" s="1487"/>
      <c r="G4" s="1487"/>
      <c r="H4" s="1487"/>
      <c r="I4" s="1487"/>
      <c r="J4" s="1487"/>
      <c r="K4" s="1487"/>
      <c r="L4" s="1487"/>
      <c r="M4" s="1487"/>
      <c r="N4" s="1487"/>
      <c r="O4" s="1487"/>
      <c r="P4" s="1487"/>
      <c r="Q4" s="1487"/>
      <c r="R4" s="1487"/>
      <c r="S4" s="1487"/>
      <c r="T4" s="1487"/>
      <c r="U4" s="1487"/>
      <c r="V4" s="1487"/>
      <c r="W4" s="1487"/>
      <c r="X4" s="1487"/>
      <c r="Y4" s="1487"/>
      <c r="Z4" s="1487"/>
      <c r="AA4" s="1487"/>
      <c r="AB4" s="1487"/>
      <c r="AC4" s="1487"/>
      <c r="AD4" s="1487"/>
      <c r="AE4" s="1487"/>
      <c r="AF4" s="1487"/>
      <c r="AG4" s="1487"/>
      <c r="AH4" s="1487"/>
      <c r="AI4" s="1487"/>
      <c r="AJ4" s="1487"/>
    </row>
    <row r="5" spans="1:46" ht="6" customHeight="1">
      <c r="A5" s="677"/>
      <c r="B5" s="677"/>
      <c r="C5" s="677"/>
      <c r="D5" s="677"/>
      <c r="E5" s="677"/>
      <c r="F5" s="677"/>
      <c r="G5" s="677"/>
      <c r="H5" s="677"/>
      <c r="I5" s="677"/>
      <c r="J5" s="677"/>
      <c r="K5" s="677"/>
      <c r="L5" s="677"/>
      <c r="M5" s="677"/>
      <c r="N5" s="677"/>
      <c r="O5" s="677"/>
      <c r="P5" s="677"/>
      <c r="Q5" s="677"/>
      <c r="R5" s="677"/>
      <c r="S5" s="677"/>
      <c r="T5" s="677"/>
      <c r="U5" s="677"/>
      <c r="V5" s="677"/>
      <c r="W5" s="677"/>
      <c r="X5" s="677"/>
      <c r="Y5" s="677"/>
      <c r="Z5" s="677"/>
      <c r="AA5" s="677"/>
      <c r="AB5" s="677"/>
      <c r="AC5" s="677"/>
      <c r="AD5" s="677"/>
      <c r="AE5" s="677"/>
      <c r="AF5" s="677"/>
      <c r="AG5" s="677"/>
      <c r="AH5" s="677"/>
      <c r="AI5" s="677"/>
      <c r="AJ5" s="680"/>
    </row>
    <row r="6" spans="1:46" ht="15" customHeight="1">
      <c r="A6" s="681" t="s">
        <v>417</v>
      </c>
      <c r="B6" s="677"/>
      <c r="C6" s="677"/>
      <c r="D6" s="677"/>
      <c r="E6" s="677"/>
      <c r="F6" s="677"/>
      <c r="G6" s="677"/>
      <c r="H6" s="677"/>
      <c r="I6" s="677"/>
      <c r="J6" s="677"/>
      <c r="K6" s="677"/>
      <c r="L6" s="677"/>
      <c r="M6" s="677"/>
      <c r="N6" s="677"/>
      <c r="O6" s="677"/>
      <c r="P6" s="677"/>
      <c r="Q6" s="677"/>
      <c r="R6" s="679"/>
      <c r="S6" s="679"/>
      <c r="T6" s="679"/>
      <c r="U6" s="679"/>
      <c r="V6" s="679"/>
      <c r="W6" s="679"/>
      <c r="X6" s="679"/>
      <c r="Y6" s="679"/>
      <c r="Z6" s="679"/>
      <c r="AA6" s="682"/>
      <c r="AB6" s="682"/>
      <c r="AC6" s="683"/>
      <c r="AD6" s="683"/>
      <c r="AE6" s="683"/>
      <c r="AF6" s="683"/>
      <c r="AG6" s="683"/>
      <c r="AH6" s="683"/>
      <c r="AI6" s="683"/>
      <c r="AJ6" s="684"/>
    </row>
    <row r="7" spans="1:46" ht="2.25" customHeight="1">
      <c r="A7" s="677"/>
      <c r="B7" s="677"/>
      <c r="C7" s="677"/>
      <c r="D7" s="677"/>
      <c r="E7" s="677"/>
      <c r="F7" s="677"/>
      <c r="G7" s="677"/>
      <c r="H7" s="677"/>
      <c r="I7" s="677"/>
      <c r="J7" s="677"/>
      <c r="K7" s="677"/>
      <c r="L7" s="677"/>
      <c r="M7" s="677"/>
      <c r="N7" s="677"/>
      <c r="O7" s="677"/>
      <c r="P7" s="677"/>
      <c r="Q7" s="677"/>
      <c r="R7" s="677"/>
      <c r="S7" s="677"/>
      <c r="T7" s="677"/>
      <c r="U7" s="677"/>
      <c r="V7" s="677"/>
      <c r="W7" s="677"/>
      <c r="X7" s="677"/>
      <c r="Y7" s="677"/>
      <c r="Z7" s="677"/>
      <c r="AA7" s="677"/>
      <c r="AB7" s="677"/>
      <c r="AC7" s="677"/>
      <c r="AD7" s="677"/>
      <c r="AE7" s="677"/>
      <c r="AF7" s="677"/>
      <c r="AG7" s="677"/>
      <c r="AH7" s="677"/>
      <c r="AI7" s="677"/>
      <c r="AJ7" s="680"/>
    </row>
    <row r="8" spans="1:46" s="56" customFormat="1" ht="12">
      <c r="A8" s="1488" t="s">
        <v>9</v>
      </c>
      <c r="B8" s="1452"/>
      <c r="C8" s="1452"/>
      <c r="D8" s="1452"/>
      <c r="E8" s="1452"/>
      <c r="F8" s="1453"/>
      <c r="G8" s="1489" t="str">
        <f>IF('(入力順➀)基本情報入力シート'!M15="","",'(入力順➀)基本情報入力シート'!M15)</f>
        <v>○○ケアサービス</v>
      </c>
      <c r="H8" s="1489"/>
      <c r="I8" s="1489"/>
      <c r="J8" s="1489"/>
      <c r="K8" s="1489"/>
      <c r="L8" s="1489"/>
      <c r="M8" s="1489"/>
      <c r="N8" s="1489"/>
      <c r="O8" s="1489"/>
      <c r="P8" s="1489"/>
      <c r="Q8" s="1489"/>
      <c r="R8" s="1489"/>
      <c r="S8" s="1489"/>
      <c r="T8" s="1489"/>
      <c r="U8" s="1489"/>
      <c r="V8" s="1489"/>
      <c r="W8" s="1489"/>
      <c r="X8" s="1489"/>
      <c r="Y8" s="1489"/>
      <c r="Z8" s="1489"/>
      <c r="AA8" s="1489"/>
      <c r="AB8" s="1489"/>
      <c r="AC8" s="1489"/>
      <c r="AD8" s="1489"/>
      <c r="AE8" s="1489"/>
      <c r="AF8" s="1489"/>
      <c r="AG8" s="1489"/>
      <c r="AH8" s="1489"/>
      <c r="AI8" s="1489"/>
      <c r="AJ8" s="1490"/>
    </row>
    <row r="9" spans="1:46" s="56" customFormat="1" ht="25.5" customHeight="1">
      <c r="A9" s="1491" t="s">
        <v>6</v>
      </c>
      <c r="B9" s="1492"/>
      <c r="C9" s="1492"/>
      <c r="D9" s="1492"/>
      <c r="E9" s="1492"/>
      <c r="F9" s="1493"/>
      <c r="G9" s="1494" t="str">
        <f>IF('(入力順➀)基本情報入力シート'!M16="","",'(入力順➀)基本情報入力シート'!M16)</f>
        <v>○○ケアサービス</v>
      </c>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5"/>
    </row>
    <row r="10" spans="1:46" s="56" customFormat="1" ht="12.75" customHeight="1">
      <c r="A10" s="1473" t="s">
        <v>170</v>
      </c>
      <c r="B10" s="1474"/>
      <c r="C10" s="1474"/>
      <c r="D10" s="1474"/>
      <c r="E10" s="1474"/>
      <c r="F10" s="1475"/>
      <c r="G10" s="685" t="s">
        <v>8</v>
      </c>
      <c r="H10" s="1476" t="str">
        <f>IF('(入力順➀)基本情報入力シート'!AC17="","",'(入力順➀)基本情報入力シート'!AC17)</f>
        <v>100－1234</v>
      </c>
      <c r="I10" s="1476"/>
      <c r="J10" s="1476"/>
      <c r="K10" s="1476"/>
      <c r="L10" s="1476"/>
      <c r="M10" s="686"/>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8"/>
    </row>
    <row r="11" spans="1:46" s="56" customFormat="1" ht="16.5" customHeight="1">
      <c r="A11" s="1465"/>
      <c r="B11" s="1466"/>
      <c r="C11" s="1466"/>
      <c r="D11" s="1466"/>
      <c r="E11" s="1466"/>
      <c r="F11" s="1467"/>
      <c r="G11" s="1477" t="str">
        <f>IF('(入力順➀)基本情報入力シート'!M18="","",'(入力順➀)基本情報入力シート'!M18)</f>
        <v>千代田区霞が関１－２－２</v>
      </c>
      <c r="H11" s="1478"/>
      <c r="I11" s="1478"/>
      <c r="J11" s="1478"/>
      <c r="K11" s="1478"/>
      <c r="L11" s="1478"/>
      <c r="M11" s="1478"/>
      <c r="N11" s="1478"/>
      <c r="O11" s="1478"/>
      <c r="P11" s="1478"/>
      <c r="Q11" s="1478"/>
      <c r="R11" s="1478"/>
      <c r="S11" s="1478"/>
      <c r="T11" s="1478"/>
      <c r="U11" s="1478"/>
      <c r="V11" s="1478"/>
      <c r="W11" s="1478"/>
      <c r="X11" s="1478"/>
      <c r="Y11" s="1478"/>
      <c r="Z11" s="1478"/>
      <c r="AA11" s="1478"/>
      <c r="AB11" s="1478"/>
      <c r="AC11" s="1478"/>
      <c r="AD11" s="1478"/>
      <c r="AE11" s="1478"/>
      <c r="AF11" s="1478"/>
      <c r="AG11" s="1478"/>
      <c r="AH11" s="1478"/>
      <c r="AI11" s="1478"/>
      <c r="AJ11" s="1479"/>
    </row>
    <row r="12" spans="1:46" s="56" customFormat="1" ht="16.5" customHeight="1">
      <c r="A12" s="1465"/>
      <c r="B12" s="1466"/>
      <c r="C12" s="1466"/>
      <c r="D12" s="1466"/>
      <c r="E12" s="1466"/>
      <c r="F12" s="1467"/>
      <c r="G12" s="1480" t="str">
        <f>IF('(入力順➀)基本情報入力シート'!M19="","",'(入力順➀)基本情報入力シート'!M19)</f>
        <v>○○ビル18Ｆ</v>
      </c>
      <c r="H12" s="1468"/>
      <c r="I12" s="1468"/>
      <c r="J12" s="1468"/>
      <c r="K12" s="1468"/>
      <c r="L12" s="1468"/>
      <c r="M12" s="1468"/>
      <c r="N12" s="1468"/>
      <c r="O12" s="1468"/>
      <c r="P12" s="1468"/>
      <c r="Q12" s="1468"/>
      <c r="R12" s="1468"/>
      <c r="S12" s="1468"/>
      <c r="T12" s="1468"/>
      <c r="U12" s="1468"/>
      <c r="V12" s="1468"/>
      <c r="W12" s="1468"/>
      <c r="X12" s="1468"/>
      <c r="Y12" s="1468"/>
      <c r="Z12" s="1468"/>
      <c r="AA12" s="1468"/>
      <c r="AB12" s="1468"/>
      <c r="AC12" s="1468"/>
      <c r="AD12" s="1468"/>
      <c r="AE12" s="1468"/>
      <c r="AF12" s="1468"/>
      <c r="AG12" s="1468"/>
      <c r="AH12" s="1468"/>
      <c r="AI12" s="1468"/>
      <c r="AJ12" s="1469"/>
    </row>
    <row r="13" spans="1:46" s="56" customFormat="1" ht="12">
      <c r="A13" s="1481" t="s">
        <v>9</v>
      </c>
      <c r="B13" s="1482"/>
      <c r="C13" s="1482"/>
      <c r="D13" s="1482"/>
      <c r="E13" s="1482"/>
      <c r="F13" s="1483"/>
      <c r="G13" s="1484" t="str">
        <f>IF('(入力順➀)基本情報入力シート'!M22="","",'(入力順➀)基本情報入力シート'!M22)</f>
        <v>コウロウ　タロウ</v>
      </c>
      <c r="H13" s="1484"/>
      <c r="I13" s="1484"/>
      <c r="J13" s="1484"/>
      <c r="K13" s="1484"/>
      <c r="L13" s="1484"/>
      <c r="M13" s="1484"/>
      <c r="N13" s="1484"/>
      <c r="O13" s="1484"/>
      <c r="P13" s="1484"/>
      <c r="Q13" s="1484"/>
      <c r="R13" s="1484"/>
      <c r="S13" s="1484"/>
      <c r="T13" s="1484"/>
      <c r="U13" s="1484"/>
      <c r="V13" s="1484"/>
      <c r="W13" s="1484"/>
      <c r="X13" s="1484"/>
      <c r="Y13" s="1484"/>
      <c r="Z13" s="1484"/>
      <c r="AA13" s="1484"/>
      <c r="AB13" s="1484"/>
      <c r="AC13" s="1484"/>
      <c r="AD13" s="1484"/>
      <c r="AE13" s="1484"/>
      <c r="AF13" s="1484"/>
      <c r="AG13" s="1484"/>
      <c r="AH13" s="1484"/>
      <c r="AI13" s="1484"/>
      <c r="AJ13" s="1485"/>
    </row>
    <row r="14" spans="1:46" s="56" customFormat="1" ht="25.5" customHeight="1">
      <c r="A14" s="1465" t="s">
        <v>165</v>
      </c>
      <c r="B14" s="1466"/>
      <c r="C14" s="1466"/>
      <c r="D14" s="1466"/>
      <c r="E14" s="1466"/>
      <c r="F14" s="1467"/>
      <c r="G14" s="1468" t="str">
        <f>IF('(入力順➀)基本情報入力シート'!M23="","",'(入力順➀)基本情報入力シート'!M23)</f>
        <v>厚労　太郎</v>
      </c>
      <c r="H14" s="1468"/>
      <c r="I14" s="1468"/>
      <c r="J14" s="1468"/>
      <c r="K14" s="1468"/>
      <c r="L14" s="1468"/>
      <c r="M14" s="1468"/>
      <c r="N14" s="1468"/>
      <c r="O14" s="1468"/>
      <c r="P14" s="1468"/>
      <c r="Q14" s="1468"/>
      <c r="R14" s="1468"/>
      <c r="S14" s="1468"/>
      <c r="T14" s="1468"/>
      <c r="U14" s="1468"/>
      <c r="V14" s="1468"/>
      <c r="W14" s="1468"/>
      <c r="X14" s="1468"/>
      <c r="Y14" s="1468"/>
      <c r="Z14" s="1468"/>
      <c r="AA14" s="1468"/>
      <c r="AB14" s="1468"/>
      <c r="AC14" s="1468"/>
      <c r="AD14" s="1468"/>
      <c r="AE14" s="1468"/>
      <c r="AF14" s="1468"/>
      <c r="AG14" s="1468"/>
      <c r="AH14" s="1468"/>
      <c r="AI14" s="1468"/>
      <c r="AJ14" s="1469"/>
    </row>
    <row r="15" spans="1:46" s="56" customFormat="1" ht="15" customHeight="1">
      <c r="A15" s="1470" t="s">
        <v>169</v>
      </c>
      <c r="B15" s="1470"/>
      <c r="C15" s="1470"/>
      <c r="D15" s="1470"/>
      <c r="E15" s="1470"/>
      <c r="F15" s="1470"/>
      <c r="G15" s="1447" t="s">
        <v>0</v>
      </c>
      <c r="H15" s="1448"/>
      <c r="I15" s="1448"/>
      <c r="J15" s="1448"/>
      <c r="K15" s="1471" t="str">
        <f>IF('(入力順➀)基本情報入力シート'!M24="","",'(入力順➀)基本情報入力シート'!M24)</f>
        <v>03-3571-0000</v>
      </c>
      <c r="L15" s="1471"/>
      <c r="M15" s="1471"/>
      <c r="N15" s="1471"/>
      <c r="O15" s="1471"/>
      <c r="P15" s="1448" t="s">
        <v>1</v>
      </c>
      <c r="Q15" s="1448"/>
      <c r="R15" s="1448"/>
      <c r="S15" s="1448"/>
      <c r="T15" s="1471" t="str">
        <f>IF('(入力順➀)基本情報入力シート'!M25="","",'(入力順➀)基本情報入力シート'!M25)</f>
        <v>03-3571-9999</v>
      </c>
      <c r="U15" s="1471"/>
      <c r="V15" s="1471"/>
      <c r="W15" s="1471"/>
      <c r="X15" s="1471"/>
      <c r="Y15" s="1448" t="s">
        <v>168</v>
      </c>
      <c r="Z15" s="1448"/>
      <c r="AA15" s="1448"/>
      <c r="AB15" s="1448"/>
      <c r="AC15" s="1472" t="str">
        <f>IF('(入力順➀)基本情報入力シート'!M26="","",'(入力順➀)基本情報入力シート'!M26)</f>
        <v>aaa@aaa.aa.jp</v>
      </c>
      <c r="AD15" s="1472"/>
      <c r="AE15" s="1472"/>
      <c r="AF15" s="1472"/>
      <c r="AG15" s="1472"/>
      <c r="AH15" s="1472"/>
      <c r="AI15" s="1472"/>
      <c r="AJ15" s="1472"/>
      <c r="AK15" s="57"/>
      <c r="AT15" s="58"/>
    </row>
    <row r="16" spans="1:46" s="56" customFormat="1" ht="8.25" customHeight="1">
      <c r="A16" s="689"/>
      <c r="B16" s="689"/>
      <c r="C16" s="689"/>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689"/>
      <c r="AI16" s="689"/>
      <c r="AJ16" s="690"/>
      <c r="AK16" s="57"/>
      <c r="AT16" s="58"/>
    </row>
    <row r="17" spans="1:46" ht="15" customHeight="1">
      <c r="A17" s="691" t="s">
        <v>418</v>
      </c>
      <c r="B17" s="677"/>
      <c r="C17" s="692"/>
      <c r="D17" s="692"/>
      <c r="E17" s="692"/>
      <c r="F17" s="692"/>
      <c r="G17" s="692"/>
      <c r="H17" s="692"/>
      <c r="I17" s="692"/>
      <c r="J17" s="692"/>
      <c r="K17" s="692"/>
      <c r="L17" s="692"/>
      <c r="M17" s="692"/>
      <c r="N17" s="1454" t="s">
        <v>419</v>
      </c>
      <c r="O17" s="1455"/>
      <c r="P17" s="1455"/>
      <c r="Q17" s="1455"/>
      <c r="R17" s="1455"/>
      <c r="S17" s="1455"/>
      <c r="T17" s="1455"/>
      <c r="U17" s="1455"/>
      <c r="V17" s="1455"/>
      <c r="W17" s="1455"/>
      <c r="X17" s="1455"/>
      <c r="Y17" s="692"/>
      <c r="Z17" s="692"/>
      <c r="AA17" s="692"/>
      <c r="AB17" s="692"/>
      <c r="AC17" s="692"/>
      <c r="AD17" s="692"/>
      <c r="AE17" s="692"/>
      <c r="AF17" s="692"/>
      <c r="AG17" s="692"/>
      <c r="AH17" s="692"/>
      <c r="AI17" s="692"/>
      <c r="AJ17" s="680"/>
      <c r="AK17" s="54"/>
      <c r="AT17" s="59"/>
    </row>
    <row r="18" spans="1:46" ht="24" customHeight="1">
      <c r="A18" s="693"/>
      <c r="B18" s="1456" t="s">
        <v>420</v>
      </c>
      <c r="C18" s="1454"/>
      <c r="D18" s="1454"/>
      <c r="E18" s="1454"/>
      <c r="F18" s="1454"/>
      <c r="G18" s="1454"/>
      <c r="H18" s="1454"/>
      <c r="I18" s="1454"/>
      <c r="J18" s="1454"/>
      <c r="K18" s="1454"/>
      <c r="L18" s="1454"/>
      <c r="M18" s="1454"/>
      <c r="N18" s="1454"/>
      <c r="O18" s="1454"/>
      <c r="P18" s="1454"/>
      <c r="Q18" s="1454"/>
      <c r="R18" s="1454"/>
      <c r="S18" s="1454"/>
      <c r="T18" s="1454"/>
      <c r="U18" s="1454"/>
      <c r="V18" s="1454"/>
      <c r="W18" s="1454"/>
      <c r="X18" s="1454"/>
      <c r="Y18" s="1454"/>
      <c r="Z18" s="1454"/>
      <c r="AA18" s="1454"/>
      <c r="AB18" s="1454"/>
      <c r="AC18" s="1454"/>
      <c r="AD18" s="1454"/>
      <c r="AE18" s="1454"/>
      <c r="AF18" s="1454"/>
      <c r="AG18" s="1454"/>
      <c r="AH18" s="1454"/>
      <c r="AI18" s="1454"/>
      <c r="AJ18" s="680"/>
      <c r="AK18" s="54"/>
      <c r="AT18" s="59"/>
    </row>
    <row r="19" spans="1:46" ht="36.75" customHeight="1">
      <c r="A19" s="691"/>
      <c r="B19" s="1456" t="s">
        <v>488</v>
      </c>
      <c r="C19" s="1456"/>
      <c r="D19" s="1456"/>
      <c r="E19" s="1456"/>
      <c r="F19" s="1456"/>
      <c r="G19" s="1456"/>
      <c r="H19" s="1456"/>
      <c r="I19" s="1456"/>
      <c r="J19" s="1456"/>
      <c r="K19" s="1456"/>
      <c r="L19" s="1456"/>
      <c r="M19" s="1456"/>
      <c r="N19" s="1456"/>
      <c r="O19" s="1456"/>
      <c r="P19" s="1456"/>
      <c r="Q19" s="1456"/>
      <c r="R19" s="1456"/>
      <c r="S19" s="1456"/>
      <c r="T19" s="1456"/>
      <c r="U19" s="1456"/>
      <c r="V19" s="1456"/>
      <c r="W19" s="1456"/>
      <c r="X19" s="1456"/>
      <c r="Y19" s="1456"/>
      <c r="Z19" s="1456"/>
      <c r="AA19" s="1456"/>
      <c r="AB19" s="1456"/>
      <c r="AC19" s="1456"/>
      <c r="AD19" s="1456"/>
      <c r="AE19" s="1456"/>
      <c r="AF19" s="1456"/>
      <c r="AG19" s="1456"/>
      <c r="AH19" s="1456"/>
      <c r="AI19" s="1456"/>
      <c r="AJ19" s="680"/>
      <c r="AK19" s="54"/>
      <c r="AT19" s="59"/>
    </row>
    <row r="20" spans="1:46" ht="8.25" customHeight="1" thickBot="1">
      <c r="A20" s="677"/>
      <c r="B20" s="694"/>
      <c r="C20" s="692"/>
      <c r="D20" s="692"/>
      <c r="E20" s="692"/>
      <c r="F20" s="692"/>
      <c r="G20" s="692"/>
      <c r="H20" s="692"/>
      <c r="I20" s="692"/>
      <c r="J20" s="692"/>
      <c r="K20" s="692"/>
      <c r="L20" s="692"/>
      <c r="M20" s="692"/>
      <c r="N20" s="692"/>
      <c r="O20" s="692"/>
      <c r="P20" s="692"/>
      <c r="Q20" s="692"/>
      <c r="R20" s="692"/>
      <c r="S20" s="692"/>
      <c r="T20" s="692"/>
      <c r="U20" s="692"/>
      <c r="V20" s="692"/>
      <c r="W20" s="692"/>
      <c r="X20" s="692"/>
      <c r="Y20" s="692"/>
      <c r="Z20" s="692"/>
      <c r="AA20" s="692"/>
      <c r="AB20" s="692"/>
      <c r="AC20" s="692"/>
      <c r="AD20" s="692"/>
      <c r="AE20" s="692"/>
      <c r="AF20" s="692"/>
      <c r="AG20" s="692"/>
      <c r="AH20" s="692"/>
      <c r="AI20" s="692"/>
      <c r="AJ20" s="1457" t="s">
        <v>421</v>
      </c>
      <c r="AK20" s="54"/>
      <c r="AT20" s="59"/>
    </row>
    <row r="21" spans="1:46" ht="19.5" customHeight="1" thickBot="1">
      <c r="A21" s="1459" t="s">
        <v>478</v>
      </c>
      <c r="B21" s="1387"/>
      <c r="C21" s="1387"/>
      <c r="D21" s="1387"/>
      <c r="E21" s="1387"/>
      <c r="F21" s="1387"/>
      <c r="G21" s="1387"/>
      <c r="H21" s="1387"/>
      <c r="I21" s="1387"/>
      <c r="J21" s="1387"/>
      <c r="K21" s="1387"/>
      <c r="L21" s="1387"/>
      <c r="M21" s="1387"/>
      <c r="N21" s="1387"/>
      <c r="O21" s="1387"/>
      <c r="P21" s="1387"/>
      <c r="Q21" s="1387"/>
      <c r="R21" s="1387"/>
      <c r="S21" s="1387"/>
      <c r="T21" s="1387"/>
      <c r="U21" s="1387"/>
      <c r="V21" s="1387"/>
      <c r="W21" s="1387"/>
      <c r="X21" s="1387"/>
      <c r="Y21" s="1387"/>
      <c r="Z21" s="1460" t="str">
        <f>IF('（参考）補助金様式2-2'!P5=0,"",'（参考）補助金様式2-2'!P5)</f>
        <v/>
      </c>
      <c r="AA21" s="1461"/>
      <c r="AB21" s="1461"/>
      <c r="AC21" s="1461"/>
      <c r="AD21" s="1461"/>
      <c r="AE21" s="1461"/>
      <c r="AF21" s="1462"/>
      <c r="AG21" s="1463" t="s">
        <v>2</v>
      </c>
      <c r="AH21" s="1464"/>
      <c r="AI21" s="695"/>
      <c r="AJ21" s="1458"/>
      <c r="AR21" s="59"/>
    </row>
    <row r="22" spans="1:46" ht="19.5" customHeight="1" thickBot="1">
      <c r="A22" s="1442" t="s">
        <v>422</v>
      </c>
      <c r="B22" s="1443"/>
      <c r="C22" s="1443"/>
      <c r="D22" s="1443"/>
      <c r="E22" s="1443"/>
      <c r="F22" s="1443"/>
      <c r="G22" s="1443"/>
      <c r="H22" s="1443"/>
      <c r="I22" s="1443"/>
      <c r="J22" s="1443"/>
      <c r="K22" s="1443"/>
      <c r="L22" s="1443"/>
      <c r="M22" s="1443"/>
      <c r="N22" s="1443"/>
      <c r="O22" s="1443"/>
      <c r="P22" s="1443"/>
      <c r="Q22" s="1443"/>
      <c r="R22" s="1443"/>
      <c r="S22" s="1443"/>
      <c r="T22" s="1443"/>
      <c r="U22" s="1443"/>
      <c r="V22" s="1443"/>
      <c r="W22" s="1443"/>
      <c r="X22" s="1443"/>
      <c r="Y22" s="1443"/>
      <c r="Z22" s="1444" t="str">
        <f>IF((Z23-Z24)=0,"",(Z23-Z24))</f>
        <v/>
      </c>
      <c r="AA22" s="1445"/>
      <c r="AB22" s="1445"/>
      <c r="AC22" s="1445"/>
      <c r="AD22" s="1445"/>
      <c r="AE22" s="1445"/>
      <c r="AF22" s="1446"/>
      <c r="AG22" s="1447" t="s">
        <v>2</v>
      </c>
      <c r="AH22" s="1448"/>
      <c r="AI22" s="696" t="s">
        <v>257</v>
      </c>
      <c r="AJ22" s="697" t="str">
        <f>IF(Z22="","",IF(Z21="","",IF(Z22&gt;Z21,"○","☓")))</f>
        <v/>
      </c>
      <c r="AK22" s="62" t="s">
        <v>258</v>
      </c>
      <c r="AL22" s="63"/>
      <c r="AM22" s="63"/>
      <c r="AN22" s="63"/>
      <c r="AO22" s="63"/>
      <c r="AP22" s="63"/>
      <c r="AQ22" s="63"/>
      <c r="AR22" s="64"/>
    </row>
    <row r="23" spans="1:46" ht="23.25" customHeight="1">
      <c r="A23" s="698"/>
      <c r="B23" s="1449" t="s">
        <v>423</v>
      </c>
      <c r="C23" s="1450"/>
      <c r="D23" s="1450"/>
      <c r="E23" s="1450"/>
      <c r="F23" s="1450"/>
      <c r="G23" s="1450"/>
      <c r="H23" s="1450"/>
      <c r="I23" s="1450"/>
      <c r="J23" s="1450"/>
      <c r="K23" s="1450"/>
      <c r="L23" s="1450"/>
      <c r="M23" s="1450"/>
      <c r="N23" s="1450"/>
      <c r="O23" s="1450"/>
      <c r="P23" s="1450"/>
      <c r="Q23" s="1450"/>
      <c r="R23" s="1450"/>
      <c r="S23" s="1450"/>
      <c r="T23" s="1450"/>
      <c r="U23" s="1450"/>
      <c r="V23" s="1450"/>
      <c r="W23" s="1450"/>
      <c r="X23" s="1450"/>
      <c r="Y23" s="1450"/>
      <c r="Z23" s="1451"/>
      <c r="AA23" s="1451"/>
      <c r="AB23" s="1451"/>
      <c r="AC23" s="1451"/>
      <c r="AD23" s="1451"/>
      <c r="AE23" s="1451"/>
      <c r="AF23" s="1451"/>
      <c r="AG23" s="1452" t="s">
        <v>2</v>
      </c>
      <c r="AH23" s="1453"/>
      <c r="AI23" s="696"/>
      <c r="AJ23" s="699"/>
      <c r="AR23" s="59"/>
    </row>
    <row r="24" spans="1:46" ht="23.25" customHeight="1">
      <c r="A24" s="700"/>
      <c r="B24" s="1430" t="s">
        <v>481</v>
      </c>
      <c r="C24" s="1431"/>
      <c r="D24" s="1431"/>
      <c r="E24" s="1431"/>
      <c r="F24" s="1431"/>
      <c r="G24" s="1431"/>
      <c r="H24" s="1431"/>
      <c r="I24" s="1431"/>
      <c r="J24" s="1431"/>
      <c r="K24" s="1431"/>
      <c r="L24" s="1431"/>
      <c r="M24" s="1431"/>
      <c r="N24" s="1431"/>
      <c r="O24" s="1431"/>
      <c r="P24" s="1431"/>
      <c r="Q24" s="1431"/>
      <c r="R24" s="1431"/>
      <c r="S24" s="1431"/>
      <c r="T24" s="1431"/>
      <c r="U24" s="1431"/>
      <c r="V24" s="1431"/>
      <c r="W24" s="1431"/>
      <c r="X24" s="1431"/>
      <c r="Y24" s="1431"/>
      <c r="Z24" s="1432"/>
      <c r="AA24" s="1432"/>
      <c r="AB24" s="1432"/>
      <c r="AC24" s="1432"/>
      <c r="AD24" s="1432"/>
      <c r="AE24" s="1432"/>
      <c r="AF24" s="1432"/>
      <c r="AG24" s="1433" t="s">
        <v>2</v>
      </c>
      <c r="AH24" s="1434"/>
      <c r="AI24" s="696"/>
      <c r="AJ24" s="699"/>
      <c r="AR24" s="59"/>
    </row>
    <row r="25" spans="1:46" ht="19.5" customHeight="1" thickBot="1">
      <c r="A25" s="1435" t="s">
        <v>424</v>
      </c>
      <c r="B25" s="1436"/>
      <c r="C25" s="1436"/>
      <c r="D25" s="1436"/>
      <c r="E25" s="1436"/>
      <c r="F25" s="1436"/>
      <c r="G25" s="1436"/>
      <c r="H25" s="1436"/>
      <c r="I25" s="1436"/>
      <c r="J25" s="1436"/>
      <c r="K25" s="1436"/>
      <c r="L25" s="1436"/>
      <c r="M25" s="1436"/>
      <c r="N25" s="1436"/>
      <c r="O25" s="1436"/>
      <c r="P25" s="1436"/>
      <c r="Q25" s="1436"/>
      <c r="R25" s="1436"/>
      <c r="S25" s="1436"/>
      <c r="T25" s="1436"/>
      <c r="U25" s="1436"/>
      <c r="V25" s="1436"/>
      <c r="W25" s="1436"/>
      <c r="X25" s="1436"/>
      <c r="Y25" s="1437"/>
      <c r="Z25" s="701"/>
      <c r="AA25" s="701"/>
      <c r="AB25" s="702"/>
      <c r="AC25" s="703"/>
      <c r="AD25" s="703"/>
      <c r="AE25" s="704"/>
      <c r="AF25" s="705"/>
      <c r="AG25" s="706"/>
      <c r="AH25" s="706"/>
      <c r="AI25" s="705"/>
      <c r="AJ25" s="707"/>
      <c r="AK25" s="57"/>
      <c r="AT25" s="59"/>
    </row>
    <row r="26" spans="1:46" ht="18.75" customHeight="1" thickBot="1">
      <c r="A26" s="708"/>
      <c r="B26" s="1397" t="s">
        <v>493</v>
      </c>
      <c r="C26" s="1398"/>
      <c r="D26" s="1398"/>
      <c r="E26" s="1398"/>
      <c r="F26" s="1401"/>
      <c r="G26" s="1401"/>
      <c r="H26" s="1401"/>
      <c r="I26" s="1401"/>
      <c r="J26" s="1401"/>
      <c r="K26" s="1401"/>
      <c r="L26" s="1402"/>
      <c r="M26" s="1403">
        <f>SUM('（参考）補助金様式2-2'!AI12:AI111)</f>
        <v>0</v>
      </c>
      <c r="N26" s="1404"/>
      <c r="O26" s="1404"/>
      <c r="P26" s="1404"/>
      <c r="Q26" s="1404"/>
      <c r="R26" s="1404"/>
      <c r="S26" s="1405"/>
      <c r="T26" s="709" t="s">
        <v>2</v>
      </c>
      <c r="U26" s="710"/>
      <c r="V26" s="711"/>
      <c r="W26" s="711"/>
      <c r="X26" s="712"/>
      <c r="Y26" s="713"/>
      <c r="Z26" s="1406" t="s">
        <v>257</v>
      </c>
      <c r="AA26" s="1408" t="str">
        <f>IF(AND($V$27=0,$V$30=0),"×",IF(OR($V$27=0,$V$27&gt;=(200/3)),"○","×"))</f>
        <v>×</v>
      </c>
      <c r="AB26" s="1439" t="s">
        <v>425</v>
      </c>
      <c r="AC26" s="703"/>
      <c r="AD26" s="703"/>
      <c r="AE26" s="703"/>
      <c r="AF26" s="703"/>
      <c r="AG26" s="703"/>
      <c r="AH26" s="703"/>
      <c r="AI26" s="695"/>
      <c r="AJ26" s="699"/>
      <c r="AR26" s="59"/>
    </row>
    <row r="27" spans="1:46" ht="18.75" customHeight="1" thickBot="1">
      <c r="A27" s="708"/>
      <c r="B27" s="1399"/>
      <c r="C27" s="1400"/>
      <c r="D27" s="1400"/>
      <c r="E27" s="1400"/>
      <c r="F27" s="1411" t="s">
        <v>479</v>
      </c>
      <c r="G27" s="1412"/>
      <c r="H27" s="1412"/>
      <c r="I27" s="1412"/>
      <c r="J27" s="1412"/>
      <c r="K27" s="1412"/>
      <c r="L27" s="1412"/>
      <c r="M27" s="1423">
        <f>SUM('（参考）補助金様式2-2'!AJ12:AJ111)</f>
        <v>0</v>
      </c>
      <c r="N27" s="1424"/>
      <c r="O27" s="1424"/>
      <c r="P27" s="1424"/>
      <c r="Q27" s="1424"/>
      <c r="R27" s="1424"/>
      <c r="S27" s="1425"/>
      <c r="T27" s="714" t="s">
        <v>2</v>
      </c>
      <c r="U27" s="715" t="s">
        <v>49</v>
      </c>
      <c r="V27" s="1418">
        <f>IFERROR(M27/M26*100,0)</f>
        <v>0</v>
      </c>
      <c r="W27" s="1419"/>
      <c r="X27" s="703" t="s">
        <v>50</v>
      </c>
      <c r="Y27" s="716" t="s">
        <v>426</v>
      </c>
      <c r="Z27" s="1406"/>
      <c r="AA27" s="1409"/>
      <c r="AB27" s="1440"/>
      <c r="AC27" s="703"/>
      <c r="AD27" s="703"/>
      <c r="AE27" s="703"/>
      <c r="AF27" s="703"/>
      <c r="AG27" s="703"/>
      <c r="AH27" s="703"/>
      <c r="AI27" s="695"/>
      <c r="AJ27" s="699"/>
      <c r="AR27" s="59"/>
    </row>
    <row r="28" spans="1:46" ht="18.75" customHeight="1" thickBot="1">
      <c r="A28" s="708"/>
      <c r="B28" s="1399"/>
      <c r="C28" s="1400"/>
      <c r="D28" s="1400"/>
      <c r="E28" s="1400"/>
      <c r="F28" s="1413"/>
      <c r="G28" s="1414"/>
      <c r="H28" s="1414"/>
      <c r="I28" s="1414"/>
      <c r="J28" s="1414"/>
      <c r="K28" s="1414"/>
      <c r="L28" s="1414"/>
      <c r="M28" s="1420" t="s">
        <v>427</v>
      </c>
      <c r="N28" s="1421"/>
      <c r="O28" s="1422"/>
      <c r="P28" s="1426">
        <f>M27/(AE32-Z32+1)</f>
        <v>0</v>
      </c>
      <c r="Q28" s="1427"/>
      <c r="R28" s="1427"/>
      <c r="S28" s="1428"/>
      <c r="T28" s="717" t="s">
        <v>428</v>
      </c>
      <c r="U28" s="715"/>
      <c r="V28" s="1429"/>
      <c r="W28" s="1429"/>
      <c r="X28" s="703"/>
      <c r="Y28" s="716"/>
      <c r="Z28" s="1406"/>
      <c r="AA28" s="1438"/>
      <c r="AB28" s="1440"/>
      <c r="AC28" s="703"/>
      <c r="AD28" s="703"/>
      <c r="AE28" s="703"/>
      <c r="AF28" s="703"/>
      <c r="AG28" s="703"/>
      <c r="AH28" s="703"/>
      <c r="AI28" s="703"/>
      <c r="AJ28" s="703"/>
      <c r="AK28" s="1392" t="s">
        <v>429</v>
      </c>
      <c r="AL28" s="1393"/>
      <c r="AM28" s="1393"/>
      <c r="AN28" s="1393"/>
      <c r="AO28" s="1393"/>
      <c r="AP28" s="1393"/>
      <c r="AQ28" s="1393"/>
      <c r="AR28" s="1394"/>
      <c r="AT28" s="59"/>
    </row>
    <row r="29" spans="1:46" ht="18.75" customHeight="1" thickBot="1">
      <c r="A29" s="708"/>
      <c r="B29" s="1397" t="s">
        <v>492</v>
      </c>
      <c r="C29" s="1398"/>
      <c r="D29" s="1398"/>
      <c r="E29" s="1398"/>
      <c r="F29" s="1401"/>
      <c r="G29" s="1401"/>
      <c r="H29" s="1401"/>
      <c r="I29" s="1401"/>
      <c r="J29" s="1401"/>
      <c r="K29" s="1401"/>
      <c r="L29" s="1402"/>
      <c r="M29" s="1403">
        <f>SUM('（参考）補助金様式2-2'!AK12:AK111)</f>
        <v>0</v>
      </c>
      <c r="N29" s="1404"/>
      <c r="O29" s="1404"/>
      <c r="P29" s="1404"/>
      <c r="Q29" s="1404"/>
      <c r="R29" s="1404"/>
      <c r="S29" s="1405"/>
      <c r="T29" s="709" t="s">
        <v>2</v>
      </c>
      <c r="U29" s="710"/>
      <c r="V29" s="711"/>
      <c r="W29" s="711"/>
      <c r="X29" s="712"/>
      <c r="Y29" s="713"/>
      <c r="Z29" s="1406" t="s">
        <v>257</v>
      </c>
      <c r="AA29" s="1408" t="str">
        <f>IF(AND($V$27=0,$V$30=0),"×",IF(OR($V$30=0,$V$30&gt;=(200/3)),"○","×"))</f>
        <v>×</v>
      </c>
      <c r="AB29" s="1440"/>
      <c r="AC29" s="703"/>
      <c r="AD29" s="703"/>
      <c r="AE29" s="703"/>
      <c r="AF29" s="703"/>
      <c r="AG29" s="703"/>
      <c r="AH29" s="703"/>
      <c r="AI29" s="703"/>
      <c r="AJ29" s="703"/>
      <c r="AK29" s="1395"/>
      <c r="AL29" s="1395"/>
      <c r="AM29" s="1395"/>
      <c r="AN29" s="1395"/>
      <c r="AO29" s="1395"/>
      <c r="AP29" s="1395"/>
      <c r="AQ29" s="1395"/>
      <c r="AR29" s="1396"/>
      <c r="AT29" s="59"/>
    </row>
    <row r="30" spans="1:46" ht="18.75" customHeight="1" thickBot="1">
      <c r="A30" s="708"/>
      <c r="B30" s="1399"/>
      <c r="C30" s="1400"/>
      <c r="D30" s="1400"/>
      <c r="E30" s="1400"/>
      <c r="F30" s="1411" t="s">
        <v>480</v>
      </c>
      <c r="G30" s="1412"/>
      <c r="H30" s="1412"/>
      <c r="I30" s="1412"/>
      <c r="J30" s="1412"/>
      <c r="K30" s="1412"/>
      <c r="L30" s="1412"/>
      <c r="M30" s="1415">
        <f>SUM('（参考）補助金様式2-2'!AL12:AL111)</f>
        <v>0</v>
      </c>
      <c r="N30" s="1416"/>
      <c r="O30" s="1416"/>
      <c r="P30" s="1416"/>
      <c r="Q30" s="1416"/>
      <c r="R30" s="1416"/>
      <c r="S30" s="1417"/>
      <c r="T30" s="714" t="s">
        <v>2</v>
      </c>
      <c r="U30" s="715" t="s">
        <v>49</v>
      </c>
      <c r="V30" s="1418">
        <f>IFERROR($M$30/$M$29*100,0)</f>
        <v>0</v>
      </c>
      <c r="W30" s="1419"/>
      <c r="X30" s="703" t="s">
        <v>50</v>
      </c>
      <c r="Y30" s="716" t="s">
        <v>426</v>
      </c>
      <c r="Z30" s="1406"/>
      <c r="AA30" s="1409"/>
      <c r="AB30" s="1440"/>
      <c r="AC30" s="703"/>
      <c r="AD30" s="703"/>
      <c r="AE30" s="703"/>
      <c r="AF30" s="703"/>
      <c r="AG30" s="703"/>
      <c r="AH30" s="703"/>
      <c r="AI30" s="703"/>
      <c r="AJ30" s="703"/>
      <c r="AK30" s="718"/>
      <c r="AL30" s="718"/>
      <c r="AM30" s="718"/>
      <c r="AN30" s="718"/>
      <c r="AO30" s="718"/>
      <c r="AP30" s="718"/>
      <c r="AQ30" s="718"/>
      <c r="AR30" s="718"/>
      <c r="AT30" s="59"/>
    </row>
    <row r="31" spans="1:46" ht="18.75" customHeight="1">
      <c r="A31" s="708"/>
      <c r="B31" s="1399"/>
      <c r="C31" s="1400"/>
      <c r="D31" s="1400"/>
      <c r="E31" s="1400"/>
      <c r="F31" s="1413"/>
      <c r="G31" s="1414"/>
      <c r="H31" s="1414"/>
      <c r="I31" s="1414"/>
      <c r="J31" s="1414"/>
      <c r="K31" s="1414"/>
      <c r="L31" s="1414"/>
      <c r="M31" s="1420" t="s">
        <v>427</v>
      </c>
      <c r="N31" s="1421"/>
      <c r="O31" s="1422"/>
      <c r="P31" s="1426">
        <f>M30/(AE32-Z32+1)</f>
        <v>0</v>
      </c>
      <c r="Q31" s="1427"/>
      <c r="R31" s="1427"/>
      <c r="S31" s="1428"/>
      <c r="T31" s="717" t="s">
        <v>428</v>
      </c>
      <c r="U31" s="715"/>
      <c r="V31" s="1429"/>
      <c r="W31" s="1429"/>
      <c r="X31" s="703"/>
      <c r="Y31" s="716"/>
      <c r="Z31" s="1407"/>
      <c r="AA31" s="1410"/>
      <c r="AB31" s="1441"/>
      <c r="AC31" s="702"/>
      <c r="AD31" s="702"/>
      <c r="AE31" s="703"/>
      <c r="AF31" s="703"/>
      <c r="AG31" s="702"/>
      <c r="AH31" s="703"/>
      <c r="AI31" s="695"/>
      <c r="AJ31" s="699"/>
      <c r="AR31" s="59"/>
    </row>
    <row r="32" spans="1:46" s="56" customFormat="1" ht="18.75" customHeight="1">
      <c r="A32" s="686" t="s">
        <v>29</v>
      </c>
      <c r="B32" s="1387" t="s">
        <v>430</v>
      </c>
      <c r="C32" s="1387"/>
      <c r="D32" s="1387"/>
      <c r="E32" s="1387"/>
      <c r="F32" s="1387"/>
      <c r="G32" s="1387"/>
      <c r="H32" s="1387"/>
      <c r="I32" s="1387"/>
      <c r="J32" s="1387"/>
      <c r="K32" s="1387"/>
      <c r="L32" s="1387"/>
      <c r="M32" s="1388" t="s">
        <v>431</v>
      </c>
      <c r="N32" s="1389"/>
      <c r="O32" s="1389"/>
      <c r="P32" s="1389"/>
      <c r="Q32" s="1389"/>
      <c r="R32" s="1389"/>
      <c r="S32" s="1389"/>
      <c r="T32" s="1389"/>
      <c r="U32" s="1389"/>
      <c r="V32" s="1389"/>
      <c r="W32" s="1389"/>
      <c r="X32" s="1389"/>
      <c r="Y32" s="1389"/>
      <c r="Z32" s="1390"/>
      <c r="AA32" s="1390"/>
      <c r="AB32" s="719" t="s">
        <v>13</v>
      </c>
      <c r="AC32" s="1391" t="s">
        <v>14</v>
      </c>
      <c r="AD32" s="1391"/>
      <c r="AE32" s="1376"/>
      <c r="AF32" s="1377"/>
      <c r="AG32" s="720" t="s">
        <v>17</v>
      </c>
      <c r="AH32" s="721"/>
      <c r="AI32" s="722"/>
      <c r="AJ32" s="57"/>
    </row>
    <row r="33" spans="1:46" ht="3" customHeight="1">
      <c r="A33" s="723"/>
      <c r="B33" s="724"/>
      <c r="C33" s="724"/>
      <c r="D33" s="724"/>
      <c r="E33" s="724"/>
      <c r="F33" s="724"/>
      <c r="G33" s="724"/>
      <c r="H33" s="724"/>
      <c r="I33" s="724"/>
      <c r="J33" s="724"/>
      <c r="K33" s="724"/>
      <c r="L33" s="724"/>
      <c r="M33" s="725"/>
      <c r="N33" s="725"/>
      <c r="O33" s="725"/>
      <c r="P33" s="725"/>
      <c r="Q33" s="725"/>
      <c r="R33" s="725"/>
      <c r="S33" s="725"/>
      <c r="T33" s="725"/>
      <c r="U33" s="725"/>
      <c r="V33" s="725"/>
      <c r="W33" s="725"/>
      <c r="X33" s="725"/>
      <c r="Y33" s="725"/>
      <c r="Z33" s="725"/>
      <c r="AA33" s="725"/>
      <c r="AB33" s="725"/>
      <c r="AC33" s="725"/>
      <c r="AD33" s="725"/>
      <c r="AE33" s="725"/>
      <c r="AF33" s="725"/>
      <c r="AG33" s="725"/>
      <c r="AH33" s="725"/>
      <c r="AI33" s="725"/>
      <c r="AJ33" s="726"/>
      <c r="AK33" s="54"/>
      <c r="AT33" s="59"/>
    </row>
    <row r="34" spans="1:46" ht="13.5" customHeight="1">
      <c r="A34" s="727"/>
      <c r="B34" s="728" t="s">
        <v>432</v>
      </c>
      <c r="C34" s="728"/>
      <c r="D34" s="728"/>
      <c r="E34" s="728"/>
      <c r="F34" s="728"/>
      <c r="G34" s="728"/>
      <c r="H34" s="728"/>
      <c r="I34" s="728"/>
      <c r="J34" s="728"/>
      <c r="K34" s="728"/>
      <c r="L34" s="728"/>
      <c r="M34" s="728"/>
      <c r="N34" s="728"/>
      <c r="O34" s="728"/>
      <c r="P34" s="728"/>
      <c r="Q34" s="728"/>
      <c r="R34" s="728"/>
      <c r="S34" s="728"/>
      <c r="T34" s="728"/>
      <c r="U34" s="728"/>
      <c r="V34" s="728"/>
      <c r="W34" s="728"/>
      <c r="X34" s="728"/>
      <c r="Y34" s="728"/>
      <c r="Z34" s="728"/>
      <c r="AA34" s="728"/>
      <c r="AB34" s="728"/>
      <c r="AC34" s="728"/>
      <c r="AD34" s="728"/>
      <c r="AE34" s="728"/>
      <c r="AF34" s="728"/>
      <c r="AG34" s="728"/>
      <c r="AH34" s="728"/>
      <c r="AI34" s="728"/>
      <c r="AJ34" s="729"/>
      <c r="AK34" s="54"/>
      <c r="AT34" s="59"/>
    </row>
    <row r="35" spans="1:46" ht="47.25" customHeight="1">
      <c r="A35" s="730"/>
      <c r="B35" s="1378" t="s">
        <v>489</v>
      </c>
      <c r="C35" s="1378"/>
      <c r="D35" s="1378"/>
      <c r="E35" s="1378"/>
      <c r="F35" s="1378"/>
      <c r="G35" s="1378"/>
      <c r="H35" s="1378"/>
      <c r="I35" s="1378"/>
      <c r="J35" s="1378"/>
      <c r="K35" s="1378"/>
      <c r="L35" s="1378"/>
      <c r="M35" s="1378"/>
      <c r="N35" s="1378"/>
      <c r="O35" s="1378"/>
      <c r="P35" s="1378"/>
      <c r="Q35" s="1378"/>
      <c r="R35" s="1378"/>
      <c r="S35" s="1378"/>
      <c r="T35" s="1378"/>
      <c r="U35" s="1378"/>
      <c r="V35" s="1378"/>
      <c r="W35" s="1378"/>
      <c r="X35" s="1378"/>
      <c r="Y35" s="1378"/>
      <c r="Z35" s="1378"/>
      <c r="AA35" s="1378"/>
      <c r="AB35" s="1378"/>
      <c r="AC35" s="1378"/>
      <c r="AD35" s="1378"/>
      <c r="AE35" s="1378"/>
      <c r="AF35" s="1378"/>
      <c r="AG35" s="1378"/>
      <c r="AH35" s="1378"/>
      <c r="AI35" s="1378"/>
      <c r="AJ35" s="731"/>
      <c r="AK35" s="54"/>
    </row>
    <row r="36" spans="1:46" ht="3.75" customHeight="1">
      <c r="A36" s="730"/>
      <c r="B36" s="1379"/>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54"/>
      <c r="AT36" s="59"/>
    </row>
    <row r="37" spans="1:46" s="60" customFormat="1" ht="5.25" hidden="1" customHeight="1">
      <c r="A37" s="730"/>
      <c r="B37" s="1379"/>
      <c r="C37" s="1379"/>
      <c r="D37" s="1379"/>
      <c r="E37" s="1379"/>
      <c r="F37" s="1379"/>
      <c r="G37" s="1379"/>
      <c r="H37" s="1379"/>
      <c r="I37" s="1379"/>
      <c r="J37" s="1379"/>
      <c r="K37" s="1379"/>
      <c r="L37" s="1379"/>
      <c r="M37" s="1379"/>
      <c r="N37" s="1379"/>
      <c r="O37" s="1379"/>
      <c r="P37" s="1379"/>
      <c r="Q37" s="1379"/>
      <c r="R37" s="1379"/>
      <c r="S37" s="1379"/>
      <c r="T37" s="1379"/>
      <c r="U37" s="1379"/>
      <c r="V37" s="1379"/>
      <c r="W37" s="1379"/>
      <c r="X37" s="1379"/>
      <c r="Y37" s="1379"/>
      <c r="Z37" s="1379"/>
      <c r="AA37" s="1379"/>
      <c r="AB37" s="1379"/>
      <c r="AC37" s="1379"/>
      <c r="AD37" s="1379"/>
      <c r="AE37" s="1379"/>
      <c r="AF37" s="1379"/>
      <c r="AG37" s="1379"/>
      <c r="AH37" s="1379"/>
      <c r="AI37" s="1379"/>
      <c r="AJ37" s="1379"/>
      <c r="AK37" s="53"/>
      <c r="AL37" s="53"/>
      <c r="AM37" s="53"/>
      <c r="AN37" s="53"/>
      <c r="AO37" s="53"/>
      <c r="AT37" s="66"/>
    </row>
    <row r="38" spans="1:46" s="56" customFormat="1" ht="18" customHeight="1">
      <c r="A38" s="374" t="s">
        <v>433</v>
      </c>
      <c r="B38" s="370"/>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376"/>
      <c r="AK38" s="53"/>
      <c r="AL38" s="53"/>
      <c r="AM38" s="53"/>
      <c r="AN38" s="53"/>
      <c r="AO38" s="53"/>
    </row>
    <row r="39" spans="1:46" s="56" customFormat="1" ht="26.25" customHeight="1">
      <c r="A39" s="1230" t="s">
        <v>54</v>
      </c>
      <c r="B39" s="1231"/>
      <c r="C39" s="1231"/>
      <c r="D39" s="1380"/>
      <c r="E39" s="1382" t="s">
        <v>434</v>
      </c>
      <c r="F39" s="1383"/>
      <c r="G39" s="1383"/>
      <c r="H39" s="1384"/>
      <c r="I39" s="732"/>
      <c r="J39" s="1369" t="s">
        <v>52</v>
      </c>
      <c r="K39" s="1369"/>
      <c r="L39" s="1369"/>
      <c r="M39" s="732"/>
      <c r="N39" s="1385" t="s">
        <v>435</v>
      </c>
      <c r="O39" s="1385"/>
      <c r="P39" s="1385"/>
      <c r="Q39" s="1385"/>
      <c r="R39" s="1385"/>
      <c r="S39" s="1385"/>
      <c r="T39" s="732"/>
      <c r="U39" s="1385" t="s">
        <v>436</v>
      </c>
      <c r="V39" s="1385"/>
      <c r="W39" s="1385"/>
      <c r="X39" s="1385"/>
      <c r="Y39" s="1385"/>
      <c r="Z39" s="1385"/>
      <c r="AA39" s="390"/>
      <c r="AB39" s="390"/>
      <c r="AC39" s="390"/>
      <c r="AD39" s="386"/>
      <c r="AE39" s="390"/>
      <c r="AF39" s="390"/>
      <c r="AG39" s="390"/>
      <c r="AH39" s="386"/>
      <c r="AI39" s="386"/>
      <c r="AJ39" s="733"/>
      <c r="AK39" s="53"/>
      <c r="AL39" s="53"/>
      <c r="AM39" s="53"/>
      <c r="AN39" s="53"/>
      <c r="AO39" s="53"/>
      <c r="AP39" s="57"/>
    </row>
    <row r="40" spans="1:46" s="56" customFormat="1" ht="26.25" customHeight="1">
      <c r="A40" s="1239"/>
      <c r="B40" s="1240"/>
      <c r="C40" s="1240"/>
      <c r="D40" s="1381"/>
      <c r="E40" s="1386" t="s">
        <v>48</v>
      </c>
      <c r="F40" s="1386"/>
      <c r="G40" s="1386"/>
      <c r="H40" s="1386"/>
      <c r="I40" s="732"/>
      <c r="J40" s="1369" t="s">
        <v>109</v>
      </c>
      <c r="K40" s="1369"/>
      <c r="L40" s="1369"/>
      <c r="M40" s="732"/>
      <c r="N40" s="1369" t="s">
        <v>437</v>
      </c>
      <c r="O40" s="1369"/>
      <c r="P40" s="1369"/>
      <c r="Q40" s="1369"/>
      <c r="R40" s="1369"/>
      <c r="S40" s="1369"/>
      <c r="T40" s="732"/>
      <c r="U40" s="1370" t="s">
        <v>53</v>
      </c>
      <c r="V40" s="1370"/>
      <c r="W40" s="1370"/>
      <c r="X40" s="1370"/>
      <c r="Y40" s="1370"/>
      <c r="Z40" s="1370"/>
      <c r="AA40" s="732"/>
      <c r="AB40" s="1370" t="s">
        <v>48</v>
      </c>
      <c r="AC40" s="1370"/>
      <c r="AD40" s="1370"/>
      <c r="AE40" s="386" t="s">
        <v>49</v>
      </c>
      <c r="AF40" s="732"/>
      <c r="AG40" s="732"/>
      <c r="AH40" s="732"/>
      <c r="AI40" s="732"/>
      <c r="AJ40" s="734" t="s">
        <v>50</v>
      </c>
      <c r="AK40" s="53"/>
      <c r="AL40" s="53"/>
      <c r="AM40" s="53"/>
      <c r="AN40" s="53"/>
      <c r="AO40" s="53"/>
      <c r="AP40" s="57"/>
    </row>
    <row r="41" spans="1:46" s="56" customFormat="1" ht="19.5" customHeight="1">
      <c r="A41" s="1230" t="s">
        <v>51</v>
      </c>
      <c r="B41" s="1231"/>
      <c r="C41" s="1231"/>
      <c r="D41" s="1231"/>
      <c r="E41" s="388" t="s">
        <v>322</v>
      </c>
      <c r="F41" s="389"/>
      <c r="G41" s="390"/>
      <c r="H41" s="390"/>
      <c r="I41" s="390"/>
      <c r="J41" s="390"/>
      <c r="K41" s="390"/>
      <c r="L41" s="390"/>
      <c r="M41" s="390"/>
      <c r="N41" s="390"/>
      <c r="O41" s="389"/>
      <c r="P41" s="390"/>
      <c r="Q41" s="390"/>
      <c r="R41" s="390"/>
      <c r="S41" s="390"/>
      <c r="T41" s="390"/>
      <c r="U41" s="390"/>
      <c r="V41" s="389"/>
      <c r="W41" s="390"/>
      <c r="X41" s="390"/>
      <c r="Y41" s="390"/>
      <c r="Z41" s="390"/>
      <c r="AA41" s="390"/>
      <c r="AB41" s="390"/>
      <c r="AC41" s="390"/>
      <c r="AD41" s="390"/>
      <c r="AE41" s="390"/>
      <c r="AF41" s="390"/>
      <c r="AG41" s="390"/>
      <c r="AH41" s="390"/>
      <c r="AI41" s="390"/>
      <c r="AJ41" s="393"/>
    </row>
    <row r="42" spans="1:46" s="56" customFormat="1" ht="18" customHeight="1">
      <c r="A42" s="1371"/>
      <c r="B42" s="1372"/>
      <c r="C42" s="1372"/>
      <c r="D42" s="1372"/>
      <c r="E42" s="735"/>
      <c r="F42" s="392" t="s">
        <v>55</v>
      </c>
      <c r="G42" s="663"/>
      <c r="H42" s="663"/>
      <c r="I42" s="663"/>
      <c r="J42" s="663"/>
      <c r="K42" s="736"/>
      <c r="L42" s="392" t="s">
        <v>197</v>
      </c>
      <c r="M42" s="663"/>
      <c r="N42" s="663"/>
      <c r="O42" s="392"/>
      <c r="P42" s="392"/>
      <c r="Q42" s="396"/>
      <c r="R42" s="737"/>
      <c r="S42" s="392" t="s">
        <v>48</v>
      </c>
      <c r="T42" s="392"/>
      <c r="U42" s="392" t="s">
        <v>49</v>
      </c>
      <c r="V42" s="1373"/>
      <c r="W42" s="1373"/>
      <c r="X42" s="1373"/>
      <c r="Y42" s="1373"/>
      <c r="Z42" s="1373"/>
      <c r="AA42" s="1373"/>
      <c r="AB42" s="1373"/>
      <c r="AC42" s="1373"/>
      <c r="AD42" s="1373"/>
      <c r="AE42" s="1373"/>
      <c r="AF42" s="1373"/>
      <c r="AG42" s="1373"/>
      <c r="AH42" s="1373"/>
      <c r="AI42" s="1373"/>
      <c r="AJ42" s="398" t="s">
        <v>50</v>
      </c>
      <c r="AK42" s="53"/>
      <c r="AL42" s="53"/>
      <c r="AM42" s="53"/>
      <c r="AN42" s="53"/>
    </row>
    <row r="43" spans="1:46" s="56" customFormat="1" ht="18" customHeight="1">
      <c r="A43" s="1371"/>
      <c r="B43" s="1372"/>
      <c r="C43" s="1372"/>
      <c r="D43" s="1372"/>
      <c r="E43" s="738" t="s">
        <v>438</v>
      </c>
      <c r="F43" s="396"/>
      <c r="G43" s="663"/>
      <c r="H43" s="663"/>
      <c r="I43" s="663"/>
      <c r="J43" s="663"/>
      <c r="K43" s="370"/>
      <c r="L43" s="663"/>
      <c r="M43" s="370"/>
      <c r="N43" s="370"/>
      <c r="O43" s="392"/>
      <c r="P43" s="396"/>
      <c r="Q43" s="396"/>
      <c r="R43" s="396"/>
      <c r="S43" s="400"/>
      <c r="T43" s="400"/>
      <c r="U43" s="400"/>
      <c r="V43" s="400"/>
      <c r="W43" s="400"/>
      <c r="X43" s="400"/>
      <c r="Y43" s="400"/>
      <c r="Z43" s="400"/>
      <c r="AA43" s="400"/>
      <c r="AB43" s="400"/>
      <c r="AC43" s="400"/>
      <c r="AD43" s="400"/>
      <c r="AE43" s="400"/>
      <c r="AF43" s="400"/>
      <c r="AG43" s="400"/>
      <c r="AH43" s="400"/>
      <c r="AI43" s="400"/>
      <c r="AJ43" s="401"/>
      <c r="AK43" s="57"/>
    </row>
    <row r="44" spans="1:46" s="56" customFormat="1" ht="90" customHeight="1">
      <c r="A44" s="1239"/>
      <c r="B44" s="1240"/>
      <c r="C44" s="1240"/>
      <c r="D44" s="1240"/>
      <c r="E44" s="1374"/>
      <c r="F44" s="1375"/>
      <c r="G44" s="1375"/>
      <c r="H44" s="1375"/>
      <c r="I44" s="1375"/>
      <c r="J44" s="1375"/>
      <c r="K44" s="1375"/>
      <c r="L44" s="1375"/>
      <c r="M44" s="1375"/>
      <c r="N44" s="1375"/>
      <c r="O44" s="1375"/>
      <c r="P44" s="1375"/>
      <c r="Q44" s="1375"/>
      <c r="R44" s="1375"/>
      <c r="S44" s="1375"/>
      <c r="T44" s="1375"/>
      <c r="U44" s="1375"/>
      <c r="V44" s="1375"/>
      <c r="W44" s="1375"/>
      <c r="X44" s="1375"/>
      <c r="Y44" s="1375"/>
      <c r="Z44" s="1375"/>
      <c r="AA44" s="1375"/>
      <c r="AB44" s="1375"/>
      <c r="AC44" s="1375"/>
      <c r="AD44" s="1375"/>
      <c r="AE44" s="1375"/>
      <c r="AF44" s="1375"/>
      <c r="AG44" s="1375"/>
      <c r="AH44" s="1375"/>
      <c r="AI44" s="1375"/>
      <c r="AJ44" s="1375"/>
      <c r="AK44" s="57"/>
    </row>
    <row r="45" spans="1:46" s="56" customFormat="1" ht="6" customHeight="1">
      <c r="A45" s="661"/>
      <c r="B45" s="661"/>
      <c r="C45" s="661"/>
      <c r="D45" s="661"/>
      <c r="E45" s="412"/>
      <c r="F45" s="372"/>
      <c r="G45" s="372"/>
      <c r="H45" s="372"/>
      <c r="I45" s="372"/>
      <c r="J45" s="372"/>
      <c r="K45" s="372"/>
      <c r="L45" s="392"/>
      <c r="M45" s="392"/>
      <c r="N45" s="372"/>
      <c r="O45" s="413"/>
      <c r="P45" s="413"/>
      <c r="Q45" s="413"/>
      <c r="R45" s="413"/>
      <c r="S45" s="413"/>
      <c r="T45" s="413"/>
      <c r="U45" s="372"/>
      <c r="V45" s="372"/>
      <c r="W45" s="414"/>
      <c r="X45" s="372"/>
      <c r="Y45" s="372"/>
      <c r="Z45" s="372"/>
      <c r="AA45" s="413"/>
      <c r="AB45" s="372"/>
      <c r="AC45" s="372"/>
      <c r="AD45" s="372"/>
      <c r="AE45" s="372"/>
      <c r="AF45" s="372"/>
      <c r="AG45" s="372"/>
      <c r="AH45" s="372"/>
      <c r="AI45" s="372"/>
      <c r="AJ45" s="415"/>
    </row>
    <row r="46" spans="1:46" s="56" customFormat="1" ht="8.25" customHeight="1">
      <c r="A46" s="330"/>
      <c r="B46" s="662"/>
      <c r="C46" s="662"/>
      <c r="D46" s="662"/>
      <c r="E46" s="412"/>
      <c r="F46" s="372"/>
      <c r="G46" s="372"/>
      <c r="H46" s="372"/>
      <c r="I46" s="372"/>
      <c r="J46" s="372"/>
      <c r="K46" s="372"/>
      <c r="L46" s="413"/>
      <c r="M46" s="413"/>
      <c r="N46" s="413"/>
      <c r="O46" s="413"/>
      <c r="P46" s="413"/>
      <c r="Q46" s="413"/>
      <c r="R46" s="413"/>
      <c r="S46" s="413"/>
      <c r="T46" s="372"/>
      <c r="U46" s="372"/>
      <c r="V46" s="414"/>
      <c r="W46" s="372"/>
      <c r="X46" s="372"/>
      <c r="Y46" s="372"/>
      <c r="Z46" s="413"/>
      <c r="AA46" s="372"/>
      <c r="AB46" s="372"/>
      <c r="AC46" s="372"/>
      <c r="AD46" s="372"/>
      <c r="AE46" s="372"/>
      <c r="AF46" s="372"/>
      <c r="AG46" s="372"/>
      <c r="AH46" s="372"/>
      <c r="AI46" s="372"/>
      <c r="AJ46" s="415"/>
    </row>
    <row r="47" spans="1:46" ht="12" customHeight="1" thickBot="1">
      <c r="A47" s="739"/>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40"/>
      <c r="AK47" s="741"/>
      <c r="AT47" s="59"/>
    </row>
    <row r="48" spans="1:46" ht="3.75" customHeight="1">
      <c r="A48" s="677"/>
      <c r="B48" s="677"/>
      <c r="C48" s="677"/>
      <c r="D48" s="677"/>
      <c r="E48" s="677"/>
      <c r="F48" s="677"/>
      <c r="G48" s="677"/>
      <c r="H48" s="677"/>
      <c r="I48" s="677"/>
      <c r="J48" s="677"/>
      <c r="K48" s="677"/>
      <c r="L48" s="677"/>
      <c r="M48" s="677"/>
      <c r="N48" s="677"/>
      <c r="O48" s="677"/>
      <c r="P48" s="677"/>
      <c r="Q48" s="677"/>
      <c r="R48" s="677"/>
      <c r="S48" s="677"/>
      <c r="T48" s="677"/>
      <c r="U48" s="677"/>
      <c r="V48" s="677"/>
      <c r="W48" s="677"/>
      <c r="X48" s="677"/>
      <c r="Y48" s="677"/>
      <c r="Z48" s="677"/>
      <c r="AA48" s="677"/>
      <c r="AB48" s="677"/>
      <c r="AC48" s="677"/>
      <c r="AD48" s="677"/>
      <c r="AE48" s="677"/>
      <c r="AF48" s="677"/>
      <c r="AG48" s="677"/>
      <c r="AH48" s="677"/>
      <c r="AI48" s="677"/>
      <c r="AJ48" s="680"/>
      <c r="AK48" s="54"/>
      <c r="AT48" s="59"/>
    </row>
    <row r="49" spans="1:37" ht="15.75" customHeight="1">
      <c r="A49" s="742"/>
      <c r="B49" s="743" t="s">
        <v>82</v>
      </c>
      <c r="C49" s="742"/>
      <c r="D49" s="742"/>
      <c r="E49" s="742"/>
      <c r="F49" s="742"/>
      <c r="G49" s="742"/>
      <c r="H49" s="742"/>
      <c r="I49" s="742"/>
      <c r="J49" s="742"/>
      <c r="K49" s="742"/>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4"/>
      <c r="AK49" s="54"/>
    </row>
    <row r="50" spans="1:37" ht="14.25" thickBot="1">
      <c r="A50" s="742"/>
      <c r="B50" s="1355" t="s">
        <v>115</v>
      </c>
      <c r="C50" s="1356"/>
      <c r="D50" s="1356"/>
      <c r="E50" s="1356"/>
      <c r="F50" s="1356"/>
      <c r="G50" s="1356"/>
      <c r="H50" s="1356"/>
      <c r="I50" s="1356"/>
      <c r="J50" s="1356"/>
      <c r="K50" s="1356"/>
      <c r="L50" s="1356"/>
      <c r="M50" s="1356"/>
      <c r="N50" s="1356"/>
      <c r="O50" s="1356"/>
      <c r="P50" s="1356"/>
      <c r="Q50" s="1356"/>
      <c r="R50" s="1356"/>
      <c r="S50" s="1356"/>
      <c r="T50" s="1356"/>
      <c r="U50" s="1356"/>
      <c r="V50" s="1356"/>
      <c r="W50" s="1356"/>
      <c r="X50" s="1356"/>
      <c r="Y50" s="1357"/>
      <c r="Z50" s="1358" t="s">
        <v>78</v>
      </c>
      <c r="AA50" s="1359"/>
      <c r="AB50" s="1359"/>
      <c r="AC50" s="1359"/>
      <c r="AD50" s="1359"/>
      <c r="AE50" s="1359"/>
      <c r="AF50" s="1359"/>
      <c r="AG50" s="1359"/>
      <c r="AH50" s="1360"/>
      <c r="AI50" s="745"/>
      <c r="AJ50" s="744"/>
      <c r="AK50" s="54"/>
    </row>
    <row r="51" spans="1:37" ht="17.25" customHeight="1">
      <c r="A51" s="742"/>
      <c r="B51" s="746"/>
      <c r="C51" s="1361" t="s">
        <v>439</v>
      </c>
      <c r="D51" s="1361"/>
      <c r="E51" s="1361"/>
      <c r="F51" s="1361"/>
      <c r="G51" s="1361"/>
      <c r="H51" s="1361"/>
      <c r="I51" s="1361"/>
      <c r="J51" s="1361"/>
      <c r="K51" s="1361"/>
      <c r="L51" s="1361"/>
      <c r="M51" s="1361"/>
      <c r="N51" s="1361"/>
      <c r="O51" s="1361"/>
      <c r="P51" s="1361"/>
      <c r="Q51" s="1361"/>
      <c r="R51" s="1361"/>
      <c r="S51" s="1361"/>
      <c r="T51" s="1361"/>
      <c r="U51" s="1361"/>
      <c r="V51" s="1361"/>
      <c r="W51" s="1361"/>
      <c r="X51" s="1361"/>
      <c r="Y51" s="1362"/>
      <c r="Z51" s="1363" t="s">
        <v>178</v>
      </c>
      <c r="AA51" s="1364"/>
      <c r="AB51" s="1364"/>
      <c r="AC51" s="1364"/>
      <c r="AD51" s="1364"/>
      <c r="AE51" s="1364"/>
      <c r="AF51" s="1364"/>
      <c r="AG51" s="1364"/>
      <c r="AH51" s="1365"/>
      <c r="AI51" s="745"/>
      <c r="AJ51" s="744"/>
      <c r="AK51" s="54"/>
    </row>
    <row r="52" spans="1:37" ht="25.5" customHeight="1">
      <c r="A52" s="742"/>
      <c r="B52" s="747"/>
      <c r="C52" s="1366" t="s">
        <v>440</v>
      </c>
      <c r="D52" s="1367"/>
      <c r="E52" s="1367"/>
      <c r="F52" s="1367"/>
      <c r="G52" s="1367"/>
      <c r="H52" s="1367"/>
      <c r="I52" s="1367"/>
      <c r="J52" s="1367"/>
      <c r="K52" s="1367"/>
      <c r="L52" s="1367"/>
      <c r="M52" s="1367"/>
      <c r="N52" s="1367"/>
      <c r="O52" s="1367"/>
      <c r="P52" s="1367"/>
      <c r="Q52" s="1367"/>
      <c r="R52" s="1367"/>
      <c r="S52" s="1367"/>
      <c r="T52" s="1367"/>
      <c r="U52" s="1367"/>
      <c r="V52" s="1367"/>
      <c r="W52" s="1367"/>
      <c r="X52" s="1367"/>
      <c r="Y52" s="1368"/>
      <c r="Z52" s="1363" t="s">
        <v>178</v>
      </c>
      <c r="AA52" s="1364"/>
      <c r="AB52" s="1364"/>
      <c r="AC52" s="1364"/>
      <c r="AD52" s="1364"/>
      <c r="AE52" s="1364"/>
      <c r="AF52" s="1364"/>
      <c r="AG52" s="1364"/>
      <c r="AH52" s="1365"/>
      <c r="AI52" s="745"/>
      <c r="AJ52" s="744"/>
      <c r="AK52" s="54"/>
    </row>
    <row r="53" spans="1:37" ht="16.5" customHeight="1">
      <c r="A53" s="742"/>
      <c r="B53" s="748"/>
      <c r="C53" s="1347" t="s">
        <v>441</v>
      </c>
      <c r="D53" s="1347"/>
      <c r="E53" s="1347"/>
      <c r="F53" s="1347"/>
      <c r="G53" s="1347"/>
      <c r="H53" s="1347"/>
      <c r="I53" s="1347"/>
      <c r="J53" s="1347"/>
      <c r="K53" s="1347"/>
      <c r="L53" s="1347"/>
      <c r="M53" s="1347"/>
      <c r="N53" s="1347"/>
      <c r="O53" s="1347"/>
      <c r="P53" s="1347"/>
      <c r="Q53" s="1347"/>
      <c r="R53" s="1347"/>
      <c r="S53" s="1347"/>
      <c r="T53" s="1347"/>
      <c r="U53" s="1347"/>
      <c r="V53" s="1347"/>
      <c r="W53" s="1347"/>
      <c r="X53" s="1347"/>
      <c r="Y53" s="1348"/>
      <c r="Z53" s="1349" t="s">
        <v>80</v>
      </c>
      <c r="AA53" s="1350"/>
      <c r="AB53" s="1350"/>
      <c r="AC53" s="1350"/>
      <c r="AD53" s="1350"/>
      <c r="AE53" s="1350"/>
      <c r="AF53" s="1350"/>
      <c r="AG53" s="1350"/>
      <c r="AH53" s="1351"/>
      <c r="AI53" s="742"/>
      <c r="AJ53" s="744"/>
      <c r="AK53" s="54"/>
    </row>
    <row r="54" spans="1:37" ht="16.5" customHeight="1">
      <c r="A54" s="742"/>
      <c r="B54" s="748"/>
      <c r="C54" s="749" t="s">
        <v>442</v>
      </c>
      <c r="D54" s="750"/>
      <c r="E54" s="750"/>
      <c r="F54" s="750"/>
      <c r="G54" s="750"/>
      <c r="H54" s="750"/>
      <c r="I54" s="750"/>
      <c r="J54" s="750"/>
      <c r="K54" s="750"/>
      <c r="L54" s="750"/>
      <c r="M54" s="750"/>
      <c r="N54" s="750"/>
      <c r="O54" s="750"/>
      <c r="P54" s="750"/>
      <c r="Q54" s="750"/>
      <c r="R54" s="750"/>
      <c r="S54" s="750"/>
      <c r="T54" s="750"/>
      <c r="U54" s="750"/>
      <c r="V54" s="750"/>
      <c r="W54" s="750"/>
      <c r="X54" s="750"/>
      <c r="Y54" s="751"/>
      <c r="Z54" s="1349" t="s">
        <v>81</v>
      </c>
      <c r="AA54" s="1350"/>
      <c r="AB54" s="1350"/>
      <c r="AC54" s="1350"/>
      <c r="AD54" s="1350"/>
      <c r="AE54" s="1350"/>
      <c r="AF54" s="1350"/>
      <c r="AG54" s="1350"/>
      <c r="AH54" s="1351"/>
      <c r="AI54" s="742"/>
      <c r="AJ54" s="744"/>
      <c r="AK54" s="54"/>
    </row>
    <row r="55" spans="1:37" ht="16.5" customHeight="1">
      <c r="A55" s="742"/>
      <c r="B55" s="748"/>
      <c r="C55" s="749" t="s">
        <v>484</v>
      </c>
      <c r="D55" s="750"/>
      <c r="E55" s="750"/>
      <c r="F55" s="750"/>
      <c r="G55" s="750"/>
      <c r="H55" s="750"/>
      <c r="I55" s="750"/>
      <c r="J55" s="750"/>
      <c r="K55" s="750"/>
      <c r="L55" s="750"/>
      <c r="M55" s="750"/>
      <c r="N55" s="750"/>
      <c r="O55" s="750"/>
      <c r="P55" s="750"/>
      <c r="Q55" s="750"/>
      <c r="R55" s="750"/>
      <c r="S55" s="750"/>
      <c r="T55" s="750"/>
      <c r="U55" s="750"/>
      <c r="V55" s="750"/>
      <c r="W55" s="750"/>
      <c r="X55" s="750"/>
      <c r="Y55" s="751"/>
      <c r="Z55" s="1349" t="s">
        <v>443</v>
      </c>
      <c r="AA55" s="1350"/>
      <c r="AB55" s="1350"/>
      <c r="AC55" s="1350"/>
      <c r="AD55" s="1350"/>
      <c r="AE55" s="1350"/>
      <c r="AF55" s="1350"/>
      <c r="AG55" s="1350"/>
      <c r="AH55" s="1351"/>
      <c r="AI55" s="742"/>
      <c r="AJ55" s="744"/>
      <c r="AK55" s="54"/>
    </row>
    <row r="56" spans="1:37" ht="25.5" customHeight="1">
      <c r="A56" s="742"/>
      <c r="B56" s="748"/>
      <c r="C56" s="1330" t="s">
        <v>176</v>
      </c>
      <c r="D56" s="1330"/>
      <c r="E56" s="1330"/>
      <c r="F56" s="1330"/>
      <c r="G56" s="1330"/>
      <c r="H56" s="1330"/>
      <c r="I56" s="1330"/>
      <c r="J56" s="1330"/>
      <c r="K56" s="1330"/>
      <c r="L56" s="1330"/>
      <c r="M56" s="1330"/>
      <c r="N56" s="1330"/>
      <c r="O56" s="1330"/>
      <c r="P56" s="1330"/>
      <c r="Q56" s="1330"/>
      <c r="R56" s="1330"/>
      <c r="S56" s="1330"/>
      <c r="T56" s="1330"/>
      <c r="U56" s="1330"/>
      <c r="V56" s="1330"/>
      <c r="W56" s="1330"/>
      <c r="X56" s="1330"/>
      <c r="Y56" s="1331"/>
      <c r="Z56" s="1352" t="s">
        <v>178</v>
      </c>
      <c r="AA56" s="1353"/>
      <c r="AB56" s="1353"/>
      <c r="AC56" s="1353"/>
      <c r="AD56" s="1353"/>
      <c r="AE56" s="1353"/>
      <c r="AF56" s="1353"/>
      <c r="AG56" s="1353"/>
      <c r="AH56" s="1354"/>
      <c r="AI56" s="742"/>
      <c r="AJ56" s="744"/>
      <c r="AK56" s="54"/>
    </row>
    <row r="57" spans="1:37" ht="25.5" customHeight="1">
      <c r="A57" s="742"/>
      <c r="B57" s="748"/>
      <c r="C57" s="1330" t="s">
        <v>177</v>
      </c>
      <c r="D57" s="1330"/>
      <c r="E57" s="1330"/>
      <c r="F57" s="1330"/>
      <c r="G57" s="1330"/>
      <c r="H57" s="1330"/>
      <c r="I57" s="1330"/>
      <c r="J57" s="1330"/>
      <c r="K57" s="1330"/>
      <c r="L57" s="1330"/>
      <c r="M57" s="1330"/>
      <c r="N57" s="1330"/>
      <c r="O57" s="1330"/>
      <c r="P57" s="1330"/>
      <c r="Q57" s="1330"/>
      <c r="R57" s="1330"/>
      <c r="S57" s="1330"/>
      <c r="T57" s="1330"/>
      <c r="U57" s="1330"/>
      <c r="V57" s="1330"/>
      <c r="W57" s="1330"/>
      <c r="X57" s="1330"/>
      <c r="Y57" s="1331"/>
      <c r="Z57" s="1332" t="s">
        <v>179</v>
      </c>
      <c r="AA57" s="1333"/>
      <c r="AB57" s="1333"/>
      <c r="AC57" s="1333"/>
      <c r="AD57" s="1333"/>
      <c r="AE57" s="1333"/>
      <c r="AF57" s="1333"/>
      <c r="AG57" s="1333"/>
      <c r="AH57" s="1334"/>
      <c r="AI57" s="742"/>
      <c r="AJ57" s="744"/>
      <c r="AK57" s="143"/>
    </row>
    <row r="58" spans="1:37" ht="16.5" customHeight="1" thickBot="1">
      <c r="A58" s="742"/>
      <c r="B58" s="752"/>
      <c r="C58" s="753" t="s">
        <v>145</v>
      </c>
      <c r="D58" s="754"/>
      <c r="E58" s="754"/>
      <c r="F58" s="754"/>
      <c r="G58" s="754"/>
      <c r="H58" s="754"/>
      <c r="I58" s="754"/>
      <c r="J58" s="754"/>
      <c r="K58" s="754"/>
      <c r="L58" s="754"/>
      <c r="M58" s="754"/>
      <c r="N58" s="754"/>
      <c r="O58" s="754"/>
      <c r="P58" s="754"/>
      <c r="Q58" s="754"/>
      <c r="R58" s="754"/>
      <c r="S58" s="754"/>
      <c r="T58" s="754"/>
      <c r="U58" s="754"/>
      <c r="V58" s="754"/>
      <c r="W58" s="754"/>
      <c r="X58" s="754"/>
      <c r="Y58" s="755"/>
      <c r="Z58" s="1335" t="s">
        <v>79</v>
      </c>
      <c r="AA58" s="1336"/>
      <c r="AB58" s="1336"/>
      <c r="AC58" s="1336"/>
      <c r="AD58" s="1336"/>
      <c r="AE58" s="1336"/>
      <c r="AF58" s="1336"/>
      <c r="AG58" s="1336"/>
      <c r="AH58" s="1337"/>
      <c r="AI58" s="742"/>
      <c r="AJ58" s="744"/>
      <c r="AK58" s="143"/>
    </row>
    <row r="59" spans="1:37" ht="4.5" customHeight="1">
      <c r="A59" s="742"/>
      <c r="B59" s="742"/>
      <c r="C59" s="743"/>
      <c r="D59" s="742"/>
      <c r="E59" s="742"/>
      <c r="F59" s="742"/>
      <c r="G59" s="742"/>
      <c r="H59" s="742"/>
      <c r="I59" s="742"/>
      <c r="J59" s="742"/>
      <c r="K59" s="742"/>
      <c r="L59" s="742"/>
      <c r="M59" s="742"/>
      <c r="N59" s="742"/>
      <c r="O59" s="742"/>
      <c r="P59" s="742"/>
      <c r="Q59" s="742"/>
      <c r="R59" s="742"/>
      <c r="S59" s="742"/>
      <c r="T59" s="742"/>
      <c r="U59" s="742"/>
      <c r="V59" s="742"/>
      <c r="W59" s="742"/>
      <c r="X59" s="742"/>
      <c r="Y59" s="742"/>
      <c r="Z59" s="743"/>
      <c r="AA59" s="743"/>
      <c r="AB59" s="743"/>
      <c r="AC59" s="743"/>
      <c r="AD59" s="743"/>
      <c r="AE59" s="743"/>
      <c r="AF59" s="743"/>
      <c r="AG59" s="743"/>
      <c r="AH59" s="743"/>
      <c r="AI59" s="742"/>
      <c r="AJ59" s="744"/>
    </row>
    <row r="60" spans="1:37" ht="12" customHeight="1">
      <c r="A60" s="742"/>
      <c r="B60" s="756" t="s">
        <v>185</v>
      </c>
      <c r="C60" s="757" t="s">
        <v>184</v>
      </c>
      <c r="D60" s="742"/>
      <c r="E60" s="742"/>
      <c r="F60" s="742"/>
      <c r="G60" s="742"/>
      <c r="H60" s="742"/>
      <c r="I60" s="742"/>
      <c r="J60" s="742"/>
      <c r="K60" s="742"/>
      <c r="L60" s="742"/>
      <c r="M60" s="742"/>
      <c r="N60" s="742"/>
      <c r="O60" s="742"/>
      <c r="P60" s="742"/>
      <c r="Q60" s="742"/>
      <c r="R60" s="742"/>
      <c r="S60" s="742"/>
      <c r="T60" s="742"/>
      <c r="U60" s="742"/>
      <c r="V60" s="742"/>
      <c r="W60" s="742"/>
      <c r="X60" s="742"/>
      <c r="Y60" s="742"/>
      <c r="Z60" s="743"/>
      <c r="AA60" s="743"/>
      <c r="AB60" s="743"/>
      <c r="AC60" s="743"/>
      <c r="AD60" s="743"/>
      <c r="AE60" s="743"/>
      <c r="AF60" s="743"/>
      <c r="AG60" s="743"/>
      <c r="AH60" s="743"/>
      <c r="AI60" s="742"/>
      <c r="AJ60" s="744"/>
    </row>
    <row r="61" spans="1:37" ht="12" customHeight="1">
      <c r="A61" s="742"/>
      <c r="B61" s="758" t="s">
        <v>140</v>
      </c>
      <c r="C61" s="1338" t="s">
        <v>444</v>
      </c>
      <c r="D61" s="1338"/>
      <c r="E61" s="1338"/>
      <c r="F61" s="1338"/>
      <c r="G61" s="1338"/>
      <c r="H61" s="1338"/>
      <c r="I61" s="1338"/>
      <c r="J61" s="1338"/>
      <c r="K61" s="1338"/>
      <c r="L61" s="1338"/>
      <c r="M61" s="1338"/>
      <c r="N61" s="1338"/>
      <c r="O61" s="1338"/>
      <c r="P61" s="1338"/>
      <c r="Q61" s="1338"/>
      <c r="R61" s="1338"/>
      <c r="S61" s="1338"/>
      <c r="T61" s="1338"/>
      <c r="U61" s="1338"/>
      <c r="V61" s="1338"/>
      <c r="W61" s="1338"/>
      <c r="X61" s="1338"/>
      <c r="Y61" s="1338"/>
      <c r="Z61" s="1338"/>
      <c r="AA61" s="1338"/>
      <c r="AB61" s="1338"/>
      <c r="AC61" s="1338"/>
      <c r="AD61" s="1338"/>
      <c r="AE61" s="1338"/>
      <c r="AF61" s="1338"/>
      <c r="AG61" s="1338"/>
      <c r="AH61" s="1338"/>
      <c r="AI61" s="1338"/>
      <c r="AJ61" s="1338"/>
    </row>
    <row r="62" spans="1:37" ht="3.75" customHeight="1" thickBot="1">
      <c r="A62" s="754"/>
      <c r="B62" s="754"/>
      <c r="C62" s="759"/>
      <c r="D62" s="759"/>
      <c r="E62" s="759"/>
      <c r="F62" s="759"/>
      <c r="G62" s="759"/>
      <c r="H62" s="759"/>
      <c r="I62" s="759"/>
      <c r="J62" s="759"/>
      <c r="K62" s="759"/>
      <c r="L62" s="759"/>
      <c r="M62" s="759"/>
      <c r="N62" s="759"/>
      <c r="O62" s="759"/>
      <c r="P62" s="759"/>
      <c r="Q62" s="759"/>
      <c r="R62" s="759"/>
      <c r="S62" s="759"/>
      <c r="T62" s="759"/>
      <c r="U62" s="759"/>
      <c r="V62" s="759"/>
      <c r="W62" s="759"/>
      <c r="X62" s="759"/>
      <c r="Y62" s="759"/>
      <c r="Z62" s="759"/>
      <c r="AA62" s="759"/>
      <c r="AB62" s="759"/>
      <c r="AC62" s="759"/>
      <c r="AD62" s="759"/>
      <c r="AE62" s="759"/>
      <c r="AF62" s="759"/>
      <c r="AG62" s="759"/>
      <c r="AH62" s="759"/>
      <c r="AI62" s="759"/>
      <c r="AJ62" s="760"/>
    </row>
    <row r="63" spans="1:37" ht="1.5" customHeight="1">
      <c r="A63" s="761"/>
      <c r="B63" s="762"/>
      <c r="C63" s="762"/>
      <c r="D63" s="762"/>
      <c r="E63" s="762"/>
      <c r="F63" s="762"/>
      <c r="G63" s="762"/>
      <c r="H63" s="762"/>
      <c r="I63" s="762"/>
      <c r="J63" s="762"/>
      <c r="K63" s="762"/>
      <c r="L63" s="762"/>
      <c r="M63" s="762"/>
      <c r="N63" s="762"/>
      <c r="O63" s="762"/>
      <c r="P63" s="762"/>
      <c r="Q63" s="762"/>
      <c r="R63" s="762"/>
      <c r="S63" s="762"/>
      <c r="T63" s="762"/>
      <c r="U63" s="762"/>
      <c r="V63" s="762"/>
      <c r="W63" s="762"/>
      <c r="X63" s="762"/>
      <c r="Y63" s="762"/>
      <c r="Z63" s="762"/>
      <c r="AA63" s="762"/>
      <c r="AB63" s="762"/>
      <c r="AC63" s="762"/>
      <c r="AD63" s="762"/>
      <c r="AE63" s="762"/>
      <c r="AF63" s="762"/>
      <c r="AG63" s="762"/>
      <c r="AH63" s="762"/>
      <c r="AI63" s="762"/>
      <c r="AJ63" s="763"/>
    </row>
    <row r="64" spans="1:37" ht="30.75" customHeight="1">
      <c r="A64" s="764"/>
      <c r="B64" s="1339" t="s">
        <v>334</v>
      </c>
      <c r="C64" s="1339"/>
      <c r="D64" s="1339"/>
      <c r="E64" s="1339"/>
      <c r="F64" s="1339"/>
      <c r="G64" s="1339"/>
      <c r="H64" s="1339"/>
      <c r="I64" s="1339"/>
      <c r="J64" s="1339"/>
      <c r="K64" s="1339"/>
      <c r="L64" s="1339"/>
      <c r="M64" s="1339"/>
      <c r="N64" s="1339"/>
      <c r="O64" s="1339"/>
      <c r="P64" s="1339"/>
      <c r="Q64" s="1339"/>
      <c r="R64" s="1339"/>
      <c r="S64" s="1339"/>
      <c r="T64" s="1339"/>
      <c r="U64" s="1339"/>
      <c r="V64" s="1339"/>
      <c r="W64" s="1339"/>
      <c r="X64" s="1339"/>
      <c r="Y64" s="1339"/>
      <c r="Z64" s="1339"/>
      <c r="AA64" s="1339"/>
      <c r="AB64" s="1339"/>
      <c r="AC64" s="1339"/>
      <c r="AD64" s="1339"/>
      <c r="AE64" s="1339"/>
      <c r="AF64" s="1339"/>
      <c r="AG64" s="1339"/>
      <c r="AH64" s="1339"/>
      <c r="AI64" s="1339"/>
      <c r="AJ64" s="765"/>
    </row>
    <row r="65" spans="1:36" ht="4.5" customHeight="1">
      <c r="A65" s="764"/>
      <c r="B65" s="743"/>
      <c r="C65" s="742"/>
      <c r="D65" s="742"/>
      <c r="E65" s="742"/>
      <c r="F65" s="742"/>
      <c r="G65" s="742"/>
      <c r="H65" s="742"/>
      <c r="I65" s="742"/>
      <c r="J65" s="742"/>
      <c r="K65" s="742"/>
      <c r="L65" s="742"/>
      <c r="M65" s="742"/>
      <c r="N65" s="742"/>
      <c r="O65" s="742"/>
      <c r="P65" s="742"/>
      <c r="Q65" s="742"/>
      <c r="R65" s="742"/>
      <c r="S65" s="742"/>
      <c r="T65" s="742"/>
      <c r="U65" s="742"/>
      <c r="V65" s="742"/>
      <c r="W65" s="742"/>
      <c r="X65" s="742"/>
      <c r="Y65" s="742"/>
      <c r="Z65" s="742"/>
      <c r="AA65" s="742"/>
      <c r="AB65" s="742"/>
      <c r="AC65" s="742"/>
      <c r="AD65" s="742"/>
      <c r="AE65" s="742"/>
      <c r="AF65" s="742"/>
      <c r="AG65" s="742"/>
      <c r="AH65" s="742"/>
      <c r="AI65" s="742"/>
      <c r="AJ65" s="765"/>
    </row>
    <row r="66" spans="1:36" s="146" customFormat="1" ht="13.5" customHeight="1">
      <c r="A66" s="766"/>
      <c r="B66" s="767" t="s">
        <v>34</v>
      </c>
      <c r="C66" s="767"/>
      <c r="D66" s="1340">
        <v>4</v>
      </c>
      <c r="E66" s="1341"/>
      <c r="F66" s="767" t="s">
        <v>5</v>
      </c>
      <c r="G66" s="1342"/>
      <c r="H66" s="1343"/>
      <c r="I66" s="767" t="s">
        <v>4</v>
      </c>
      <c r="J66" s="1342"/>
      <c r="K66" s="1343"/>
      <c r="L66" s="767" t="s">
        <v>3</v>
      </c>
      <c r="M66" s="768"/>
      <c r="N66" s="1344" t="s">
        <v>6</v>
      </c>
      <c r="O66" s="1344"/>
      <c r="P66" s="1344"/>
      <c r="Q66" s="1345" t="str">
        <f>IF(G9="","",G9)</f>
        <v>○○ケアサービス</v>
      </c>
      <c r="R66" s="1345"/>
      <c r="S66" s="1345"/>
      <c r="T66" s="1345"/>
      <c r="U66" s="1345"/>
      <c r="V66" s="1345"/>
      <c r="W66" s="1345"/>
      <c r="X66" s="1345"/>
      <c r="Y66" s="1345"/>
      <c r="Z66" s="1345"/>
      <c r="AA66" s="1345"/>
      <c r="AB66" s="1345"/>
      <c r="AC66" s="1345"/>
      <c r="AD66" s="1345"/>
      <c r="AE66" s="1345"/>
      <c r="AF66" s="1345"/>
      <c r="AG66" s="1345"/>
      <c r="AH66" s="1345"/>
      <c r="AI66" s="1345"/>
      <c r="AJ66" s="1346"/>
    </row>
    <row r="67" spans="1:36" s="146" customFormat="1" ht="13.5" customHeight="1">
      <c r="A67" s="769"/>
      <c r="B67" s="770"/>
      <c r="C67" s="771"/>
      <c r="D67" s="771"/>
      <c r="E67" s="771"/>
      <c r="F67" s="771"/>
      <c r="G67" s="771"/>
      <c r="H67" s="771"/>
      <c r="I67" s="771"/>
      <c r="J67" s="771"/>
      <c r="K67" s="771"/>
      <c r="L67" s="771"/>
      <c r="M67" s="771"/>
      <c r="N67" s="1324" t="s">
        <v>111</v>
      </c>
      <c r="O67" s="1324"/>
      <c r="P67" s="1324"/>
      <c r="Q67" s="1325" t="s">
        <v>112</v>
      </c>
      <c r="R67" s="1325"/>
      <c r="S67" s="1326"/>
      <c r="T67" s="1326"/>
      <c r="U67" s="1326"/>
      <c r="V67" s="1326"/>
      <c r="W67" s="1326"/>
      <c r="X67" s="1327" t="s">
        <v>113</v>
      </c>
      <c r="Y67" s="1327"/>
      <c r="Z67" s="1326"/>
      <c r="AA67" s="1326"/>
      <c r="AB67" s="1326"/>
      <c r="AC67" s="1326"/>
      <c r="AD67" s="1326"/>
      <c r="AE67" s="1326"/>
      <c r="AF67" s="1326"/>
      <c r="AG67" s="1326"/>
      <c r="AH67" s="1326"/>
      <c r="AI67" s="1328"/>
      <c r="AJ67" s="1329"/>
    </row>
    <row r="68" spans="1:36" s="146" customFormat="1" ht="4.5" customHeight="1" thickBot="1">
      <c r="A68" s="772"/>
      <c r="B68" s="773"/>
      <c r="C68" s="774"/>
      <c r="D68" s="774"/>
      <c r="E68" s="774"/>
      <c r="F68" s="774"/>
      <c r="G68" s="774"/>
      <c r="H68" s="774"/>
      <c r="I68" s="774"/>
      <c r="J68" s="774"/>
      <c r="K68" s="774"/>
      <c r="L68" s="774"/>
      <c r="M68" s="774"/>
      <c r="N68" s="774"/>
      <c r="O68" s="774"/>
      <c r="P68" s="773"/>
      <c r="Q68" s="775"/>
      <c r="R68" s="776"/>
      <c r="S68" s="776"/>
      <c r="T68" s="776"/>
      <c r="U68" s="776"/>
      <c r="V68" s="776"/>
      <c r="W68" s="777"/>
      <c r="X68" s="777"/>
      <c r="Y68" s="777"/>
      <c r="Z68" s="777"/>
      <c r="AA68" s="777"/>
      <c r="AB68" s="777"/>
      <c r="AC68" s="777"/>
      <c r="AD68" s="777"/>
      <c r="AE68" s="777"/>
      <c r="AF68" s="777"/>
      <c r="AG68" s="777"/>
      <c r="AH68" s="777"/>
      <c r="AI68" s="778"/>
      <c r="AJ68" s="779"/>
    </row>
    <row r="69" spans="1:36" ht="13.5" customHeight="1">
      <c r="A69" s="155"/>
      <c r="B69" s="114"/>
      <c r="C69" s="145"/>
      <c r="D69" s="145"/>
      <c r="E69" s="145"/>
      <c r="F69" s="145"/>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56"/>
    </row>
    <row r="70" spans="1:36">
      <c r="B70" s="144"/>
    </row>
    <row r="71" spans="1:36" ht="17.25">
      <c r="A71" s="157"/>
      <c r="B71" s="55"/>
      <c r="C71" s="157"/>
      <c r="D71" s="157"/>
      <c r="E71" s="157"/>
      <c r="F71" s="157"/>
      <c r="G71" s="157"/>
      <c r="H71" s="157"/>
      <c r="I71" s="157"/>
      <c r="J71" s="157"/>
      <c r="K71" s="157"/>
      <c r="L71" s="157"/>
      <c r="M71" s="157"/>
      <c r="N71" s="157"/>
      <c r="O71" s="157"/>
      <c r="P71" s="157"/>
      <c r="Q71" s="157"/>
      <c r="R71" s="157"/>
      <c r="S71" s="157"/>
      <c r="T71" s="157"/>
      <c r="U71" s="157"/>
      <c r="V71" s="157"/>
      <c r="W71" s="157"/>
      <c r="X71" s="157"/>
      <c r="Y71" s="157"/>
      <c r="Z71" s="157"/>
      <c r="AA71" s="157"/>
      <c r="AB71" s="157"/>
      <c r="AC71" s="157"/>
      <c r="AD71" s="157"/>
      <c r="AE71" s="158"/>
      <c r="AF71" s="157"/>
      <c r="AG71" s="157"/>
      <c r="AH71" s="157"/>
      <c r="AI71" s="157"/>
      <c r="AJ71" s="157"/>
    </row>
    <row r="72" spans="1:36">
      <c r="A72" s="159"/>
      <c r="B72" s="157" t="s">
        <v>19</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row>
    <row r="73" spans="1:36">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row>
    <row r="74" spans="1:36">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row>
    <row r="75" spans="1:36">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row>
    <row r="76" spans="1:36">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row>
    <row r="77" spans="1:36">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row>
    <row r="78" spans="1:36">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row>
    <row r="79" spans="1:36">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row>
    <row r="80" spans="1:36">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row>
    <row r="81" spans="1:36">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row>
    <row r="82" spans="1:36">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row>
    <row r="83" spans="1:36">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row>
    <row r="84" spans="1:36">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row>
    <row r="85" spans="1:36">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row>
    <row r="86" spans="1:36">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row>
    <row r="87" spans="1:36">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row>
    <row r="88" spans="1:36">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row>
    <row r="89" spans="1:36">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row>
    <row r="90" spans="1:36">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row>
    <row r="91" spans="1:36">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row>
    <row r="92" spans="1:36">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row>
    <row r="93" spans="1:36">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row>
    <row r="94" spans="1:36">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row>
    <row r="95" spans="1:36">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row>
    <row r="96" spans="1:36">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row>
    <row r="97" spans="1:36">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row>
    <row r="98" spans="1:36">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row>
    <row r="99" spans="1:36">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row>
    <row r="100" spans="1:36">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row>
    <row r="101" spans="1:36">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row>
    <row r="102" spans="1:36">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row>
    <row r="103" spans="1:36">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row>
    <row r="104" spans="1:36">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row>
    <row r="105" spans="1:36">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row>
    <row r="106" spans="1:36">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row>
    <row r="107" spans="1:36">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row>
    <row r="108" spans="1:36">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row>
    <row r="109" spans="1:36">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row>
    <row r="110" spans="1:36">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row>
    <row r="111" spans="1:36">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row>
    <row r="112" spans="1:36">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row>
    <row r="113" spans="1:36">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row>
    <row r="114" spans="1:36">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row>
    <row r="115" spans="1:36">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row>
    <row r="116" spans="1:36">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row>
    <row r="117" spans="1:36">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row>
    <row r="118" spans="1:36">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row>
    <row r="119" spans="1:36">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row>
    <row r="120" spans="1:36">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row>
    <row r="121" spans="1:36">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row>
    <row r="122" spans="1:36">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row>
    <row r="123" spans="1:36">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row>
    <row r="124" spans="1:36">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row>
    <row r="125" spans="1:36">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row>
    <row r="126" spans="1:36">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row>
    <row r="127" spans="1:36">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row>
    <row r="128" spans="1:36">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row>
    <row r="129" spans="1:36">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row>
    <row r="130" spans="1:36">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row>
    <row r="131" spans="1:36">
      <c r="A131" s="157"/>
      <c r="B131" s="159"/>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c r="AA131" s="157"/>
      <c r="AB131" s="157"/>
      <c r="AC131" s="157"/>
      <c r="AD131" s="157"/>
      <c r="AE131" s="157"/>
      <c r="AF131" s="157"/>
      <c r="AG131" s="157"/>
      <c r="AH131" s="157"/>
      <c r="AI131" s="157"/>
      <c r="AJ131" s="157"/>
    </row>
    <row r="132" spans="1:36">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row>
    <row r="133" spans="1:36">
      <c r="B133" s="157"/>
      <c r="AJ133" s="53"/>
    </row>
  </sheetData>
  <sheetProtection formatCells="0" formatColumns="0" formatRows="0" insertColumns="0" insertRows="0" autoFilter="0"/>
  <mergeCells count="111">
    <mergeCell ref="A10:F12"/>
    <mergeCell ref="H10:L10"/>
    <mergeCell ref="G11:AJ11"/>
    <mergeCell ref="G12:AJ12"/>
    <mergeCell ref="A13:F13"/>
    <mergeCell ref="G13:AJ13"/>
    <mergeCell ref="Z1:AJ1"/>
    <mergeCell ref="A4:AJ4"/>
    <mergeCell ref="A8:F8"/>
    <mergeCell ref="G8:AJ8"/>
    <mergeCell ref="A9:F9"/>
    <mergeCell ref="G9:AJ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22:Y22"/>
    <mergeCell ref="Z22:AF22"/>
    <mergeCell ref="AG22:AH22"/>
    <mergeCell ref="B23:Y23"/>
    <mergeCell ref="Z23:AF23"/>
    <mergeCell ref="AG23:AH23"/>
    <mergeCell ref="N17:X17"/>
    <mergeCell ref="B18:AI18"/>
    <mergeCell ref="B19:AI19"/>
    <mergeCell ref="B24:Y24"/>
    <mergeCell ref="Z24:AF24"/>
    <mergeCell ref="AG24:AH24"/>
    <mergeCell ref="A25:Y25"/>
    <mergeCell ref="B26:E28"/>
    <mergeCell ref="F26:L26"/>
    <mergeCell ref="M26:S26"/>
    <mergeCell ref="Z26:Z28"/>
    <mergeCell ref="AA26:AA28"/>
    <mergeCell ref="AB26:AB31"/>
    <mergeCell ref="P31:S31"/>
    <mergeCell ref="V31:W31"/>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J40:L40"/>
    <mergeCell ref="N40:S40"/>
    <mergeCell ref="U40:Z40"/>
    <mergeCell ref="AB40:AD40"/>
    <mergeCell ref="A41:D44"/>
    <mergeCell ref="V42:AI42"/>
    <mergeCell ref="E44:AJ44"/>
    <mergeCell ref="AE32:AF32"/>
    <mergeCell ref="B35:AI35"/>
    <mergeCell ref="B36:AJ36"/>
    <mergeCell ref="B37:AJ37"/>
    <mergeCell ref="A39:D40"/>
    <mergeCell ref="E39:H39"/>
    <mergeCell ref="J39:L39"/>
    <mergeCell ref="N39:S39"/>
    <mergeCell ref="U39:Z39"/>
    <mergeCell ref="E40:H40"/>
    <mergeCell ref="B32:L32"/>
    <mergeCell ref="M32:Y32"/>
    <mergeCell ref="Z32:AA32"/>
    <mergeCell ref="AC32:AD32"/>
    <mergeCell ref="C53:Y53"/>
    <mergeCell ref="Z53:AH53"/>
    <mergeCell ref="Z54:AH54"/>
    <mergeCell ref="Z55:AH55"/>
    <mergeCell ref="C56:Y56"/>
    <mergeCell ref="Z56:AH56"/>
    <mergeCell ref="B50:Y50"/>
    <mergeCell ref="Z50:AH50"/>
    <mergeCell ref="C51:Y51"/>
    <mergeCell ref="Z51:AH51"/>
    <mergeCell ref="C52:Y52"/>
    <mergeCell ref="Z52:AH52"/>
    <mergeCell ref="N67:P67"/>
    <mergeCell ref="Q67:R67"/>
    <mergeCell ref="S67:W67"/>
    <mergeCell ref="X67:Y67"/>
    <mergeCell ref="Z67:AH67"/>
    <mergeCell ref="AI67:AJ67"/>
    <mergeCell ref="C57:Y57"/>
    <mergeCell ref="Z57:AH57"/>
    <mergeCell ref="Z58:AH58"/>
    <mergeCell ref="C61:AJ61"/>
    <mergeCell ref="B64:AI64"/>
    <mergeCell ref="D66:E66"/>
    <mergeCell ref="G66:H66"/>
    <mergeCell ref="J66:K66"/>
    <mergeCell ref="N66:P66"/>
    <mergeCell ref="Q66:AJ66"/>
  </mergeCells>
  <phoneticPr fontId="7"/>
  <dataValidations count="2">
    <dataValidation imeMode="halfAlpha" allowBlank="1" showInputMessage="1" showErrorMessage="1" sqref="J66:K66 D66:E66 T15 A15 K15 G66:H66 Z32:AA32 AE32"/>
    <dataValidation imeMode="hiragana" allowBlank="1" showInputMessage="1" showErrorMessage="1" sqref="W68 S67 S41:S43"/>
  </dataValidations>
  <pageMargins left="0.62992125984251968" right="0.15748031496062992" top="0.62992125984251968" bottom="0.23622047244094491" header="0.51181102362204722" footer="0.35433070866141736"/>
  <pageSetup paperSize="8" fitToHeight="0" orientation="landscape" cellComments="asDisplayed" r:id="rId1"/>
  <headerFooter alignWithMargins="0"/>
  <rowBreaks count="2" manualBreakCount="2">
    <brk id="46" max="45" man="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1</xdr:col>
                    <xdr:colOff>0</xdr:colOff>
                    <xdr:row>52</xdr:row>
                    <xdr:rowOff>0</xdr:rowOff>
                  </from>
                  <to>
                    <xdr:col>2</xdr:col>
                    <xdr:colOff>19050</xdr:colOff>
                    <xdr:row>53</xdr:row>
                    <xdr:rowOff>19050</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47" r:id="rId6" name="Check Box 3">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48" r:id="rId7" name="Check Box 4">
              <controlPr defaultSize="0" autoFill="0" autoLine="0" autoPict="0">
                <anchor moveWithCells="1">
                  <from>
                    <xdr:col>1</xdr:col>
                    <xdr:colOff>0</xdr:colOff>
                    <xdr:row>57</xdr:row>
                    <xdr:rowOff>0</xdr:rowOff>
                  </from>
                  <to>
                    <xdr:col>2</xdr:col>
                    <xdr:colOff>19050</xdr:colOff>
                    <xdr:row>58</xdr:row>
                    <xdr:rowOff>19050</xdr:rowOff>
                  </to>
                </anchor>
              </controlPr>
            </control>
          </mc:Choice>
        </mc:AlternateContent>
        <mc:AlternateContent xmlns:mc="http://schemas.openxmlformats.org/markup-compatibility/2006">
          <mc:Choice Requires="x14">
            <control shapeId="82949" r:id="rId8" name="Check Box 5">
              <controlPr defaultSize="0" autoFill="0" autoLine="0" autoPict="0">
                <anchor moveWithCells="1">
                  <from>
                    <xdr:col>1</xdr:col>
                    <xdr:colOff>0</xdr:colOff>
                    <xdr:row>55</xdr:row>
                    <xdr:rowOff>47625</xdr:rowOff>
                  </from>
                  <to>
                    <xdr:col>2</xdr:col>
                    <xdr:colOff>19050</xdr:colOff>
                    <xdr:row>56</xdr:row>
                    <xdr:rowOff>0</xdr:rowOff>
                  </to>
                </anchor>
              </controlPr>
            </control>
          </mc:Choice>
        </mc:AlternateContent>
        <mc:AlternateContent xmlns:mc="http://schemas.openxmlformats.org/markup-compatibility/2006">
          <mc:Choice Requires="x14">
            <control shapeId="82950" r:id="rId9" name="Check Box 6">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1" r:id="rId10" name="Check Box 7">
              <controlPr defaultSize="0" autoFill="0" autoLine="0" autoPict="0">
                <anchor moveWithCells="1">
                  <from>
                    <xdr:col>1</xdr:col>
                    <xdr:colOff>0</xdr:colOff>
                    <xdr:row>56</xdr:row>
                    <xdr:rowOff>47625</xdr:rowOff>
                  </from>
                  <to>
                    <xdr:col>2</xdr:col>
                    <xdr:colOff>19050</xdr:colOff>
                    <xdr:row>56</xdr:row>
                    <xdr:rowOff>276225</xdr:rowOff>
                  </to>
                </anchor>
              </controlPr>
            </control>
          </mc:Choice>
        </mc:AlternateContent>
        <mc:AlternateContent xmlns:mc="http://schemas.openxmlformats.org/markup-compatibility/2006">
          <mc:Choice Requires="x14">
            <control shapeId="82952" r:id="rId11" name="Check Box 8">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3" r:id="rId12" name="Check Box 9">
              <controlPr defaultSize="0" autoFill="0" autoLine="0" autoPict="0">
                <anchor moveWithCells="1">
                  <from>
                    <xdr:col>1</xdr:col>
                    <xdr:colOff>0</xdr:colOff>
                    <xdr:row>50</xdr:row>
                    <xdr:rowOff>219075</xdr:rowOff>
                  </from>
                  <to>
                    <xdr:col>2</xdr:col>
                    <xdr:colOff>19050</xdr:colOff>
                    <xdr:row>51</xdr:row>
                    <xdr:rowOff>219075</xdr:rowOff>
                  </to>
                </anchor>
              </controlPr>
            </control>
          </mc:Choice>
        </mc:AlternateContent>
        <mc:AlternateContent xmlns:mc="http://schemas.openxmlformats.org/markup-compatibility/2006">
          <mc:Choice Requires="x14">
            <control shapeId="82954" r:id="rId13" name="Check Box 10">
              <controlPr defaultSize="0" autoFill="0" autoLine="0" autoPict="0">
                <anchor moveWithCells="1">
                  <from>
                    <xdr:col>1</xdr:col>
                    <xdr:colOff>0</xdr:colOff>
                    <xdr:row>50</xdr:row>
                    <xdr:rowOff>0</xdr:rowOff>
                  </from>
                  <to>
                    <xdr:col>2</xdr:col>
                    <xdr:colOff>19050</xdr:colOff>
                    <xdr:row>51</xdr:row>
                    <xdr:rowOff>9525</xdr:rowOff>
                  </to>
                </anchor>
              </controlPr>
            </control>
          </mc:Choice>
        </mc:AlternateContent>
        <mc:AlternateContent xmlns:mc="http://schemas.openxmlformats.org/markup-compatibility/2006">
          <mc:Choice Requires="x14">
            <control shapeId="82955"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2956" r:id="rId15" name="Check Box 12">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2957" r:id="rId16" name="Check Box 13">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2958" r:id="rId17" name="Check Box 14">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2959" r:id="rId18" name="Check Box 15">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2960" r:id="rId19" name="Check Box 16">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2961" r:id="rId20" name="Check Box 1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2962" r:id="rId21" name="Check Box 1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2963" r:id="rId22" name="Check Box 1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2964" r:id="rId23" name="Check Box 20">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80" zoomScaleNormal="85" zoomScaleSheetLayoutView="80" zoomScalePageLayoutView="70" workbookViewId="0"/>
  </sheetViews>
  <sheetFormatPr defaultColWidth="2.5" defaultRowHeight="13.5"/>
  <cols>
    <col min="1" max="2" width="5.625" style="53" customWidth="1"/>
    <col min="3" max="12" width="2.625" style="53" customWidth="1"/>
    <col min="13" max="14" width="11.75" style="53" customWidth="1"/>
    <col min="15" max="15" width="15.875" style="53" customWidth="1"/>
    <col min="16" max="16" width="31.25" style="53" customWidth="1"/>
    <col min="17" max="17" width="31.375" style="53" customWidth="1"/>
    <col min="18" max="19" width="11.625" style="53" customWidth="1"/>
    <col min="20" max="20" width="9.625" style="53" customWidth="1"/>
    <col min="21" max="21" width="6.75" style="53" customWidth="1"/>
    <col min="22" max="22" width="4.75" style="53" customWidth="1"/>
    <col min="23" max="23" width="3.625" style="53" customWidth="1"/>
    <col min="24" max="24" width="3.125" style="53" customWidth="1"/>
    <col min="25" max="25" width="3.625" style="53" customWidth="1"/>
    <col min="26" max="26" width="8" style="53" customWidth="1"/>
    <col min="27" max="27" width="3.625" style="53" customWidth="1"/>
    <col min="28" max="28" width="3.125" style="53" customWidth="1"/>
    <col min="29" max="29" width="3.625" style="53" customWidth="1"/>
    <col min="30" max="30" width="3.125" style="53" customWidth="1"/>
    <col min="31" max="31" width="2.5" style="53" customWidth="1"/>
    <col min="32" max="32" width="3.5" style="53" customWidth="1"/>
    <col min="33" max="33" width="5.875" style="53" customWidth="1"/>
    <col min="34" max="34" width="16.375" style="53" customWidth="1"/>
    <col min="35" max="35" width="10.625" style="53" customWidth="1"/>
    <col min="36" max="36" width="11.375" style="53" customWidth="1"/>
    <col min="37" max="37" width="10.625" style="53" customWidth="1"/>
    <col min="38" max="38" width="11.375" style="53" customWidth="1"/>
    <col min="39" max="39" width="0.875" style="53" customWidth="1"/>
    <col min="40" max="40" width="10.75" style="53" customWidth="1"/>
    <col min="41" max="16384" width="2.5" style="53"/>
  </cols>
  <sheetData>
    <row r="1" spans="1:38" ht="21" customHeight="1">
      <c r="A1" s="787" t="s">
        <v>459</v>
      </c>
      <c r="B1" s="787"/>
      <c r="H1" s="788"/>
      <c r="N1" s="788" t="s">
        <v>450</v>
      </c>
      <c r="R1" s="1504" t="s">
        <v>496</v>
      </c>
      <c r="S1" s="1504"/>
      <c r="T1" s="1504"/>
      <c r="U1" s="1504"/>
      <c r="V1" s="1504"/>
      <c r="W1" s="1504"/>
      <c r="X1" s="1504"/>
      <c r="Y1" s="1504"/>
      <c r="Z1" s="1504"/>
      <c r="AA1" s="1504"/>
      <c r="AB1" s="1504"/>
      <c r="AC1" s="1504"/>
      <c r="AD1" s="1504"/>
      <c r="AE1" s="1504"/>
      <c r="AF1" s="1504"/>
      <c r="AG1" s="1504"/>
      <c r="AH1" s="1504"/>
      <c r="AI1" s="1504"/>
      <c r="AJ1" s="1504"/>
      <c r="AK1" s="1504"/>
      <c r="AL1" s="1504"/>
    </row>
    <row r="2" spans="1:38" ht="21" customHeight="1" thickBot="1">
      <c r="C2" s="788"/>
      <c r="D2" s="788"/>
      <c r="E2" s="788"/>
      <c r="F2" s="788"/>
      <c r="G2" s="788"/>
      <c r="H2" s="788"/>
      <c r="I2" s="788"/>
      <c r="J2" s="788"/>
      <c r="K2" s="788"/>
      <c r="L2" s="788"/>
      <c r="M2" s="788"/>
      <c r="N2" s="788"/>
      <c r="O2" s="788"/>
      <c r="P2" s="788"/>
      <c r="Q2" s="851" t="s">
        <v>467</v>
      </c>
      <c r="R2" s="1504"/>
      <c r="S2" s="1504"/>
      <c r="T2" s="1504"/>
      <c r="U2" s="1504"/>
      <c r="V2" s="1504"/>
      <c r="W2" s="1504"/>
      <c r="X2" s="1504"/>
      <c r="Y2" s="1504"/>
      <c r="Z2" s="1504"/>
      <c r="AA2" s="1504"/>
      <c r="AB2" s="1504"/>
      <c r="AC2" s="1504"/>
      <c r="AD2" s="1504"/>
      <c r="AE2" s="1504"/>
      <c r="AF2" s="1504"/>
      <c r="AG2" s="1504"/>
      <c r="AH2" s="1504"/>
      <c r="AI2" s="1504"/>
      <c r="AJ2" s="1504"/>
      <c r="AK2" s="1504"/>
      <c r="AL2" s="1504"/>
    </row>
    <row r="3" spans="1:38" ht="27" customHeight="1" thickBot="1">
      <c r="A3" s="1519" t="s">
        <v>6</v>
      </c>
      <c r="B3" s="1519"/>
      <c r="C3" s="1519"/>
      <c r="D3" s="1520"/>
      <c r="E3" s="1521" t="str">
        <f>IF('(入力順➀)基本情報入力シート'!M16="","",'(入力順➀)基本情報入力シート'!M16)</f>
        <v>○○ケアサービス</v>
      </c>
      <c r="F3" s="1522"/>
      <c r="G3" s="1522"/>
      <c r="H3" s="1522"/>
      <c r="I3" s="1522"/>
      <c r="J3" s="1522"/>
      <c r="K3" s="1522"/>
      <c r="L3" s="1522"/>
      <c r="M3" s="1522"/>
      <c r="N3" s="1522"/>
      <c r="O3" s="1522"/>
      <c r="P3" s="1523"/>
      <c r="Q3" s="562"/>
      <c r="R3" s="1504"/>
      <c r="S3" s="1504"/>
      <c r="T3" s="1504"/>
      <c r="U3" s="1504"/>
      <c r="V3" s="1504"/>
      <c r="W3" s="1504"/>
      <c r="X3" s="1504"/>
      <c r="Y3" s="1504"/>
      <c r="Z3" s="1504"/>
      <c r="AA3" s="1504"/>
      <c r="AB3" s="1504"/>
      <c r="AC3" s="1504"/>
      <c r="AD3" s="1504"/>
      <c r="AE3" s="1504"/>
      <c r="AF3" s="1504"/>
      <c r="AG3" s="1504"/>
      <c r="AH3" s="1504"/>
      <c r="AI3" s="1504"/>
      <c r="AJ3" s="1504"/>
      <c r="AK3" s="1504"/>
      <c r="AL3" s="1504"/>
    </row>
    <row r="4" spans="1:38" ht="21" customHeight="1" thickBot="1">
      <c r="A4" s="789"/>
      <c r="B4" s="789"/>
      <c r="C4" s="789"/>
      <c r="D4" s="789"/>
      <c r="E4" s="790"/>
      <c r="F4" s="790"/>
      <c r="G4" s="790"/>
      <c r="H4" s="790"/>
      <c r="I4" s="790"/>
      <c r="J4" s="790"/>
      <c r="K4" s="790"/>
      <c r="L4" s="790"/>
      <c r="M4" s="790"/>
      <c r="N4" s="790"/>
      <c r="O4" s="790"/>
      <c r="P4" s="790"/>
      <c r="Q4" s="565"/>
      <c r="R4" s="1504"/>
      <c r="S4" s="1504"/>
      <c r="T4" s="1504"/>
      <c r="U4" s="1504"/>
      <c r="V4" s="1504"/>
      <c r="W4" s="1504"/>
      <c r="X4" s="1504"/>
      <c r="Y4" s="1504"/>
      <c r="Z4" s="1504"/>
      <c r="AA4" s="1504"/>
      <c r="AB4" s="1504"/>
      <c r="AC4" s="1504"/>
      <c r="AD4" s="1504"/>
      <c r="AE4" s="1504"/>
      <c r="AF4" s="1504"/>
      <c r="AG4" s="1504"/>
      <c r="AH4" s="1504"/>
      <c r="AI4" s="1504"/>
      <c r="AJ4" s="1504"/>
      <c r="AK4" s="1504"/>
      <c r="AL4" s="1504"/>
    </row>
    <row r="5" spans="1:38" ht="27.75" customHeight="1" thickBot="1">
      <c r="A5" s="1000" t="s">
        <v>477</v>
      </c>
      <c r="B5" s="1001"/>
      <c r="C5" s="1001"/>
      <c r="D5" s="1001"/>
      <c r="E5" s="1001"/>
      <c r="F5" s="1001"/>
      <c r="G5" s="1001"/>
      <c r="H5" s="1001"/>
      <c r="I5" s="1001"/>
      <c r="J5" s="1001"/>
      <c r="K5" s="1001"/>
      <c r="L5" s="1001"/>
      <c r="M5" s="1001"/>
      <c r="N5" s="1001"/>
      <c r="O5" s="1001"/>
      <c r="P5" s="791" t="str">
        <f>IF(SUM(AH12:AH111)=0,"",SUM(AH12:AH111))</f>
        <v/>
      </c>
      <c r="Q5" s="565"/>
      <c r="R5" s="1504"/>
      <c r="S5" s="1504"/>
      <c r="T5" s="1504"/>
      <c r="U5" s="1504"/>
      <c r="V5" s="1504"/>
      <c r="W5" s="1504"/>
      <c r="X5" s="1504"/>
      <c r="Y5" s="1504"/>
      <c r="Z5" s="1504"/>
      <c r="AA5" s="1504"/>
      <c r="AB5" s="1504"/>
      <c r="AC5" s="1504"/>
      <c r="AD5" s="1504"/>
      <c r="AE5" s="1504"/>
      <c r="AF5" s="1504"/>
      <c r="AG5" s="1504"/>
      <c r="AH5" s="1504"/>
      <c r="AI5" s="1504"/>
      <c r="AJ5" s="1504"/>
      <c r="AK5" s="1504"/>
      <c r="AL5" s="1504"/>
    </row>
    <row r="6" spans="1:38" ht="21" customHeight="1">
      <c r="S6" s="792"/>
      <c r="T6" s="792"/>
      <c r="AH6" s="793"/>
    </row>
    <row r="7" spans="1:38" ht="18" customHeight="1">
      <c r="A7" s="1524"/>
      <c r="B7" s="1524" t="s">
        <v>483</v>
      </c>
      <c r="C7" s="1526" t="s">
        <v>7</v>
      </c>
      <c r="D7" s="1527"/>
      <c r="E7" s="1527"/>
      <c r="F7" s="1527"/>
      <c r="G7" s="1527"/>
      <c r="H7" s="1527"/>
      <c r="I7" s="1527"/>
      <c r="J7" s="1527"/>
      <c r="K7" s="1527"/>
      <c r="L7" s="1528"/>
      <c r="M7" s="1500" t="s">
        <v>125</v>
      </c>
      <c r="N7" s="794"/>
      <c r="O7" s="795"/>
      <c r="P7" s="1532" t="s">
        <v>148</v>
      </c>
      <c r="Q7" s="1498" t="s">
        <v>76</v>
      </c>
      <c r="R7" s="1500" t="s">
        <v>451</v>
      </c>
      <c r="S7" s="1502" t="s">
        <v>452</v>
      </c>
      <c r="T7" s="1505" t="s">
        <v>130</v>
      </c>
      <c r="U7" s="1507" t="s">
        <v>453</v>
      </c>
      <c r="V7" s="1509" t="s">
        <v>454</v>
      </c>
      <c r="W7" s="1510"/>
      <c r="X7" s="1510"/>
      <c r="Y7" s="1510"/>
      <c r="Z7" s="1510"/>
      <c r="AA7" s="1510"/>
      <c r="AB7" s="1510"/>
      <c r="AC7" s="1510"/>
      <c r="AD7" s="1510"/>
      <c r="AE7" s="1510"/>
      <c r="AF7" s="1510"/>
      <c r="AG7" s="1511"/>
      <c r="AH7" s="1516" t="s">
        <v>455</v>
      </c>
      <c r="AI7" s="1517"/>
      <c r="AJ7" s="1517"/>
      <c r="AK7" s="1517"/>
      <c r="AL7" s="1518"/>
    </row>
    <row r="8" spans="1:38" ht="21.75" customHeight="1">
      <c r="A8" s="1525"/>
      <c r="B8" s="1525"/>
      <c r="C8" s="1529"/>
      <c r="D8" s="1530"/>
      <c r="E8" s="1530"/>
      <c r="F8" s="1530"/>
      <c r="G8" s="1530"/>
      <c r="H8" s="1530"/>
      <c r="I8" s="1530"/>
      <c r="J8" s="1530"/>
      <c r="K8" s="1530"/>
      <c r="L8" s="1531"/>
      <c r="M8" s="1501"/>
      <c r="N8" s="1512" t="s">
        <v>218</v>
      </c>
      <c r="O8" s="1514"/>
      <c r="P8" s="1533"/>
      <c r="Q8" s="1499"/>
      <c r="R8" s="1501"/>
      <c r="S8" s="1503"/>
      <c r="T8" s="1506"/>
      <c r="U8" s="1508"/>
      <c r="V8" s="1512"/>
      <c r="W8" s="1513"/>
      <c r="X8" s="1513"/>
      <c r="Y8" s="1513"/>
      <c r="Z8" s="1513"/>
      <c r="AA8" s="1513"/>
      <c r="AB8" s="1513"/>
      <c r="AC8" s="1513"/>
      <c r="AD8" s="1513"/>
      <c r="AE8" s="1513"/>
      <c r="AF8" s="1513"/>
      <c r="AG8" s="1514"/>
      <c r="AH8" s="845" t="s">
        <v>466</v>
      </c>
      <c r="AI8" s="1515" t="s">
        <v>476</v>
      </c>
      <c r="AJ8" s="1515"/>
      <c r="AK8" s="1515"/>
      <c r="AL8" s="1515"/>
    </row>
    <row r="9" spans="1:38" ht="13.5" customHeight="1">
      <c r="A9" s="1525"/>
      <c r="B9" s="1525"/>
      <c r="C9" s="1529"/>
      <c r="D9" s="1530"/>
      <c r="E9" s="1530"/>
      <c r="F9" s="1530"/>
      <c r="G9" s="1530"/>
      <c r="H9" s="1530"/>
      <c r="I9" s="1530"/>
      <c r="J9" s="1530"/>
      <c r="K9" s="1530"/>
      <c r="L9" s="1531"/>
      <c r="M9" s="1501"/>
      <c r="N9" s="796"/>
      <c r="O9" s="797"/>
      <c r="P9" s="1533"/>
      <c r="Q9" s="1499"/>
      <c r="R9" s="1501"/>
      <c r="S9" s="1503"/>
      <c r="T9" s="1506"/>
      <c r="U9" s="1508"/>
      <c r="V9" s="1512"/>
      <c r="W9" s="1513"/>
      <c r="X9" s="1513"/>
      <c r="Y9" s="1513"/>
      <c r="Z9" s="1513"/>
      <c r="AA9" s="1513"/>
      <c r="AB9" s="1513"/>
      <c r="AC9" s="1513"/>
      <c r="AD9" s="1513"/>
      <c r="AE9" s="1513"/>
      <c r="AF9" s="1513"/>
      <c r="AG9" s="1514"/>
      <c r="AH9" s="1497" t="s">
        <v>465</v>
      </c>
      <c r="AI9" s="1496"/>
      <c r="AJ9" s="1497"/>
      <c r="AK9" s="846"/>
      <c r="AL9" s="847"/>
    </row>
    <row r="10" spans="1:38" ht="150" customHeight="1">
      <c r="A10" s="1525"/>
      <c r="B10" s="1525"/>
      <c r="C10" s="1529"/>
      <c r="D10" s="1530"/>
      <c r="E10" s="1530"/>
      <c r="F10" s="1530"/>
      <c r="G10" s="1530"/>
      <c r="H10" s="1530"/>
      <c r="I10" s="1530"/>
      <c r="J10" s="1530"/>
      <c r="K10" s="1530"/>
      <c r="L10" s="1531"/>
      <c r="M10" s="1501"/>
      <c r="N10" s="798" t="s">
        <v>219</v>
      </c>
      <c r="O10" s="798" t="s">
        <v>220</v>
      </c>
      <c r="P10" s="1533"/>
      <c r="Q10" s="1499"/>
      <c r="R10" s="1501"/>
      <c r="S10" s="1503"/>
      <c r="T10" s="1506"/>
      <c r="U10" s="1508"/>
      <c r="V10" s="1512"/>
      <c r="W10" s="1513"/>
      <c r="X10" s="1513"/>
      <c r="Y10" s="1513"/>
      <c r="Z10" s="1513"/>
      <c r="AA10" s="1513"/>
      <c r="AB10" s="1513"/>
      <c r="AC10" s="1513"/>
      <c r="AD10" s="1513"/>
      <c r="AE10" s="1513"/>
      <c r="AF10" s="1513"/>
      <c r="AG10" s="1514"/>
      <c r="AH10" s="1497"/>
      <c r="AI10" s="848" t="s">
        <v>490</v>
      </c>
      <c r="AJ10" s="849" t="s">
        <v>494</v>
      </c>
      <c r="AK10" s="846" t="s">
        <v>491</v>
      </c>
      <c r="AL10" s="849" t="s">
        <v>495</v>
      </c>
    </row>
    <row r="11" spans="1:38" ht="14.25">
      <c r="A11" s="799"/>
      <c r="B11" s="802"/>
      <c r="C11" s="800"/>
      <c r="D11" s="801"/>
      <c r="E11" s="801"/>
      <c r="F11" s="801"/>
      <c r="G11" s="801"/>
      <c r="H11" s="801"/>
      <c r="I11" s="801"/>
      <c r="J11" s="801"/>
      <c r="K11" s="801"/>
      <c r="L11" s="797"/>
      <c r="M11" s="802"/>
      <c r="N11" s="802"/>
      <c r="O11" s="802"/>
      <c r="P11" s="803"/>
      <c r="Q11" s="804"/>
      <c r="R11" s="804"/>
      <c r="S11" s="805"/>
      <c r="T11" s="806"/>
      <c r="U11" s="807"/>
      <c r="V11" s="808"/>
      <c r="W11" s="809"/>
      <c r="X11" s="809"/>
      <c r="Y11" s="809"/>
      <c r="Z11" s="809"/>
      <c r="AA11" s="809"/>
      <c r="AB11" s="809"/>
      <c r="AC11" s="809"/>
      <c r="AD11" s="809"/>
      <c r="AE11" s="809"/>
      <c r="AF11" s="809"/>
      <c r="AG11" s="809"/>
      <c r="AH11" s="805"/>
      <c r="AI11" s="810"/>
      <c r="AJ11" s="810"/>
      <c r="AK11" s="811"/>
      <c r="AL11" s="811"/>
    </row>
    <row r="12" spans="1:38" ht="36.75" customHeight="1">
      <c r="A12" s="812">
        <v>1</v>
      </c>
      <c r="B12" s="817"/>
      <c r="C12" s="813">
        <f>IF('(入力順➀)基本情報入力シート'!C33="","",'(入力順➀)基本情報入力シート'!C33)</f>
        <v>1</v>
      </c>
      <c r="D12" s="814">
        <f>IF('(入力順➀)基本情報入力シート'!D33="","",'(入力順➀)基本情報入力シート'!D33)</f>
        <v>3</v>
      </c>
      <c r="E12" s="814">
        <f>IF('(入力順➀)基本情報入力シート'!E33="","",'(入力順➀)基本情報入力シート'!E33)</f>
        <v>3</v>
      </c>
      <c r="F12" s="814">
        <f>IF('(入力順➀)基本情報入力シート'!F33="","",'(入力順➀)基本情報入力シート'!F33)</f>
        <v>4</v>
      </c>
      <c r="G12" s="814">
        <f>IF('(入力順➀)基本情報入力シート'!G33="","",'(入力順➀)基本情報入力シート'!G33)</f>
        <v>5</v>
      </c>
      <c r="H12" s="814">
        <f>IF('(入力順➀)基本情報入力シート'!H33="","",'(入力順➀)基本情報入力シート'!H33)</f>
        <v>6</v>
      </c>
      <c r="I12" s="814">
        <f>IF('(入力順➀)基本情報入力シート'!I33="","",'(入力順➀)基本情報入力シート'!I33)</f>
        <v>7</v>
      </c>
      <c r="J12" s="814">
        <f>IF('(入力順➀)基本情報入力シート'!J33="","",'(入力順➀)基本情報入力シート'!J33)</f>
        <v>8</v>
      </c>
      <c r="K12" s="814">
        <f>IF('(入力順➀)基本情報入力シート'!K33="","",'(入力順➀)基本情報入力シート'!K33)</f>
        <v>9</v>
      </c>
      <c r="L12" s="850">
        <f>IF('(入力順➀)基本情報入力シート'!L33="","",'(入力順➀)基本情報入力シート'!L33)</f>
        <v>1</v>
      </c>
      <c r="M12" s="815" t="str">
        <f>IF('(入力順➀)基本情報入力シート'!M33="","",'(入力順➀)基本情報入力シート'!M33)</f>
        <v>東京都</v>
      </c>
      <c r="N12" s="815" t="str">
        <f>IF('(入力順➀)基本情報入力シート'!R33="","",'(入力順➀)基本情報入力シート'!R33)</f>
        <v>東京都</v>
      </c>
      <c r="O12" s="815" t="str">
        <f>IF('(入力順➀)基本情報入力シート'!W33="","",'(入力順➀)基本情報入力シート'!W33)</f>
        <v>千代田区</v>
      </c>
      <c r="P12" s="812" t="str">
        <f>IF('(入力順➀)基本情報入力シート'!X33="","",'(入力順➀)基本情報入力シート'!X33)</f>
        <v>介護保険事業所名称０１</v>
      </c>
      <c r="Q12" s="816" t="str">
        <f>IF('(入力順➀)基本情報入力シート'!Y33="","",'(入力順➀)基本情報入力シート'!Y33)</f>
        <v>訪問介護</v>
      </c>
      <c r="R12" s="817"/>
      <c r="S12" s="818" t="str">
        <f>IF(B12="×","",IF('(入力順➀)基本情報入力シート'!AB33="","",'(入力順➀)基本情報入力シート'!AB33))</f>
        <v/>
      </c>
      <c r="T12" s="819">
        <f>IF(B12="×","",IF('(入力順➀)基本情報入力シート'!AA33="","",'(入力順➀)基本情報入力シート'!AA33))</f>
        <v>11.4</v>
      </c>
      <c r="U12" s="820">
        <f>IF(B12="×","",IF(Q12="","",VLOOKUP(Q12,【参考】数式用2!$A$3:$C$36,3,FALSE)))</f>
        <v>2.1000000000000001E-2</v>
      </c>
      <c r="V12" s="821" t="s">
        <v>34</v>
      </c>
      <c r="W12" s="822">
        <v>4</v>
      </c>
      <c r="X12" s="823" t="s">
        <v>12</v>
      </c>
      <c r="Y12" s="824"/>
      <c r="Z12" s="825" t="s">
        <v>102</v>
      </c>
      <c r="AA12" s="826">
        <v>4</v>
      </c>
      <c r="AB12" s="827" t="s">
        <v>12</v>
      </c>
      <c r="AC12" s="828"/>
      <c r="AD12" s="827" t="s">
        <v>17</v>
      </c>
      <c r="AE12" s="829" t="s">
        <v>49</v>
      </c>
      <c r="AF12" s="830" t="str">
        <f>IF(AC12="","",AC12-Y12+1)</f>
        <v/>
      </c>
      <c r="AG12" s="831" t="s">
        <v>69</v>
      </c>
      <c r="AH12" s="832" t="str">
        <f t="shared" ref="AH12:AH75" si="0">IFERROR(ROUNDDOWN(ROUND(S12*T12,0)*U12,0)*AF12,"")</f>
        <v/>
      </c>
      <c r="AI12" s="833"/>
      <c r="AJ12" s="833"/>
      <c r="AK12" s="834"/>
      <c r="AL12" s="833"/>
    </row>
    <row r="13" spans="1:38" ht="36.75" customHeight="1">
      <c r="A13" s="812">
        <f>A12+1</f>
        <v>2</v>
      </c>
      <c r="B13" s="817"/>
      <c r="C13" s="813">
        <f>IF('(入力順➀)基本情報入力シート'!C34="","",'(入力順➀)基本情報入力シート'!C34)</f>
        <v>1</v>
      </c>
      <c r="D13" s="814">
        <f>IF('(入力順➀)基本情報入力シート'!D34="","",'(入力順➀)基本情報入力シート'!D34)</f>
        <v>3</v>
      </c>
      <c r="E13" s="814">
        <f>IF('(入力順➀)基本情報入力シート'!E34="","",'(入力順➀)基本情報入力シート'!E34)</f>
        <v>3</v>
      </c>
      <c r="F13" s="814">
        <f>IF('(入力順➀)基本情報入力シート'!F34="","",'(入力順➀)基本情報入力シート'!F34)</f>
        <v>4</v>
      </c>
      <c r="G13" s="814">
        <f>IF('(入力順➀)基本情報入力シート'!G34="","",'(入力順➀)基本情報入力シート'!G34)</f>
        <v>5</v>
      </c>
      <c r="H13" s="814">
        <f>IF('(入力順➀)基本情報入力シート'!H34="","",'(入力順➀)基本情報入力シート'!H34)</f>
        <v>6</v>
      </c>
      <c r="I13" s="814">
        <f>IF('(入力順➀)基本情報入力シート'!I34="","",'(入力順➀)基本情報入力シート'!I34)</f>
        <v>7</v>
      </c>
      <c r="J13" s="814">
        <f>IF('(入力順➀)基本情報入力シート'!J34="","",'(入力順➀)基本情報入力シート'!J34)</f>
        <v>8</v>
      </c>
      <c r="K13" s="814">
        <f>IF('(入力順➀)基本情報入力シート'!K34="","",'(入力順➀)基本情報入力シート'!K34)</f>
        <v>9</v>
      </c>
      <c r="L13" s="850">
        <f>IF('(入力順➀)基本情報入力シート'!L34="","",'(入力順➀)基本情報入力シート'!L34)</f>
        <v>2</v>
      </c>
      <c r="M13" s="815" t="str">
        <f>IF('(入力順➀)基本情報入力シート'!M34="","",'(入力順➀)基本情報入力シート'!M34)</f>
        <v>東京都</v>
      </c>
      <c r="N13" s="815" t="str">
        <f>IF('(入力順➀)基本情報入力シート'!R34="","",'(入力順➀)基本情報入力シート'!R34)</f>
        <v>東京都</v>
      </c>
      <c r="O13" s="815" t="str">
        <f>IF('(入力順➀)基本情報入力シート'!W34="","",'(入力順➀)基本情報入力シート'!W34)</f>
        <v>豊島区</v>
      </c>
      <c r="P13" s="812" t="str">
        <f>IF('(入力順➀)基本情報入力シート'!X34="","",'(入力順➀)基本情報入力シート'!X34)</f>
        <v>介護保険事業所名称０２</v>
      </c>
      <c r="Q13" s="816" t="str">
        <f>IF('(入力順➀)基本情報入力シート'!Y34="","",'(入力順➀)基本情報入力シート'!Y34)</f>
        <v>通所介護</v>
      </c>
      <c r="R13" s="817"/>
      <c r="S13" s="818" t="str">
        <f>IF(B13="×","",IF('(入力順➀)基本情報入力シート'!AB34="","",'(入力順➀)基本情報入力シート'!AB34))</f>
        <v/>
      </c>
      <c r="T13" s="819">
        <f>IF(B13="×","",IF('(入力順➀)基本情報入力シート'!AA34="","",'(入力順➀)基本情報入力シート'!AA34))</f>
        <v>10.9</v>
      </c>
      <c r="U13" s="820">
        <f>IF(B13="×","",IF(Q13="","",VLOOKUP(Q13,【参考】数式用2!$A$3:$C$36,3,FALSE)))</f>
        <v>0.01</v>
      </c>
      <c r="V13" s="821" t="s">
        <v>34</v>
      </c>
      <c r="W13" s="822">
        <v>4</v>
      </c>
      <c r="X13" s="823" t="s">
        <v>12</v>
      </c>
      <c r="Y13" s="824"/>
      <c r="Z13" s="825" t="s">
        <v>102</v>
      </c>
      <c r="AA13" s="826">
        <v>4</v>
      </c>
      <c r="AB13" s="827" t="s">
        <v>12</v>
      </c>
      <c r="AC13" s="828"/>
      <c r="AD13" s="827" t="s">
        <v>17</v>
      </c>
      <c r="AE13" s="829" t="s">
        <v>49</v>
      </c>
      <c r="AF13" s="830" t="str">
        <f>IF(AC13="","",AC13-Y13+1)</f>
        <v/>
      </c>
      <c r="AG13" s="831" t="s">
        <v>69</v>
      </c>
      <c r="AH13" s="832" t="str">
        <f t="shared" si="0"/>
        <v/>
      </c>
      <c r="AI13" s="833"/>
      <c r="AJ13" s="833"/>
      <c r="AK13" s="833"/>
      <c r="AL13" s="833"/>
    </row>
    <row r="14" spans="1:38" ht="36.75" customHeight="1">
      <c r="A14" s="812">
        <f t="shared" ref="A14:A77" si="1">A13+1</f>
        <v>3</v>
      </c>
      <c r="B14" s="817"/>
      <c r="C14" s="813">
        <f>IF('(入力順➀)基本情報入力シート'!C35="","",'(入力順➀)基本情報入力シート'!C35)</f>
        <v>1</v>
      </c>
      <c r="D14" s="814">
        <f>IF('(入力順➀)基本情報入力シート'!D35="","",'(入力順➀)基本情報入力シート'!D35)</f>
        <v>3</v>
      </c>
      <c r="E14" s="814">
        <f>IF('(入力順➀)基本情報入力シート'!E35="","",'(入力順➀)基本情報入力シート'!E35)</f>
        <v>3</v>
      </c>
      <c r="F14" s="814">
        <f>IF('(入力順➀)基本情報入力シート'!F35="","",'(入力順➀)基本情報入力シート'!F35)</f>
        <v>4</v>
      </c>
      <c r="G14" s="814">
        <f>IF('(入力順➀)基本情報入力シート'!G35="","",'(入力順➀)基本情報入力シート'!G35)</f>
        <v>5</v>
      </c>
      <c r="H14" s="814">
        <f>IF('(入力順➀)基本情報入力シート'!H35="","",'(入力順➀)基本情報入力シート'!H35)</f>
        <v>6</v>
      </c>
      <c r="I14" s="814">
        <f>IF('(入力順➀)基本情報入力シート'!I35="","",'(入力順➀)基本情報入力シート'!I35)</f>
        <v>7</v>
      </c>
      <c r="J14" s="814">
        <f>IF('(入力順➀)基本情報入力シート'!J35="","",'(入力順➀)基本情報入力シート'!J35)</f>
        <v>8</v>
      </c>
      <c r="K14" s="814">
        <f>IF('(入力順➀)基本情報入力シート'!K35="","",'(入力順➀)基本情報入力シート'!K35)</f>
        <v>9</v>
      </c>
      <c r="L14" s="850">
        <f>IF('(入力順➀)基本情報入力シート'!L35="","",'(入力順➀)基本情報入力シート'!L35)</f>
        <v>3</v>
      </c>
      <c r="M14" s="815" t="str">
        <f>IF('(入力順➀)基本情報入力シート'!M35="","",'(入力順➀)基本情報入力シート'!M35)</f>
        <v>世田谷区</v>
      </c>
      <c r="N14" s="815" t="str">
        <f>IF('(入力順➀)基本情報入力シート'!R35="","",'(入力順➀)基本情報入力シート'!R35)</f>
        <v>東京都</v>
      </c>
      <c r="O14" s="815" t="str">
        <f>IF('(入力順➀)基本情報入力シート'!W35="","",'(入力順➀)基本情報入力シート'!W35)</f>
        <v>世田谷区</v>
      </c>
      <c r="P14" s="812" t="str">
        <f>IF('(入力順➀)基本情報入力シート'!X35="","",'(入力順➀)基本情報入力シート'!X35)</f>
        <v>介護保険事業所名称０３</v>
      </c>
      <c r="Q14" s="816" t="str">
        <f>IF('(入力順➀)基本情報入力シート'!Y35="","",'(入力順➀)基本情報入力シート'!Y35)</f>
        <v>定期巡回･随時対応型訪問介護看護</v>
      </c>
      <c r="R14" s="817"/>
      <c r="S14" s="818" t="str">
        <f>IF(B14="×","",IF('(入力順➀)基本情報入力シート'!AB35="","",'(入力順➀)基本情報入力シート'!AB35))</f>
        <v/>
      </c>
      <c r="T14" s="819">
        <f>IF(B14="×","",IF('(入力順➀)基本情報入力シート'!AA35="","",'(入力順➀)基本情報入力シート'!AA35))</f>
        <v>11.4</v>
      </c>
      <c r="U14" s="820">
        <f>IF(B14="×","",IF(Q14="","",VLOOKUP(Q14,【参考】数式用2!$A$3:$C$36,3,FALSE)))</f>
        <v>2.1000000000000001E-2</v>
      </c>
      <c r="V14" s="821" t="s">
        <v>34</v>
      </c>
      <c r="W14" s="822">
        <v>4</v>
      </c>
      <c r="X14" s="823" t="s">
        <v>12</v>
      </c>
      <c r="Y14" s="824"/>
      <c r="Z14" s="825" t="s">
        <v>102</v>
      </c>
      <c r="AA14" s="826">
        <v>4</v>
      </c>
      <c r="AB14" s="827" t="s">
        <v>12</v>
      </c>
      <c r="AC14" s="828"/>
      <c r="AD14" s="827" t="s">
        <v>17</v>
      </c>
      <c r="AE14" s="829" t="s">
        <v>49</v>
      </c>
      <c r="AF14" s="830" t="str">
        <f t="shared" ref="AF14:AF77" si="2">IF(AC14="","",AC14-Y14+1)</f>
        <v/>
      </c>
      <c r="AG14" s="831" t="s">
        <v>69</v>
      </c>
      <c r="AH14" s="832" t="str">
        <f t="shared" si="0"/>
        <v/>
      </c>
      <c r="AI14" s="833"/>
      <c r="AJ14" s="833"/>
      <c r="AK14" s="833"/>
      <c r="AL14" s="833"/>
    </row>
    <row r="15" spans="1:38" ht="36.75" customHeight="1">
      <c r="A15" s="812">
        <f t="shared" si="1"/>
        <v>4</v>
      </c>
      <c r="B15" s="817"/>
      <c r="C15" s="813">
        <f>IF('(入力順➀)基本情報入力シート'!C36="","",'(入力順➀)基本情報入力シート'!C36)</f>
        <v>1</v>
      </c>
      <c r="D15" s="814">
        <f>IF('(入力順➀)基本情報入力シート'!D36="","",'(入力順➀)基本情報入力シート'!D36)</f>
        <v>1</v>
      </c>
      <c r="E15" s="814">
        <f>IF('(入力順➀)基本情報入力シート'!E36="","",'(入力順➀)基本情報入力シート'!E36)</f>
        <v>3</v>
      </c>
      <c r="F15" s="814">
        <f>IF('(入力順➀)基本情報入力シート'!F36="","",'(入力順➀)基本情報入力シート'!F36)</f>
        <v>4</v>
      </c>
      <c r="G15" s="814">
        <f>IF('(入力順➀)基本情報入力シート'!G36="","",'(入力順➀)基本情報入力シート'!G36)</f>
        <v>5</v>
      </c>
      <c r="H15" s="814">
        <f>IF('(入力順➀)基本情報入力シート'!H36="","",'(入力順➀)基本情報入力シート'!H36)</f>
        <v>6</v>
      </c>
      <c r="I15" s="814">
        <f>IF('(入力順➀)基本情報入力シート'!I36="","",'(入力順➀)基本情報入力シート'!I36)</f>
        <v>7</v>
      </c>
      <c r="J15" s="814">
        <f>IF('(入力順➀)基本情報入力シート'!J36="","",'(入力順➀)基本情報入力シート'!J36)</f>
        <v>8</v>
      </c>
      <c r="K15" s="814">
        <f>IF('(入力順➀)基本情報入力シート'!K36="","",'(入力順➀)基本情報入力シート'!K36)</f>
        <v>9</v>
      </c>
      <c r="L15" s="850">
        <f>IF('(入力順➀)基本情報入力シート'!L36="","",'(入力順➀)基本情報入力シート'!L36)</f>
        <v>4</v>
      </c>
      <c r="M15" s="815" t="str">
        <f>IF('(入力順➀)基本情報入力シート'!M36="","",'(入力順➀)基本情報入力シート'!M36)</f>
        <v>埼玉県</v>
      </c>
      <c r="N15" s="815" t="str">
        <f>IF('(入力順➀)基本情報入力シート'!R36="","",'(入力順➀)基本情報入力シート'!R36)</f>
        <v>埼玉県</v>
      </c>
      <c r="O15" s="815" t="str">
        <f>IF('(入力順➀)基本情報入力シート'!W36="","",'(入力順➀)基本情報入力シート'!W36)</f>
        <v>さいたま市</v>
      </c>
      <c r="P15" s="812" t="str">
        <f>IF('(入力順➀)基本情報入力シート'!X36="","",'(入力順➀)基本情報入力シート'!X36)</f>
        <v>介護保険事業所名称０４</v>
      </c>
      <c r="Q15" s="816" t="str">
        <f>IF('(入力順➀)基本情報入力シート'!Y36="","",'(入力順➀)基本情報入力シート'!Y36)</f>
        <v>介護老人福祉施設</v>
      </c>
      <c r="R15" s="817"/>
      <c r="S15" s="818" t="str">
        <f>IF(B15="×","",IF('(入力順➀)基本情報入力シート'!AB36="","",'(入力順➀)基本情報入力シート'!AB36))</f>
        <v/>
      </c>
      <c r="T15" s="819">
        <f>IF(B15="×","",IF('(入力順➀)基本情報入力シート'!AA36="","",'(入力順➀)基本情報入力シート'!AA36))</f>
        <v>10.68</v>
      </c>
      <c r="U15" s="820">
        <f>IF(B15="×","",IF(Q15="","",VLOOKUP(Q15,【参考】数式用2!$A$3:$C$36,3,FALSE)))</f>
        <v>1.4E-2</v>
      </c>
      <c r="V15" s="821" t="s">
        <v>34</v>
      </c>
      <c r="W15" s="822">
        <v>4</v>
      </c>
      <c r="X15" s="823" t="s">
        <v>12</v>
      </c>
      <c r="Y15" s="824"/>
      <c r="Z15" s="825" t="s">
        <v>102</v>
      </c>
      <c r="AA15" s="826">
        <v>4</v>
      </c>
      <c r="AB15" s="827" t="s">
        <v>12</v>
      </c>
      <c r="AC15" s="828"/>
      <c r="AD15" s="827" t="s">
        <v>17</v>
      </c>
      <c r="AE15" s="829" t="s">
        <v>49</v>
      </c>
      <c r="AF15" s="830" t="str">
        <f t="shared" si="2"/>
        <v/>
      </c>
      <c r="AG15" s="831" t="s">
        <v>69</v>
      </c>
      <c r="AH15" s="832" t="str">
        <f t="shared" si="0"/>
        <v/>
      </c>
      <c r="AI15" s="833"/>
      <c r="AJ15" s="833"/>
      <c r="AK15" s="833"/>
      <c r="AL15" s="833"/>
    </row>
    <row r="16" spans="1:38" ht="36.75" customHeight="1">
      <c r="A16" s="812">
        <f t="shared" si="1"/>
        <v>5</v>
      </c>
      <c r="B16" s="817"/>
      <c r="C16" s="813">
        <f>IF('(入力順➀)基本情報入力シート'!C37="","",'(入力順➀)基本情報入力シート'!C37)</f>
        <v>1</v>
      </c>
      <c r="D16" s="814">
        <f>IF('(入力順➀)基本情報入力シート'!D37="","",'(入力順➀)基本情報入力シート'!D37)</f>
        <v>4</v>
      </c>
      <c r="E16" s="814">
        <f>IF('(入力順➀)基本情報入力シート'!E37="","",'(入力順➀)基本情報入力シート'!E37)</f>
        <v>3</v>
      </c>
      <c r="F16" s="814">
        <f>IF('(入力順➀)基本情報入力シート'!F37="","",'(入力順➀)基本情報入力シート'!F37)</f>
        <v>4</v>
      </c>
      <c r="G16" s="814">
        <f>IF('(入力順➀)基本情報入力シート'!G37="","",'(入力順➀)基本情報入力シート'!G37)</f>
        <v>5</v>
      </c>
      <c r="H16" s="814">
        <f>IF('(入力順➀)基本情報入力シート'!H37="","",'(入力順➀)基本情報入力シート'!H37)</f>
        <v>6</v>
      </c>
      <c r="I16" s="814">
        <f>IF('(入力順➀)基本情報入力シート'!I37="","",'(入力順➀)基本情報入力シート'!I37)</f>
        <v>7</v>
      </c>
      <c r="J16" s="814">
        <f>IF('(入力順➀)基本情報入力シート'!J37="","",'(入力順➀)基本情報入力シート'!J37)</f>
        <v>8</v>
      </c>
      <c r="K16" s="814">
        <f>IF('(入力順➀)基本情報入力シート'!K37="","",'(入力順➀)基本情報入力シート'!K37)</f>
        <v>9</v>
      </c>
      <c r="L16" s="850">
        <f>IF('(入力順➀)基本情報入力シート'!L37="","",'(入力順➀)基本情報入力シート'!L37)</f>
        <v>5</v>
      </c>
      <c r="M16" s="815" t="str">
        <f>IF('(入力順➀)基本情報入力シート'!M37="","",'(入力順➀)基本情報入力シート'!M37)</f>
        <v>横浜市</v>
      </c>
      <c r="N16" s="815" t="str">
        <f>IF('(入力順➀)基本情報入力シート'!R37="","",'(入力順➀)基本情報入力シート'!R37)</f>
        <v>神奈川県</v>
      </c>
      <c r="O16" s="815" t="str">
        <f>IF('(入力順➀)基本情報入力シート'!W37="","",'(入力順➀)基本情報入力シート'!W37)</f>
        <v>横浜市</v>
      </c>
      <c r="P16" s="812" t="str">
        <f>IF('(入力順➀)基本情報入力シート'!X37="","",'(入力順➀)基本情報入力シート'!X37)</f>
        <v>介護保険事業所名称０５</v>
      </c>
      <c r="Q16" s="816" t="str">
        <f>IF('(入力順➀)基本情報入力シート'!Y37="","",'(入力順➀)基本情報入力シート'!Y37)</f>
        <v>小規模多機能型居宅介護</v>
      </c>
      <c r="R16" s="817"/>
      <c r="S16" s="818" t="str">
        <f>IF(B16="×","",IF('(入力順➀)基本情報入力シート'!AB37="","",'(入力順➀)基本情報入力シート'!AB37))</f>
        <v/>
      </c>
      <c r="T16" s="819">
        <f>IF(B16="×","",IF('(入力順➀)基本情報入力シート'!AA37="","",'(入力順➀)基本情報入力シート'!AA37))</f>
        <v>10.88</v>
      </c>
      <c r="U16" s="820">
        <f>IF(B16="×","",IF(Q16="","",VLOOKUP(Q16,【参考】数式用2!$A$3:$C$36,3,FALSE)))</f>
        <v>1.6E-2</v>
      </c>
      <c r="V16" s="821" t="s">
        <v>34</v>
      </c>
      <c r="W16" s="822">
        <v>4</v>
      </c>
      <c r="X16" s="823" t="s">
        <v>12</v>
      </c>
      <c r="Y16" s="824"/>
      <c r="Z16" s="825" t="s">
        <v>102</v>
      </c>
      <c r="AA16" s="826">
        <v>4</v>
      </c>
      <c r="AB16" s="827" t="s">
        <v>12</v>
      </c>
      <c r="AC16" s="828"/>
      <c r="AD16" s="827" t="s">
        <v>17</v>
      </c>
      <c r="AE16" s="829" t="s">
        <v>49</v>
      </c>
      <c r="AF16" s="830" t="str">
        <f t="shared" si="2"/>
        <v/>
      </c>
      <c r="AG16" s="831" t="s">
        <v>69</v>
      </c>
      <c r="AH16" s="832" t="str">
        <f t="shared" si="0"/>
        <v/>
      </c>
      <c r="AI16" s="833"/>
      <c r="AJ16" s="833"/>
      <c r="AK16" s="833"/>
      <c r="AL16" s="833"/>
    </row>
    <row r="17" spans="1:38" ht="36.75" customHeight="1">
      <c r="A17" s="812">
        <f t="shared" si="1"/>
        <v>6</v>
      </c>
      <c r="B17" s="817"/>
      <c r="C17" s="813">
        <f>IF('(入力順➀)基本情報入力シート'!C38="","",'(入力順➀)基本情報入力シート'!C38)</f>
        <v>1</v>
      </c>
      <c r="D17" s="814">
        <f>IF('(入力順➀)基本情報入力シート'!D38="","",'(入力順➀)基本情報入力シート'!D38)</f>
        <v>4</v>
      </c>
      <c r="E17" s="814">
        <f>IF('(入力順➀)基本情報入力シート'!E38="","",'(入力順➀)基本情報入力シート'!E38)</f>
        <v>3</v>
      </c>
      <c r="F17" s="814">
        <f>IF('(入力順➀)基本情報入力シート'!F38="","",'(入力順➀)基本情報入力シート'!F38)</f>
        <v>4</v>
      </c>
      <c r="G17" s="814">
        <f>IF('(入力順➀)基本情報入力シート'!G38="","",'(入力順➀)基本情報入力シート'!G38)</f>
        <v>5</v>
      </c>
      <c r="H17" s="814">
        <f>IF('(入力順➀)基本情報入力シート'!H38="","",'(入力順➀)基本情報入力シート'!H38)</f>
        <v>6</v>
      </c>
      <c r="I17" s="814">
        <f>IF('(入力順➀)基本情報入力シート'!I38="","",'(入力順➀)基本情報入力シート'!I38)</f>
        <v>7</v>
      </c>
      <c r="J17" s="814">
        <f>IF('(入力順➀)基本情報入力シート'!J38="","",'(入力順➀)基本情報入力シート'!J38)</f>
        <v>8</v>
      </c>
      <c r="K17" s="814">
        <f>IF('(入力順➀)基本情報入力シート'!K38="","",'(入力順➀)基本情報入力シート'!K38)</f>
        <v>9</v>
      </c>
      <c r="L17" s="850">
        <f>IF('(入力順➀)基本情報入力シート'!L38="","",'(入力順➀)基本情報入力シート'!L38)</f>
        <v>5</v>
      </c>
      <c r="M17" s="815" t="str">
        <f>IF('(入力順➀)基本情報入力シート'!M38="","",'(入力順➀)基本情報入力シート'!M38)</f>
        <v>横浜市</v>
      </c>
      <c r="N17" s="815" t="str">
        <f>IF('(入力順➀)基本情報入力シート'!R38="","",'(入力順➀)基本情報入力シート'!R38)</f>
        <v>神奈川県</v>
      </c>
      <c r="O17" s="815" t="str">
        <f>IF('(入力順➀)基本情報入力シート'!W38="","",'(入力順➀)基本情報入力シート'!W38)</f>
        <v>横浜市</v>
      </c>
      <c r="P17" s="812" t="str">
        <f>IF('(入力順➀)基本情報入力シート'!X38="","",'(入力順➀)基本情報入力シート'!X38)</f>
        <v>介護保険事業所名称０５</v>
      </c>
      <c r="Q17" s="816" t="str">
        <f>IF('(入力順➀)基本情報入力シート'!Y38="","",'(入力順➀)基本情報入力シート'!Y38)</f>
        <v>介護予防小規模多機能型居宅介護</v>
      </c>
      <c r="R17" s="817"/>
      <c r="S17" s="818" t="str">
        <f>IF(B17="×","",IF('(入力順➀)基本情報入力シート'!AB38="","",'(入力順➀)基本情報入力シート'!AB38))</f>
        <v/>
      </c>
      <c r="T17" s="819" t="str">
        <f>IF(B17="×","",IF('(入力順➀)基本情報入力シート'!AA38="","",'(入力順➀)基本情報入力シート'!AA38))</f>
        <v/>
      </c>
      <c r="U17" s="820">
        <f>IF(B17="×","",IF(Q17="","",VLOOKUP(Q17,【参考】数式用2!$A$3:$C$36,3,FALSE)))</f>
        <v>1.6E-2</v>
      </c>
      <c r="V17" s="821" t="s">
        <v>201</v>
      </c>
      <c r="W17" s="822">
        <v>4</v>
      </c>
      <c r="X17" s="823" t="s">
        <v>202</v>
      </c>
      <c r="Y17" s="824"/>
      <c r="Z17" s="825" t="s">
        <v>203</v>
      </c>
      <c r="AA17" s="826">
        <v>4</v>
      </c>
      <c r="AB17" s="827" t="s">
        <v>202</v>
      </c>
      <c r="AC17" s="828"/>
      <c r="AD17" s="827" t="s">
        <v>204</v>
      </c>
      <c r="AE17" s="829" t="s">
        <v>205</v>
      </c>
      <c r="AF17" s="830" t="str">
        <f t="shared" si="2"/>
        <v/>
      </c>
      <c r="AG17" s="831" t="s">
        <v>206</v>
      </c>
      <c r="AH17" s="832" t="str">
        <f t="shared" si="0"/>
        <v/>
      </c>
      <c r="AI17" s="833"/>
      <c r="AJ17" s="833"/>
      <c r="AK17" s="833"/>
      <c r="AL17" s="833"/>
    </row>
    <row r="18" spans="1:38" ht="36.75" customHeight="1">
      <c r="A18" s="812">
        <f t="shared" si="1"/>
        <v>7</v>
      </c>
      <c r="B18" s="817"/>
      <c r="C18" s="813">
        <f>IF('(入力順➀)基本情報入力シート'!C39="","",'(入力順➀)基本情報入力シート'!C39)</f>
        <v>1</v>
      </c>
      <c r="D18" s="814">
        <f>IF('(入力順➀)基本情報入力シート'!D39="","",'(入力順➀)基本情報入力シート'!D39)</f>
        <v>2</v>
      </c>
      <c r="E18" s="814">
        <f>IF('(入力順➀)基本情報入力シート'!E39="","",'(入力順➀)基本情報入力シート'!E39)</f>
        <v>3</v>
      </c>
      <c r="F18" s="814">
        <f>IF('(入力順➀)基本情報入力シート'!F39="","",'(入力順➀)基本情報入力シート'!F39)</f>
        <v>4</v>
      </c>
      <c r="G18" s="814">
        <f>IF('(入力順➀)基本情報入力シート'!G39="","",'(入力順➀)基本情報入力シート'!G39)</f>
        <v>5</v>
      </c>
      <c r="H18" s="814">
        <f>IF('(入力順➀)基本情報入力シート'!H39="","",'(入力順➀)基本情報入力シート'!H39)</f>
        <v>6</v>
      </c>
      <c r="I18" s="814">
        <f>IF('(入力順➀)基本情報入力シート'!I39="","",'(入力順➀)基本情報入力シート'!I39)</f>
        <v>7</v>
      </c>
      <c r="J18" s="814">
        <f>IF('(入力順➀)基本情報入力シート'!J39="","",'(入力順➀)基本情報入力シート'!J39)</f>
        <v>8</v>
      </c>
      <c r="K18" s="814">
        <f>IF('(入力順➀)基本情報入力シート'!K39="","",'(入力順➀)基本情報入力シート'!K39)</f>
        <v>9</v>
      </c>
      <c r="L18" s="850">
        <f>IF('(入力順➀)基本情報入力シート'!L39="","",'(入力順➀)基本情報入力シート'!L39)</f>
        <v>6</v>
      </c>
      <c r="M18" s="815" t="str">
        <f>IF('(入力順➀)基本情報入力シート'!M39="","",'(入力順➀)基本情報入力シート'!M39)</f>
        <v>千葉県</v>
      </c>
      <c r="N18" s="815" t="str">
        <f>IF('(入力順➀)基本情報入力シート'!R39="","",'(入力順➀)基本情報入力シート'!R39)</f>
        <v>神奈川県</v>
      </c>
      <c r="O18" s="815" t="str">
        <f>IF('(入力順➀)基本情報入力シート'!W39="","",'(入力順➀)基本情報入力シート'!W39)</f>
        <v>千葉市</v>
      </c>
      <c r="P18" s="812" t="str">
        <f>IF('(入力順➀)基本情報入力シート'!X39="","",'(入力順➀)基本情報入力シート'!X39)</f>
        <v>介護保険事業所名称０６</v>
      </c>
      <c r="Q18" s="816" t="str">
        <f>IF('(入力順➀)基本情報入力シート'!Y39="","",'(入力順➀)基本情報入力シート'!Y39)</f>
        <v>介護老人保健施設</v>
      </c>
      <c r="R18" s="817"/>
      <c r="S18" s="818" t="str">
        <f>IF(B18="×","",IF('(入力順➀)基本情報入力シート'!AB39="","",'(入力順➀)基本情報入力シート'!AB39))</f>
        <v/>
      </c>
      <c r="T18" s="819">
        <f>IF(B18="×","",IF('(入力順➀)基本情報入力シート'!AA39="","",'(入力順➀)基本情報入力シート'!AA39))</f>
        <v>10.68</v>
      </c>
      <c r="U18" s="820">
        <f>IF(B18="×","",IF(Q18="","",VLOOKUP(Q18,【参考】数式用2!$A$3:$C$36,3,FALSE)))</f>
        <v>8.0000000000000002E-3</v>
      </c>
      <c r="V18" s="821" t="s">
        <v>201</v>
      </c>
      <c r="W18" s="822">
        <v>4</v>
      </c>
      <c r="X18" s="823" t="s">
        <v>202</v>
      </c>
      <c r="Y18" s="824"/>
      <c r="Z18" s="825" t="s">
        <v>203</v>
      </c>
      <c r="AA18" s="826">
        <v>4</v>
      </c>
      <c r="AB18" s="827" t="s">
        <v>202</v>
      </c>
      <c r="AC18" s="828"/>
      <c r="AD18" s="827" t="s">
        <v>204</v>
      </c>
      <c r="AE18" s="829" t="s">
        <v>205</v>
      </c>
      <c r="AF18" s="830" t="str">
        <f t="shared" si="2"/>
        <v/>
      </c>
      <c r="AG18" s="831" t="s">
        <v>206</v>
      </c>
      <c r="AH18" s="832" t="str">
        <f t="shared" si="0"/>
        <v/>
      </c>
      <c r="AI18" s="833"/>
      <c r="AJ18" s="833"/>
      <c r="AK18" s="833"/>
      <c r="AL18" s="833"/>
    </row>
    <row r="19" spans="1:38" ht="36.75" customHeight="1">
      <c r="A19" s="812">
        <f t="shared" si="1"/>
        <v>8</v>
      </c>
      <c r="B19" s="817"/>
      <c r="C19" s="813">
        <f>IF('(入力順➀)基本情報入力シート'!C40="","",'(入力順➀)基本情報入力シート'!C40)</f>
        <v>1</v>
      </c>
      <c r="D19" s="814">
        <f>IF('(入力順➀)基本情報入力シート'!D40="","",'(入力順➀)基本情報入力シート'!D40)</f>
        <v>2</v>
      </c>
      <c r="E19" s="814">
        <f>IF('(入力順➀)基本情報入力シート'!E40="","",'(入力順➀)基本情報入力シート'!E40)</f>
        <v>3</v>
      </c>
      <c r="F19" s="814">
        <f>IF('(入力順➀)基本情報入力シート'!F40="","",'(入力順➀)基本情報入力シート'!F40)</f>
        <v>4</v>
      </c>
      <c r="G19" s="814">
        <f>IF('(入力順➀)基本情報入力シート'!G40="","",'(入力順➀)基本情報入力シート'!G40)</f>
        <v>5</v>
      </c>
      <c r="H19" s="814">
        <f>IF('(入力順➀)基本情報入力シート'!H40="","",'(入力順➀)基本情報入力シート'!H40)</f>
        <v>6</v>
      </c>
      <c r="I19" s="814">
        <f>IF('(入力順➀)基本情報入力シート'!I40="","",'(入力順➀)基本情報入力シート'!I40)</f>
        <v>7</v>
      </c>
      <c r="J19" s="814">
        <f>IF('(入力順➀)基本情報入力シート'!J40="","",'(入力順➀)基本情報入力シート'!J40)</f>
        <v>8</v>
      </c>
      <c r="K19" s="814">
        <f>IF('(入力順➀)基本情報入力シート'!K40="","",'(入力順➀)基本情報入力シート'!K40)</f>
        <v>9</v>
      </c>
      <c r="L19" s="850">
        <f>IF('(入力順➀)基本情報入力シート'!L40="","",'(入力順➀)基本情報入力シート'!L40)</f>
        <v>6</v>
      </c>
      <c r="M19" s="815" t="str">
        <f>IF('(入力順➀)基本情報入力シート'!M40="","",'(入力順➀)基本情報入力シート'!M40)</f>
        <v>千葉県</v>
      </c>
      <c r="N19" s="815" t="str">
        <f>IF('(入力順➀)基本情報入力シート'!R40="","",'(入力順➀)基本情報入力シート'!R40)</f>
        <v>千葉県</v>
      </c>
      <c r="O19" s="815" t="str">
        <f>IF('(入力順➀)基本情報入力シート'!W40="","",'(入力順➀)基本情報入力シート'!W40)</f>
        <v>千葉市</v>
      </c>
      <c r="P19" s="812" t="str">
        <f>IF('(入力順➀)基本情報入力シート'!X40="","",'(入力順➀)基本情報入力シート'!X40)</f>
        <v>介護保険事業所名称０６</v>
      </c>
      <c r="Q19" s="816" t="str">
        <f>IF('(入力順➀)基本情報入力シート'!Y40="","",'(入力順➀)基本情報入力シート'!Y40)</f>
        <v>短期入所療養介護（老健）</v>
      </c>
      <c r="R19" s="817"/>
      <c r="S19" s="818" t="str">
        <f>IF(B19="×","",IF('(入力順➀)基本情報入力シート'!AB40="","",'(入力順➀)基本情報入力シート'!AB40))</f>
        <v/>
      </c>
      <c r="T19" s="819">
        <f>IF(B19="×","",IF('(入力順➀)基本情報入力シート'!AA40="","",'(入力順➀)基本情報入力シート'!AA40))</f>
        <v>10.68</v>
      </c>
      <c r="U19" s="820">
        <f>IF(B19="×","",IF(Q19="","",VLOOKUP(Q19,【参考】数式用2!$A$3:$C$36,3,FALSE)))</f>
        <v>8.0000000000000002E-3</v>
      </c>
      <c r="V19" s="821" t="s">
        <v>201</v>
      </c>
      <c r="W19" s="822">
        <v>4</v>
      </c>
      <c r="X19" s="823" t="s">
        <v>202</v>
      </c>
      <c r="Y19" s="824"/>
      <c r="Z19" s="825" t="s">
        <v>203</v>
      </c>
      <c r="AA19" s="826">
        <v>4</v>
      </c>
      <c r="AB19" s="827" t="s">
        <v>202</v>
      </c>
      <c r="AC19" s="828"/>
      <c r="AD19" s="827" t="s">
        <v>204</v>
      </c>
      <c r="AE19" s="829" t="s">
        <v>205</v>
      </c>
      <c r="AF19" s="830" t="str">
        <f t="shared" si="2"/>
        <v/>
      </c>
      <c r="AG19" s="831" t="s">
        <v>206</v>
      </c>
      <c r="AH19" s="832" t="str">
        <f t="shared" si="0"/>
        <v/>
      </c>
      <c r="AI19" s="833"/>
      <c r="AJ19" s="834"/>
      <c r="AK19" s="833"/>
      <c r="AL19" s="834"/>
    </row>
    <row r="20" spans="1:38" ht="36.75" customHeight="1">
      <c r="A20" s="812">
        <f t="shared" si="1"/>
        <v>9</v>
      </c>
      <c r="B20" s="817"/>
      <c r="C20" s="813">
        <f>IF('(入力順➀)基本情報入力シート'!C41="","",'(入力順➀)基本情報入力シート'!C41)</f>
        <v>1</v>
      </c>
      <c r="D20" s="814">
        <f>IF('(入力順➀)基本情報入力シート'!D41="","",'(入力順➀)基本情報入力シート'!D41)</f>
        <v>2</v>
      </c>
      <c r="E20" s="814">
        <f>IF('(入力順➀)基本情報入力シート'!E41="","",'(入力順➀)基本情報入力シート'!E41)</f>
        <v>3</v>
      </c>
      <c r="F20" s="814">
        <f>IF('(入力順➀)基本情報入力シート'!F41="","",'(入力順➀)基本情報入力シート'!F41)</f>
        <v>4</v>
      </c>
      <c r="G20" s="814">
        <f>IF('(入力順➀)基本情報入力シート'!G41="","",'(入力順➀)基本情報入力シート'!G41)</f>
        <v>5</v>
      </c>
      <c r="H20" s="814">
        <f>IF('(入力順➀)基本情報入力シート'!H41="","",'(入力順➀)基本情報入力シート'!H41)</f>
        <v>6</v>
      </c>
      <c r="I20" s="814">
        <f>IF('(入力順➀)基本情報入力シート'!I41="","",'(入力順➀)基本情報入力シート'!I41)</f>
        <v>7</v>
      </c>
      <c r="J20" s="814">
        <f>IF('(入力順➀)基本情報入力シート'!J41="","",'(入力順➀)基本情報入力シート'!J41)</f>
        <v>8</v>
      </c>
      <c r="K20" s="814">
        <f>IF('(入力順➀)基本情報入力シート'!K41="","",'(入力順➀)基本情報入力シート'!K41)</f>
        <v>9</v>
      </c>
      <c r="L20" s="850">
        <f>IF('(入力順➀)基本情報入力シート'!L41="","",'(入力順➀)基本情報入力シート'!L41)</f>
        <v>6</v>
      </c>
      <c r="M20" s="815" t="str">
        <f>IF('(入力順➀)基本情報入力シート'!M41="","",'(入力順➀)基本情報入力シート'!M41)</f>
        <v>千葉県</v>
      </c>
      <c r="N20" s="815" t="str">
        <f>IF('(入力順➀)基本情報入力シート'!R41="","",'(入力順➀)基本情報入力シート'!R41)</f>
        <v>千葉県</v>
      </c>
      <c r="O20" s="815" t="str">
        <f>IF('(入力順➀)基本情報入力シート'!W41="","",'(入力順➀)基本情報入力シート'!W41)</f>
        <v>千葉市</v>
      </c>
      <c r="P20" s="812" t="str">
        <f>IF('(入力順➀)基本情報入力シート'!X41="","",'(入力順➀)基本情報入力シート'!X41)</f>
        <v>介護保険事業所名称０６</v>
      </c>
      <c r="Q20" s="816" t="str">
        <f>IF('(入力順➀)基本情報入力シート'!Y41="","",'(入力順➀)基本情報入力シート'!Y41)</f>
        <v>介護予防短期入所療養介護（老健）</v>
      </c>
      <c r="R20" s="817"/>
      <c r="S20" s="818" t="str">
        <f>IF(B20="×","",IF('(入力順➀)基本情報入力シート'!AB41="","",'(入力順➀)基本情報入力シート'!AB41))</f>
        <v/>
      </c>
      <c r="T20" s="819" t="str">
        <f>IF(B20="×","",IF('(入力順➀)基本情報入力シート'!AA41="","",'(入力順➀)基本情報入力シート'!AA41))</f>
        <v/>
      </c>
      <c r="U20" s="820">
        <f>IF(B20="×","",IF(Q20="","",VLOOKUP(Q20,【参考】数式用2!$A$3:$C$36,3,FALSE)))</f>
        <v>8.0000000000000002E-3</v>
      </c>
      <c r="V20" s="821" t="s">
        <v>201</v>
      </c>
      <c r="W20" s="822">
        <v>4</v>
      </c>
      <c r="X20" s="823" t="s">
        <v>202</v>
      </c>
      <c r="Y20" s="824"/>
      <c r="Z20" s="825" t="s">
        <v>203</v>
      </c>
      <c r="AA20" s="826">
        <v>4</v>
      </c>
      <c r="AB20" s="827" t="s">
        <v>202</v>
      </c>
      <c r="AC20" s="828"/>
      <c r="AD20" s="827" t="s">
        <v>204</v>
      </c>
      <c r="AE20" s="829" t="s">
        <v>205</v>
      </c>
      <c r="AF20" s="830" t="str">
        <f t="shared" si="2"/>
        <v/>
      </c>
      <c r="AG20" s="831" t="s">
        <v>206</v>
      </c>
      <c r="AH20" s="832" t="str">
        <f t="shared" si="0"/>
        <v/>
      </c>
      <c r="AI20" s="833"/>
      <c r="AJ20" s="834"/>
      <c r="AK20" s="833"/>
      <c r="AL20" s="834"/>
    </row>
    <row r="21" spans="1:38" ht="36.75" customHeight="1">
      <c r="A21" s="812">
        <f t="shared" si="1"/>
        <v>10</v>
      </c>
      <c r="B21" s="817"/>
      <c r="C21" s="813" t="str">
        <f>IF('(入力順➀)基本情報入力シート'!C42="","",'(入力順➀)基本情報入力シート'!C42)</f>
        <v/>
      </c>
      <c r="D21" s="814" t="str">
        <f>IF('(入力順➀)基本情報入力シート'!D42="","",'(入力順➀)基本情報入力シート'!D42)</f>
        <v/>
      </c>
      <c r="E21" s="814" t="str">
        <f>IF('(入力順➀)基本情報入力シート'!E42="","",'(入力順➀)基本情報入力シート'!E42)</f>
        <v/>
      </c>
      <c r="F21" s="814" t="str">
        <f>IF('(入力順➀)基本情報入力シート'!F42="","",'(入力順➀)基本情報入力シート'!F42)</f>
        <v/>
      </c>
      <c r="G21" s="814" t="str">
        <f>IF('(入力順➀)基本情報入力シート'!G42="","",'(入力順➀)基本情報入力シート'!G42)</f>
        <v/>
      </c>
      <c r="H21" s="814" t="str">
        <f>IF('(入力順➀)基本情報入力シート'!H42="","",'(入力順➀)基本情報入力シート'!H42)</f>
        <v/>
      </c>
      <c r="I21" s="814" t="str">
        <f>IF('(入力順➀)基本情報入力シート'!I42="","",'(入力順➀)基本情報入力シート'!I42)</f>
        <v/>
      </c>
      <c r="J21" s="814" t="str">
        <f>IF('(入力順➀)基本情報入力シート'!J42="","",'(入力順➀)基本情報入力シート'!J42)</f>
        <v/>
      </c>
      <c r="K21" s="814" t="str">
        <f>IF('(入力順➀)基本情報入力シート'!K42="","",'(入力順➀)基本情報入力シート'!K42)</f>
        <v/>
      </c>
      <c r="L21" s="850" t="str">
        <f>IF('(入力順➀)基本情報入力シート'!L42="","",'(入力順➀)基本情報入力シート'!L42)</f>
        <v/>
      </c>
      <c r="M21" s="815" t="str">
        <f>IF('(入力順➀)基本情報入力シート'!M42="","",'(入力順➀)基本情報入力シート'!M42)</f>
        <v/>
      </c>
      <c r="N21" s="815" t="str">
        <f>IF('(入力順➀)基本情報入力シート'!R42="","",'(入力順➀)基本情報入力シート'!R42)</f>
        <v/>
      </c>
      <c r="O21" s="815" t="str">
        <f>IF('(入力順➀)基本情報入力シート'!W42="","",'(入力順➀)基本情報入力シート'!W42)</f>
        <v/>
      </c>
      <c r="P21" s="812" t="str">
        <f>IF('(入力順➀)基本情報入力シート'!X42="","",'(入力順➀)基本情報入力シート'!X42)</f>
        <v/>
      </c>
      <c r="Q21" s="816" t="str">
        <f>IF('(入力順➀)基本情報入力シート'!Y42="","",'(入力順➀)基本情報入力シート'!Y42)</f>
        <v/>
      </c>
      <c r="R21" s="817"/>
      <c r="S21" s="818" t="str">
        <f>IF(B21="×","",IF('(入力順➀)基本情報入力シート'!AB42="","",'(入力順➀)基本情報入力シート'!AB42))</f>
        <v/>
      </c>
      <c r="T21" s="819" t="str">
        <f>IF(B21="×","",IF('(入力順➀)基本情報入力シート'!AA42="","",'(入力順➀)基本情報入力シート'!AA42))</f>
        <v/>
      </c>
      <c r="U21" s="820" t="str">
        <f>IF(B21="×","",IF(Q21="","",VLOOKUP(Q21,【参考】数式用2!$A$3:$C$36,3,FALSE)))</f>
        <v/>
      </c>
      <c r="V21" s="821" t="s">
        <v>201</v>
      </c>
      <c r="W21" s="822">
        <v>4</v>
      </c>
      <c r="X21" s="823" t="s">
        <v>202</v>
      </c>
      <c r="Y21" s="824"/>
      <c r="Z21" s="825" t="s">
        <v>203</v>
      </c>
      <c r="AA21" s="826">
        <v>4</v>
      </c>
      <c r="AB21" s="827" t="s">
        <v>202</v>
      </c>
      <c r="AC21" s="828"/>
      <c r="AD21" s="827" t="s">
        <v>204</v>
      </c>
      <c r="AE21" s="829" t="s">
        <v>205</v>
      </c>
      <c r="AF21" s="830" t="str">
        <f t="shared" si="2"/>
        <v/>
      </c>
      <c r="AG21" s="831" t="s">
        <v>206</v>
      </c>
      <c r="AH21" s="832" t="str">
        <f t="shared" si="0"/>
        <v/>
      </c>
      <c r="AI21" s="833"/>
      <c r="AJ21" s="834"/>
      <c r="AK21" s="833"/>
      <c r="AL21" s="834"/>
    </row>
    <row r="22" spans="1:38" ht="36.75" customHeight="1">
      <c r="A22" s="812">
        <f t="shared" si="1"/>
        <v>11</v>
      </c>
      <c r="B22" s="817"/>
      <c r="C22" s="813" t="str">
        <f>IF('(入力順➀)基本情報入力シート'!C43="","",'(入力順➀)基本情報入力シート'!C43)</f>
        <v/>
      </c>
      <c r="D22" s="814" t="str">
        <f>IF('(入力順➀)基本情報入力シート'!D43="","",'(入力順➀)基本情報入力シート'!D43)</f>
        <v/>
      </c>
      <c r="E22" s="814" t="str">
        <f>IF('(入力順➀)基本情報入力シート'!E43="","",'(入力順➀)基本情報入力シート'!E43)</f>
        <v/>
      </c>
      <c r="F22" s="814" t="str">
        <f>IF('(入力順➀)基本情報入力シート'!F43="","",'(入力順➀)基本情報入力シート'!F43)</f>
        <v/>
      </c>
      <c r="G22" s="814" t="str">
        <f>IF('(入力順➀)基本情報入力シート'!G43="","",'(入力順➀)基本情報入力シート'!G43)</f>
        <v/>
      </c>
      <c r="H22" s="814" t="str">
        <f>IF('(入力順➀)基本情報入力シート'!H43="","",'(入力順➀)基本情報入力シート'!H43)</f>
        <v/>
      </c>
      <c r="I22" s="814" t="str">
        <f>IF('(入力順➀)基本情報入力シート'!I43="","",'(入力順➀)基本情報入力シート'!I43)</f>
        <v/>
      </c>
      <c r="J22" s="814" t="str">
        <f>IF('(入力順➀)基本情報入力シート'!J43="","",'(入力順➀)基本情報入力シート'!J43)</f>
        <v/>
      </c>
      <c r="K22" s="814" t="str">
        <f>IF('(入力順➀)基本情報入力シート'!K43="","",'(入力順➀)基本情報入力シート'!K43)</f>
        <v/>
      </c>
      <c r="L22" s="850" t="str">
        <f>IF('(入力順➀)基本情報入力シート'!L43="","",'(入力順➀)基本情報入力シート'!L43)</f>
        <v/>
      </c>
      <c r="M22" s="815" t="str">
        <f>IF('(入力順➀)基本情報入力シート'!M43="","",'(入力順➀)基本情報入力シート'!M43)</f>
        <v/>
      </c>
      <c r="N22" s="815" t="str">
        <f>IF('(入力順➀)基本情報入力シート'!R43="","",'(入力順➀)基本情報入力シート'!R43)</f>
        <v/>
      </c>
      <c r="O22" s="815" t="str">
        <f>IF('(入力順➀)基本情報入力シート'!W43="","",'(入力順➀)基本情報入力シート'!W43)</f>
        <v/>
      </c>
      <c r="P22" s="812" t="str">
        <f>IF('(入力順➀)基本情報入力シート'!X43="","",'(入力順➀)基本情報入力シート'!X43)</f>
        <v/>
      </c>
      <c r="Q22" s="816" t="str">
        <f>IF('(入力順➀)基本情報入力シート'!Y43="","",'(入力順➀)基本情報入力シート'!Y43)</f>
        <v/>
      </c>
      <c r="R22" s="817"/>
      <c r="S22" s="818" t="str">
        <f>IF(B22="×","",IF('(入力順➀)基本情報入力シート'!AB43="","",'(入力順➀)基本情報入力シート'!AB43))</f>
        <v/>
      </c>
      <c r="T22" s="819" t="str">
        <f>IF(B22="×","",IF('(入力順➀)基本情報入力シート'!AA43="","",'(入力順➀)基本情報入力シート'!AA43))</f>
        <v/>
      </c>
      <c r="U22" s="820" t="str">
        <f>IF(B22="×","",IF(Q22="","",VLOOKUP(Q22,【参考】数式用2!$A$3:$C$36,3,FALSE)))</f>
        <v/>
      </c>
      <c r="V22" s="821" t="s">
        <v>201</v>
      </c>
      <c r="W22" s="822">
        <v>4</v>
      </c>
      <c r="X22" s="823" t="s">
        <v>202</v>
      </c>
      <c r="Y22" s="824"/>
      <c r="Z22" s="825" t="s">
        <v>203</v>
      </c>
      <c r="AA22" s="826">
        <v>4</v>
      </c>
      <c r="AB22" s="827" t="s">
        <v>202</v>
      </c>
      <c r="AC22" s="828"/>
      <c r="AD22" s="827" t="s">
        <v>204</v>
      </c>
      <c r="AE22" s="829" t="s">
        <v>205</v>
      </c>
      <c r="AF22" s="830" t="str">
        <f t="shared" si="2"/>
        <v/>
      </c>
      <c r="AG22" s="831" t="s">
        <v>206</v>
      </c>
      <c r="AH22" s="832" t="str">
        <f t="shared" si="0"/>
        <v/>
      </c>
      <c r="AI22" s="833"/>
      <c r="AJ22" s="834"/>
      <c r="AK22" s="833"/>
      <c r="AL22" s="834"/>
    </row>
    <row r="23" spans="1:38" ht="36.75" customHeight="1">
      <c r="A23" s="812">
        <f t="shared" si="1"/>
        <v>12</v>
      </c>
      <c r="B23" s="817"/>
      <c r="C23" s="813" t="str">
        <f>IF('(入力順➀)基本情報入力シート'!C44="","",'(入力順➀)基本情報入力シート'!C44)</f>
        <v/>
      </c>
      <c r="D23" s="814" t="str">
        <f>IF('(入力順➀)基本情報入力シート'!D44="","",'(入力順➀)基本情報入力シート'!D44)</f>
        <v/>
      </c>
      <c r="E23" s="814" t="str">
        <f>IF('(入力順➀)基本情報入力シート'!E44="","",'(入力順➀)基本情報入力シート'!E44)</f>
        <v/>
      </c>
      <c r="F23" s="814" t="str">
        <f>IF('(入力順➀)基本情報入力シート'!F44="","",'(入力順➀)基本情報入力シート'!F44)</f>
        <v/>
      </c>
      <c r="G23" s="814" t="str">
        <f>IF('(入力順➀)基本情報入力シート'!G44="","",'(入力順➀)基本情報入力シート'!G44)</f>
        <v/>
      </c>
      <c r="H23" s="814" t="str">
        <f>IF('(入力順➀)基本情報入力シート'!H44="","",'(入力順➀)基本情報入力シート'!H44)</f>
        <v/>
      </c>
      <c r="I23" s="814" t="str">
        <f>IF('(入力順➀)基本情報入力シート'!I44="","",'(入力順➀)基本情報入力シート'!I44)</f>
        <v/>
      </c>
      <c r="J23" s="814" t="str">
        <f>IF('(入力順➀)基本情報入力シート'!J44="","",'(入力順➀)基本情報入力シート'!J44)</f>
        <v/>
      </c>
      <c r="K23" s="814" t="str">
        <f>IF('(入力順➀)基本情報入力シート'!K44="","",'(入力順➀)基本情報入力シート'!K44)</f>
        <v/>
      </c>
      <c r="L23" s="850" t="str">
        <f>IF('(入力順➀)基本情報入力シート'!L44="","",'(入力順➀)基本情報入力シート'!L44)</f>
        <v/>
      </c>
      <c r="M23" s="815" t="str">
        <f>IF('(入力順➀)基本情報入力シート'!M44="","",'(入力順➀)基本情報入力シート'!M44)</f>
        <v/>
      </c>
      <c r="N23" s="815" t="str">
        <f>IF('(入力順➀)基本情報入力シート'!R44="","",'(入力順➀)基本情報入力シート'!R44)</f>
        <v/>
      </c>
      <c r="O23" s="815" t="str">
        <f>IF('(入力順➀)基本情報入力シート'!W44="","",'(入力順➀)基本情報入力シート'!W44)</f>
        <v/>
      </c>
      <c r="P23" s="812" t="str">
        <f>IF('(入力順➀)基本情報入力シート'!X44="","",'(入力順➀)基本情報入力シート'!X44)</f>
        <v/>
      </c>
      <c r="Q23" s="816" t="str">
        <f>IF('(入力順➀)基本情報入力シート'!Y44="","",'(入力順➀)基本情報入力シート'!Y44)</f>
        <v/>
      </c>
      <c r="R23" s="817"/>
      <c r="S23" s="818" t="str">
        <f>IF(B23="×","",IF('(入力順➀)基本情報入力シート'!AB44="","",'(入力順➀)基本情報入力シート'!AB44))</f>
        <v/>
      </c>
      <c r="T23" s="819" t="str">
        <f>IF(B23="×","",IF('(入力順➀)基本情報入力シート'!AA44="","",'(入力順➀)基本情報入力シート'!AA44))</f>
        <v/>
      </c>
      <c r="U23" s="820" t="str">
        <f>IF(B23="×","",IF(Q23="","",VLOOKUP(Q23,【参考】数式用2!$A$3:$C$36,3,FALSE)))</f>
        <v/>
      </c>
      <c r="V23" s="821" t="s">
        <v>201</v>
      </c>
      <c r="W23" s="822">
        <v>4</v>
      </c>
      <c r="X23" s="823" t="s">
        <v>202</v>
      </c>
      <c r="Y23" s="824"/>
      <c r="Z23" s="825" t="s">
        <v>203</v>
      </c>
      <c r="AA23" s="826">
        <v>4</v>
      </c>
      <c r="AB23" s="827" t="s">
        <v>202</v>
      </c>
      <c r="AC23" s="828"/>
      <c r="AD23" s="827" t="s">
        <v>204</v>
      </c>
      <c r="AE23" s="829" t="s">
        <v>205</v>
      </c>
      <c r="AF23" s="830" t="str">
        <f t="shared" si="2"/>
        <v/>
      </c>
      <c r="AG23" s="831" t="s">
        <v>206</v>
      </c>
      <c r="AH23" s="832" t="str">
        <f t="shared" si="0"/>
        <v/>
      </c>
      <c r="AI23" s="833"/>
      <c r="AJ23" s="834"/>
      <c r="AK23" s="833"/>
      <c r="AL23" s="834"/>
    </row>
    <row r="24" spans="1:38" ht="36.75" customHeight="1">
      <c r="A24" s="812">
        <f t="shared" si="1"/>
        <v>13</v>
      </c>
      <c r="B24" s="817"/>
      <c r="C24" s="813" t="str">
        <f>IF('(入力順➀)基本情報入力シート'!C45="","",'(入力順➀)基本情報入力シート'!C45)</f>
        <v/>
      </c>
      <c r="D24" s="814" t="str">
        <f>IF('(入力順➀)基本情報入力シート'!D45="","",'(入力順➀)基本情報入力シート'!D45)</f>
        <v/>
      </c>
      <c r="E24" s="814" t="str">
        <f>IF('(入力順➀)基本情報入力シート'!E45="","",'(入力順➀)基本情報入力シート'!E45)</f>
        <v/>
      </c>
      <c r="F24" s="814" t="str">
        <f>IF('(入力順➀)基本情報入力シート'!F45="","",'(入力順➀)基本情報入力シート'!F45)</f>
        <v/>
      </c>
      <c r="G24" s="814" t="str">
        <f>IF('(入力順➀)基本情報入力シート'!G45="","",'(入力順➀)基本情報入力シート'!G45)</f>
        <v/>
      </c>
      <c r="H24" s="814" t="str">
        <f>IF('(入力順➀)基本情報入力シート'!H45="","",'(入力順➀)基本情報入力シート'!H45)</f>
        <v/>
      </c>
      <c r="I24" s="814" t="str">
        <f>IF('(入力順➀)基本情報入力シート'!I45="","",'(入力順➀)基本情報入力シート'!I45)</f>
        <v/>
      </c>
      <c r="J24" s="814" t="str">
        <f>IF('(入力順➀)基本情報入力シート'!J45="","",'(入力順➀)基本情報入力シート'!J45)</f>
        <v/>
      </c>
      <c r="K24" s="814" t="str">
        <f>IF('(入力順➀)基本情報入力シート'!K45="","",'(入力順➀)基本情報入力シート'!K45)</f>
        <v/>
      </c>
      <c r="L24" s="850" t="str">
        <f>IF('(入力順➀)基本情報入力シート'!L45="","",'(入力順➀)基本情報入力シート'!L45)</f>
        <v/>
      </c>
      <c r="M24" s="815" t="str">
        <f>IF('(入力順➀)基本情報入力シート'!M45="","",'(入力順➀)基本情報入力シート'!M45)</f>
        <v/>
      </c>
      <c r="N24" s="815" t="str">
        <f>IF('(入力順➀)基本情報入力シート'!R45="","",'(入力順➀)基本情報入力シート'!R45)</f>
        <v/>
      </c>
      <c r="O24" s="815" t="str">
        <f>IF('(入力順➀)基本情報入力シート'!W45="","",'(入力順➀)基本情報入力シート'!W45)</f>
        <v/>
      </c>
      <c r="P24" s="812" t="str">
        <f>IF('(入力順➀)基本情報入力シート'!X45="","",'(入力順➀)基本情報入力シート'!X45)</f>
        <v/>
      </c>
      <c r="Q24" s="816" t="str">
        <f>IF('(入力順➀)基本情報入力シート'!Y45="","",'(入力順➀)基本情報入力シート'!Y45)</f>
        <v/>
      </c>
      <c r="R24" s="817"/>
      <c r="S24" s="818" t="str">
        <f>IF(B24="×","",IF('(入力順➀)基本情報入力シート'!AB45="","",'(入力順➀)基本情報入力シート'!AB45))</f>
        <v/>
      </c>
      <c r="T24" s="819" t="str">
        <f>IF(B24="×","",IF('(入力順➀)基本情報入力シート'!AA45="","",'(入力順➀)基本情報入力シート'!AA45))</f>
        <v/>
      </c>
      <c r="U24" s="820" t="str">
        <f>IF(B24="×","",IF(Q24="","",VLOOKUP(Q24,【参考】数式用2!$A$3:$C$36,3,FALSE)))</f>
        <v/>
      </c>
      <c r="V24" s="821" t="s">
        <v>201</v>
      </c>
      <c r="W24" s="822">
        <v>4</v>
      </c>
      <c r="X24" s="823" t="s">
        <v>202</v>
      </c>
      <c r="Y24" s="824"/>
      <c r="Z24" s="825" t="s">
        <v>203</v>
      </c>
      <c r="AA24" s="826">
        <v>4</v>
      </c>
      <c r="AB24" s="827" t="s">
        <v>202</v>
      </c>
      <c r="AC24" s="828"/>
      <c r="AD24" s="827" t="s">
        <v>204</v>
      </c>
      <c r="AE24" s="829" t="s">
        <v>205</v>
      </c>
      <c r="AF24" s="830" t="str">
        <f t="shared" si="2"/>
        <v/>
      </c>
      <c r="AG24" s="831" t="s">
        <v>206</v>
      </c>
      <c r="AH24" s="832" t="str">
        <f t="shared" si="0"/>
        <v/>
      </c>
      <c r="AI24" s="833"/>
      <c r="AJ24" s="834"/>
      <c r="AK24" s="833"/>
      <c r="AL24" s="834"/>
    </row>
    <row r="25" spans="1:38" ht="36.75" customHeight="1">
      <c r="A25" s="812">
        <f t="shared" si="1"/>
        <v>14</v>
      </c>
      <c r="B25" s="817"/>
      <c r="C25" s="813" t="str">
        <f>IF('(入力順➀)基本情報入力シート'!C46="","",'(入力順➀)基本情報入力シート'!C46)</f>
        <v/>
      </c>
      <c r="D25" s="814" t="str">
        <f>IF('(入力順➀)基本情報入力シート'!D46="","",'(入力順➀)基本情報入力シート'!D46)</f>
        <v/>
      </c>
      <c r="E25" s="814" t="str">
        <f>IF('(入力順➀)基本情報入力シート'!E46="","",'(入力順➀)基本情報入力シート'!E46)</f>
        <v/>
      </c>
      <c r="F25" s="814" t="str">
        <f>IF('(入力順➀)基本情報入力シート'!F46="","",'(入力順➀)基本情報入力シート'!F46)</f>
        <v/>
      </c>
      <c r="G25" s="814" t="str">
        <f>IF('(入力順➀)基本情報入力シート'!G46="","",'(入力順➀)基本情報入力シート'!G46)</f>
        <v/>
      </c>
      <c r="H25" s="814" t="str">
        <f>IF('(入力順➀)基本情報入力シート'!H46="","",'(入力順➀)基本情報入力シート'!H46)</f>
        <v/>
      </c>
      <c r="I25" s="814" t="str">
        <f>IF('(入力順➀)基本情報入力シート'!I46="","",'(入力順➀)基本情報入力シート'!I46)</f>
        <v/>
      </c>
      <c r="J25" s="814" t="str">
        <f>IF('(入力順➀)基本情報入力シート'!J46="","",'(入力順➀)基本情報入力シート'!J46)</f>
        <v/>
      </c>
      <c r="K25" s="814" t="str">
        <f>IF('(入力順➀)基本情報入力シート'!K46="","",'(入力順➀)基本情報入力シート'!K46)</f>
        <v/>
      </c>
      <c r="L25" s="850" t="str">
        <f>IF('(入力順➀)基本情報入力シート'!L46="","",'(入力順➀)基本情報入力シート'!L46)</f>
        <v/>
      </c>
      <c r="M25" s="815" t="str">
        <f>IF('(入力順➀)基本情報入力シート'!M46="","",'(入力順➀)基本情報入力シート'!M46)</f>
        <v/>
      </c>
      <c r="N25" s="815" t="str">
        <f>IF('(入力順➀)基本情報入力シート'!R46="","",'(入力順➀)基本情報入力シート'!R46)</f>
        <v/>
      </c>
      <c r="O25" s="815" t="str">
        <f>IF('(入力順➀)基本情報入力シート'!W46="","",'(入力順➀)基本情報入力シート'!W46)</f>
        <v/>
      </c>
      <c r="P25" s="812" t="str">
        <f>IF('(入力順➀)基本情報入力シート'!X46="","",'(入力順➀)基本情報入力シート'!X46)</f>
        <v/>
      </c>
      <c r="Q25" s="816" t="str">
        <f>IF('(入力順➀)基本情報入力シート'!Y46="","",'(入力順➀)基本情報入力シート'!Y46)</f>
        <v/>
      </c>
      <c r="R25" s="817"/>
      <c r="S25" s="818" t="str">
        <f>IF(B25="×","",IF('(入力順➀)基本情報入力シート'!AB46="","",'(入力順➀)基本情報入力シート'!AB46))</f>
        <v/>
      </c>
      <c r="T25" s="819" t="str">
        <f>IF(B25="×","",IF('(入力順➀)基本情報入力シート'!AA46="","",'(入力順➀)基本情報入力シート'!AA46))</f>
        <v/>
      </c>
      <c r="U25" s="820" t="str">
        <f>IF(B25="×","",IF(Q25="","",VLOOKUP(Q25,【参考】数式用2!$A$3:$C$36,3,FALSE)))</f>
        <v/>
      </c>
      <c r="V25" s="821" t="s">
        <v>201</v>
      </c>
      <c r="W25" s="822">
        <v>4</v>
      </c>
      <c r="X25" s="823" t="s">
        <v>202</v>
      </c>
      <c r="Y25" s="824"/>
      <c r="Z25" s="825" t="s">
        <v>203</v>
      </c>
      <c r="AA25" s="826">
        <v>4</v>
      </c>
      <c r="AB25" s="827" t="s">
        <v>202</v>
      </c>
      <c r="AC25" s="828"/>
      <c r="AD25" s="827" t="s">
        <v>204</v>
      </c>
      <c r="AE25" s="829" t="s">
        <v>205</v>
      </c>
      <c r="AF25" s="830" t="str">
        <f t="shared" si="2"/>
        <v/>
      </c>
      <c r="AG25" s="831" t="s">
        <v>206</v>
      </c>
      <c r="AH25" s="832" t="str">
        <f t="shared" si="0"/>
        <v/>
      </c>
      <c r="AI25" s="833"/>
      <c r="AJ25" s="834"/>
      <c r="AK25" s="833"/>
      <c r="AL25" s="834"/>
    </row>
    <row r="26" spans="1:38" ht="36.75" customHeight="1">
      <c r="A26" s="812">
        <f t="shared" si="1"/>
        <v>15</v>
      </c>
      <c r="B26" s="817"/>
      <c r="C26" s="813" t="str">
        <f>IF('(入力順➀)基本情報入力シート'!C47="","",'(入力順➀)基本情報入力シート'!C47)</f>
        <v/>
      </c>
      <c r="D26" s="814" t="str">
        <f>IF('(入力順➀)基本情報入力シート'!D47="","",'(入力順➀)基本情報入力シート'!D47)</f>
        <v/>
      </c>
      <c r="E26" s="814" t="str">
        <f>IF('(入力順➀)基本情報入力シート'!E47="","",'(入力順➀)基本情報入力シート'!E47)</f>
        <v/>
      </c>
      <c r="F26" s="814" t="str">
        <f>IF('(入力順➀)基本情報入力シート'!F47="","",'(入力順➀)基本情報入力シート'!F47)</f>
        <v/>
      </c>
      <c r="G26" s="814" t="str">
        <f>IF('(入力順➀)基本情報入力シート'!G47="","",'(入力順➀)基本情報入力シート'!G47)</f>
        <v/>
      </c>
      <c r="H26" s="814" t="str">
        <f>IF('(入力順➀)基本情報入力シート'!H47="","",'(入力順➀)基本情報入力シート'!H47)</f>
        <v/>
      </c>
      <c r="I26" s="814" t="str">
        <f>IF('(入力順➀)基本情報入力シート'!I47="","",'(入力順➀)基本情報入力シート'!I47)</f>
        <v/>
      </c>
      <c r="J26" s="814" t="str">
        <f>IF('(入力順➀)基本情報入力シート'!J47="","",'(入力順➀)基本情報入力シート'!J47)</f>
        <v/>
      </c>
      <c r="K26" s="814" t="str">
        <f>IF('(入力順➀)基本情報入力シート'!K47="","",'(入力順➀)基本情報入力シート'!K47)</f>
        <v/>
      </c>
      <c r="L26" s="850" t="str">
        <f>IF('(入力順➀)基本情報入力シート'!L47="","",'(入力順➀)基本情報入力シート'!L47)</f>
        <v/>
      </c>
      <c r="M26" s="815" t="str">
        <f>IF('(入力順➀)基本情報入力シート'!M47="","",'(入力順➀)基本情報入力シート'!M47)</f>
        <v/>
      </c>
      <c r="N26" s="815" t="str">
        <f>IF('(入力順➀)基本情報入力シート'!R47="","",'(入力順➀)基本情報入力シート'!R47)</f>
        <v/>
      </c>
      <c r="O26" s="815" t="str">
        <f>IF('(入力順➀)基本情報入力シート'!W47="","",'(入力順➀)基本情報入力シート'!W47)</f>
        <v/>
      </c>
      <c r="P26" s="812" t="str">
        <f>IF('(入力順➀)基本情報入力シート'!X47="","",'(入力順➀)基本情報入力シート'!X47)</f>
        <v/>
      </c>
      <c r="Q26" s="816" t="str">
        <f>IF('(入力順➀)基本情報入力シート'!Y47="","",'(入力順➀)基本情報入力シート'!Y47)</f>
        <v/>
      </c>
      <c r="R26" s="817"/>
      <c r="S26" s="818" t="str">
        <f>IF(B26="×","",IF('(入力順➀)基本情報入力シート'!AB47="","",'(入力順➀)基本情報入力シート'!AB47))</f>
        <v/>
      </c>
      <c r="T26" s="819" t="str">
        <f>IF(B26="×","",IF('(入力順➀)基本情報入力シート'!AA47="","",'(入力順➀)基本情報入力シート'!AA47))</f>
        <v/>
      </c>
      <c r="U26" s="820" t="str">
        <f>IF(B26="×","",IF(Q26="","",VLOOKUP(Q26,【参考】数式用2!$A$3:$C$36,3,FALSE)))</f>
        <v/>
      </c>
      <c r="V26" s="821" t="s">
        <v>201</v>
      </c>
      <c r="W26" s="822">
        <v>4</v>
      </c>
      <c r="X26" s="823" t="s">
        <v>202</v>
      </c>
      <c r="Y26" s="824"/>
      <c r="Z26" s="825" t="s">
        <v>203</v>
      </c>
      <c r="AA26" s="826">
        <v>4</v>
      </c>
      <c r="AB26" s="827" t="s">
        <v>202</v>
      </c>
      <c r="AC26" s="828"/>
      <c r="AD26" s="827" t="s">
        <v>204</v>
      </c>
      <c r="AE26" s="829" t="s">
        <v>205</v>
      </c>
      <c r="AF26" s="830" t="str">
        <f t="shared" si="2"/>
        <v/>
      </c>
      <c r="AG26" s="831" t="s">
        <v>206</v>
      </c>
      <c r="AH26" s="832" t="str">
        <f t="shared" si="0"/>
        <v/>
      </c>
      <c r="AI26" s="833"/>
      <c r="AJ26" s="834"/>
      <c r="AK26" s="833"/>
      <c r="AL26" s="834"/>
    </row>
    <row r="27" spans="1:38" ht="36.75" customHeight="1">
      <c r="A27" s="812">
        <f t="shared" si="1"/>
        <v>16</v>
      </c>
      <c r="B27" s="817"/>
      <c r="C27" s="813" t="str">
        <f>IF('(入力順➀)基本情報入力シート'!C48="","",'(入力順➀)基本情報入力シート'!C48)</f>
        <v/>
      </c>
      <c r="D27" s="814" t="str">
        <f>IF('(入力順➀)基本情報入力シート'!D48="","",'(入力順➀)基本情報入力シート'!D48)</f>
        <v/>
      </c>
      <c r="E27" s="814" t="str">
        <f>IF('(入力順➀)基本情報入力シート'!E48="","",'(入力順➀)基本情報入力シート'!E48)</f>
        <v/>
      </c>
      <c r="F27" s="814" t="str">
        <f>IF('(入力順➀)基本情報入力シート'!F48="","",'(入力順➀)基本情報入力シート'!F48)</f>
        <v/>
      </c>
      <c r="G27" s="814" t="str">
        <f>IF('(入力順➀)基本情報入力シート'!G48="","",'(入力順➀)基本情報入力シート'!G48)</f>
        <v/>
      </c>
      <c r="H27" s="814" t="str">
        <f>IF('(入力順➀)基本情報入力シート'!H48="","",'(入力順➀)基本情報入力シート'!H48)</f>
        <v/>
      </c>
      <c r="I27" s="814" t="str">
        <f>IF('(入力順➀)基本情報入力シート'!I48="","",'(入力順➀)基本情報入力シート'!I48)</f>
        <v/>
      </c>
      <c r="J27" s="814" t="str">
        <f>IF('(入力順➀)基本情報入力シート'!J48="","",'(入力順➀)基本情報入力シート'!J48)</f>
        <v/>
      </c>
      <c r="K27" s="814" t="str">
        <f>IF('(入力順➀)基本情報入力シート'!K48="","",'(入力順➀)基本情報入力シート'!K48)</f>
        <v/>
      </c>
      <c r="L27" s="850" t="str">
        <f>IF('(入力順➀)基本情報入力シート'!L48="","",'(入力順➀)基本情報入力シート'!L48)</f>
        <v/>
      </c>
      <c r="M27" s="815" t="str">
        <f>IF('(入力順➀)基本情報入力シート'!M48="","",'(入力順➀)基本情報入力シート'!M48)</f>
        <v/>
      </c>
      <c r="N27" s="815" t="str">
        <f>IF('(入力順➀)基本情報入力シート'!R48="","",'(入力順➀)基本情報入力シート'!R48)</f>
        <v/>
      </c>
      <c r="O27" s="815" t="str">
        <f>IF('(入力順➀)基本情報入力シート'!W48="","",'(入力順➀)基本情報入力シート'!W48)</f>
        <v/>
      </c>
      <c r="P27" s="812" t="str">
        <f>IF('(入力順➀)基本情報入力シート'!X48="","",'(入力順➀)基本情報入力シート'!X48)</f>
        <v/>
      </c>
      <c r="Q27" s="816" t="str">
        <f>IF('(入力順➀)基本情報入力シート'!Y48="","",'(入力順➀)基本情報入力シート'!Y48)</f>
        <v/>
      </c>
      <c r="R27" s="817"/>
      <c r="S27" s="818" t="str">
        <f>IF(B27="×","",IF('(入力順➀)基本情報入力シート'!AB48="","",'(入力順➀)基本情報入力シート'!AB48))</f>
        <v/>
      </c>
      <c r="T27" s="819" t="str">
        <f>IF(B27="×","",IF('(入力順➀)基本情報入力シート'!AA48="","",'(入力順➀)基本情報入力シート'!AA48))</f>
        <v/>
      </c>
      <c r="U27" s="820" t="str">
        <f>IF(B27="×","",IF(Q27="","",VLOOKUP(Q27,【参考】数式用2!$A$3:$C$36,3,FALSE)))</f>
        <v/>
      </c>
      <c r="V27" s="821" t="s">
        <v>201</v>
      </c>
      <c r="W27" s="822">
        <v>4</v>
      </c>
      <c r="X27" s="823" t="s">
        <v>202</v>
      </c>
      <c r="Y27" s="824"/>
      <c r="Z27" s="825" t="s">
        <v>203</v>
      </c>
      <c r="AA27" s="826">
        <v>4</v>
      </c>
      <c r="AB27" s="827" t="s">
        <v>202</v>
      </c>
      <c r="AC27" s="828"/>
      <c r="AD27" s="827" t="s">
        <v>204</v>
      </c>
      <c r="AE27" s="829" t="s">
        <v>205</v>
      </c>
      <c r="AF27" s="830" t="str">
        <f t="shared" si="2"/>
        <v/>
      </c>
      <c r="AG27" s="831" t="s">
        <v>206</v>
      </c>
      <c r="AH27" s="832" t="str">
        <f t="shared" si="0"/>
        <v/>
      </c>
      <c r="AI27" s="833"/>
      <c r="AJ27" s="834"/>
      <c r="AK27" s="833"/>
      <c r="AL27" s="834"/>
    </row>
    <row r="28" spans="1:38" ht="36.75" customHeight="1">
      <c r="A28" s="812">
        <f t="shared" si="1"/>
        <v>17</v>
      </c>
      <c r="B28" s="817"/>
      <c r="C28" s="813" t="str">
        <f>IF('(入力順➀)基本情報入力シート'!C49="","",'(入力順➀)基本情報入力シート'!C49)</f>
        <v/>
      </c>
      <c r="D28" s="814" t="str">
        <f>IF('(入力順➀)基本情報入力シート'!D49="","",'(入力順➀)基本情報入力シート'!D49)</f>
        <v/>
      </c>
      <c r="E28" s="814" t="str">
        <f>IF('(入力順➀)基本情報入力シート'!E49="","",'(入力順➀)基本情報入力シート'!E49)</f>
        <v/>
      </c>
      <c r="F28" s="814" t="str">
        <f>IF('(入力順➀)基本情報入力シート'!F49="","",'(入力順➀)基本情報入力シート'!F49)</f>
        <v/>
      </c>
      <c r="G28" s="814" t="str">
        <f>IF('(入力順➀)基本情報入力シート'!G49="","",'(入力順➀)基本情報入力シート'!G49)</f>
        <v/>
      </c>
      <c r="H28" s="814" t="str">
        <f>IF('(入力順➀)基本情報入力シート'!H49="","",'(入力順➀)基本情報入力シート'!H49)</f>
        <v/>
      </c>
      <c r="I28" s="814" t="str">
        <f>IF('(入力順➀)基本情報入力シート'!I49="","",'(入力順➀)基本情報入力シート'!I49)</f>
        <v/>
      </c>
      <c r="J28" s="814" t="str">
        <f>IF('(入力順➀)基本情報入力シート'!J49="","",'(入力順➀)基本情報入力シート'!J49)</f>
        <v/>
      </c>
      <c r="K28" s="814" t="str">
        <f>IF('(入力順➀)基本情報入力シート'!K49="","",'(入力順➀)基本情報入力シート'!K49)</f>
        <v/>
      </c>
      <c r="L28" s="850" t="str">
        <f>IF('(入力順➀)基本情報入力シート'!L49="","",'(入力順➀)基本情報入力シート'!L49)</f>
        <v/>
      </c>
      <c r="M28" s="815" t="str">
        <f>IF('(入力順➀)基本情報入力シート'!M49="","",'(入力順➀)基本情報入力シート'!M49)</f>
        <v/>
      </c>
      <c r="N28" s="815" t="str">
        <f>IF('(入力順➀)基本情報入力シート'!R49="","",'(入力順➀)基本情報入力シート'!R49)</f>
        <v/>
      </c>
      <c r="O28" s="815" t="str">
        <f>IF('(入力順➀)基本情報入力シート'!W49="","",'(入力順➀)基本情報入力シート'!W49)</f>
        <v/>
      </c>
      <c r="P28" s="812" t="str">
        <f>IF('(入力順➀)基本情報入力シート'!X49="","",'(入力順➀)基本情報入力シート'!X49)</f>
        <v/>
      </c>
      <c r="Q28" s="816" t="str">
        <f>IF('(入力順➀)基本情報入力シート'!Y49="","",'(入力順➀)基本情報入力シート'!Y49)</f>
        <v/>
      </c>
      <c r="R28" s="817"/>
      <c r="S28" s="818" t="str">
        <f>IF(B28="×","",IF('(入力順➀)基本情報入力シート'!AB49="","",'(入力順➀)基本情報入力シート'!AB49))</f>
        <v/>
      </c>
      <c r="T28" s="819" t="str">
        <f>IF(B28="×","",IF('(入力順➀)基本情報入力シート'!AA49="","",'(入力順➀)基本情報入力シート'!AA49))</f>
        <v/>
      </c>
      <c r="U28" s="820" t="str">
        <f>IF(B28="×","",IF(Q28="","",VLOOKUP(Q28,【参考】数式用2!$A$3:$C$36,3,FALSE)))</f>
        <v/>
      </c>
      <c r="V28" s="821" t="s">
        <v>201</v>
      </c>
      <c r="W28" s="822">
        <v>4</v>
      </c>
      <c r="X28" s="823" t="s">
        <v>202</v>
      </c>
      <c r="Y28" s="824"/>
      <c r="Z28" s="825" t="s">
        <v>203</v>
      </c>
      <c r="AA28" s="826">
        <v>4</v>
      </c>
      <c r="AB28" s="827" t="s">
        <v>202</v>
      </c>
      <c r="AC28" s="828"/>
      <c r="AD28" s="827" t="s">
        <v>204</v>
      </c>
      <c r="AE28" s="829" t="s">
        <v>205</v>
      </c>
      <c r="AF28" s="830" t="str">
        <f t="shared" si="2"/>
        <v/>
      </c>
      <c r="AG28" s="831" t="s">
        <v>206</v>
      </c>
      <c r="AH28" s="832" t="str">
        <f t="shared" si="0"/>
        <v/>
      </c>
      <c r="AI28" s="833"/>
      <c r="AJ28" s="834"/>
      <c r="AK28" s="833"/>
      <c r="AL28" s="834"/>
    </row>
    <row r="29" spans="1:38" ht="36.75" customHeight="1">
      <c r="A29" s="812">
        <f t="shared" si="1"/>
        <v>18</v>
      </c>
      <c r="B29" s="817"/>
      <c r="C29" s="813" t="str">
        <f>IF('(入力順➀)基本情報入力シート'!C50="","",'(入力順➀)基本情報入力シート'!C50)</f>
        <v/>
      </c>
      <c r="D29" s="814" t="str">
        <f>IF('(入力順➀)基本情報入力シート'!D50="","",'(入力順➀)基本情報入力シート'!D50)</f>
        <v/>
      </c>
      <c r="E29" s="814" t="str">
        <f>IF('(入力順➀)基本情報入力シート'!E50="","",'(入力順➀)基本情報入力シート'!E50)</f>
        <v/>
      </c>
      <c r="F29" s="814" t="str">
        <f>IF('(入力順➀)基本情報入力シート'!F50="","",'(入力順➀)基本情報入力シート'!F50)</f>
        <v/>
      </c>
      <c r="G29" s="814" t="str">
        <f>IF('(入力順➀)基本情報入力シート'!G50="","",'(入力順➀)基本情報入力シート'!G50)</f>
        <v/>
      </c>
      <c r="H29" s="814" t="str">
        <f>IF('(入力順➀)基本情報入力シート'!H50="","",'(入力順➀)基本情報入力シート'!H50)</f>
        <v/>
      </c>
      <c r="I29" s="814" t="str">
        <f>IF('(入力順➀)基本情報入力シート'!I50="","",'(入力順➀)基本情報入力シート'!I50)</f>
        <v/>
      </c>
      <c r="J29" s="814" t="str">
        <f>IF('(入力順➀)基本情報入力シート'!J50="","",'(入力順➀)基本情報入力シート'!J50)</f>
        <v/>
      </c>
      <c r="K29" s="814" t="str">
        <f>IF('(入力順➀)基本情報入力シート'!K50="","",'(入力順➀)基本情報入力シート'!K50)</f>
        <v/>
      </c>
      <c r="L29" s="850" t="str">
        <f>IF('(入力順➀)基本情報入力シート'!L50="","",'(入力順➀)基本情報入力シート'!L50)</f>
        <v/>
      </c>
      <c r="M29" s="815" t="str">
        <f>IF('(入力順➀)基本情報入力シート'!M50="","",'(入力順➀)基本情報入力シート'!M50)</f>
        <v/>
      </c>
      <c r="N29" s="815" t="str">
        <f>IF('(入力順➀)基本情報入力シート'!R50="","",'(入力順➀)基本情報入力シート'!R50)</f>
        <v/>
      </c>
      <c r="O29" s="815" t="str">
        <f>IF('(入力順➀)基本情報入力シート'!W50="","",'(入力順➀)基本情報入力シート'!W50)</f>
        <v/>
      </c>
      <c r="P29" s="812" t="str">
        <f>IF('(入力順➀)基本情報入力シート'!X50="","",'(入力順➀)基本情報入力シート'!X50)</f>
        <v/>
      </c>
      <c r="Q29" s="816" t="str">
        <f>IF('(入力順➀)基本情報入力シート'!Y50="","",'(入力順➀)基本情報入力シート'!Y50)</f>
        <v/>
      </c>
      <c r="R29" s="817"/>
      <c r="S29" s="818" t="str">
        <f>IF(B29="×","",IF('(入力順➀)基本情報入力シート'!AB50="","",'(入力順➀)基本情報入力シート'!AB50))</f>
        <v/>
      </c>
      <c r="T29" s="819" t="str">
        <f>IF(B29="×","",IF('(入力順➀)基本情報入力シート'!AA50="","",'(入力順➀)基本情報入力シート'!AA50))</f>
        <v/>
      </c>
      <c r="U29" s="820" t="str">
        <f>IF(B29="×","",IF(Q29="","",VLOOKUP(Q29,【参考】数式用2!$A$3:$C$36,3,FALSE)))</f>
        <v/>
      </c>
      <c r="V29" s="821" t="s">
        <v>201</v>
      </c>
      <c r="W29" s="822">
        <v>4</v>
      </c>
      <c r="X29" s="823" t="s">
        <v>202</v>
      </c>
      <c r="Y29" s="824"/>
      <c r="Z29" s="825" t="s">
        <v>203</v>
      </c>
      <c r="AA29" s="826">
        <v>4</v>
      </c>
      <c r="AB29" s="827" t="s">
        <v>202</v>
      </c>
      <c r="AC29" s="828"/>
      <c r="AD29" s="827" t="s">
        <v>204</v>
      </c>
      <c r="AE29" s="829" t="s">
        <v>205</v>
      </c>
      <c r="AF29" s="830" t="str">
        <f t="shared" si="2"/>
        <v/>
      </c>
      <c r="AG29" s="831" t="s">
        <v>206</v>
      </c>
      <c r="AH29" s="832" t="str">
        <f t="shared" si="0"/>
        <v/>
      </c>
      <c r="AI29" s="833"/>
      <c r="AJ29" s="834"/>
      <c r="AK29" s="833"/>
      <c r="AL29" s="834"/>
    </row>
    <row r="30" spans="1:38" ht="36.75" customHeight="1">
      <c r="A30" s="812">
        <f t="shared" si="1"/>
        <v>19</v>
      </c>
      <c r="B30" s="817"/>
      <c r="C30" s="813" t="str">
        <f>IF('(入力順➀)基本情報入力シート'!C51="","",'(入力順➀)基本情報入力シート'!C51)</f>
        <v/>
      </c>
      <c r="D30" s="814" t="str">
        <f>IF('(入力順➀)基本情報入力シート'!D51="","",'(入力順➀)基本情報入力シート'!D51)</f>
        <v/>
      </c>
      <c r="E30" s="814" t="str">
        <f>IF('(入力順➀)基本情報入力シート'!E51="","",'(入力順➀)基本情報入力シート'!E51)</f>
        <v/>
      </c>
      <c r="F30" s="814" t="str">
        <f>IF('(入力順➀)基本情報入力シート'!F51="","",'(入力順➀)基本情報入力シート'!F51)</f>
        <v/>
      </c>
      <c r="G30" s="814" t="str">
        <f>IF('(入力順➀)基本情報入力シート'!G51="","",'(入力順➀)基本情報入力シート'!G51)</f>
        <v/>
      </c>
      <c r="H30" s="814" t="str">
        <f>IF('(入力順➀)基本情報入力シート'!H51="","",'(入力順➀)基本情報入力シート'!H51)</f>
        <v/>
      </c>
      <c r="I30" s="814" t="str">
        <f>IF('(入力順➀)基本情報入力シート'!I51="","",'(入力順➀)基本情報入力シート'!I51)</f>
        <v/>
      </c>
      <c r="J30" s="814" t="str">
        <f>IF('(入力順➀)基本情報入力シート'!J51="","",'(入力順➀)基本情報入力シート'!J51)</f>
        <v/>
      </c>
      <c r="K30" s="814" t="str">
        <f>IF('(入力順➀)基本情報入力シート'!K51="","",'(入力順➀)基本情報入力シート'!K51)</f>
        <v/>
      </c>
      <c r="L30" s="850" t="str">
        <f>IF('(入力順➀)基本情報入力シート'!L51="","",'(入力順➀)基本情報入力シート'!L51)</f>
        <v/>
      </c>
      <c r="M30" s="815" t="str">
        <f>IF('(入力順➀)基本情報入力シート'!M51="","",'(入力順➀)基本情報入力シート'!M51)</f>
        <v/>
      </c>
      <c r="N30" s="815" t="str">
        <f>IF('(入力順➀)基本情報入力シート'!R51="","",'(入力順➀)基本情報入力シート'!R51)</f>
        <v/>
      </c>
      <c r="O30" s="815" t="str">
        <f>IF('(入力順➀)基本情報入力シート'!W51="","",'(入力順➀)基本情報入力シート'!W51)</f>
        <v/>
      </c>
      <c r="P30" s="812" t="str">
        <f>IF('(入力順➀)基本情報入力シート'!X51="","",'(入力順➀)基本情報入力シート'!X51)</f>
        <v/>
      </c>
      <c r="Q30" s="816" t="str">
        <f>IF('(入力順➀)基本情報入力シート'!Y51="","",'(入力順➀)基本情報入力シート'!Y51)</f>
        <v/>
      </c>
      <c r="R30" s="817"/>
      <c r="S30" s="818" t="str">
        <f>IF(B30="×","",IF('(入力順➀)基本情報入力シート'!AB51="","",'(入力順➀)基本情報入力シート'!AB51))</f>
        <v/>
      </c>
      <c r="T30" s="819" t="str">
        <f>IF(B30="×","",IF('(入力順➀)基本情報入力シート'!AA51="","",'(入力順➀)基本情報入力シート'!AA51))</f>
        <v/>
      </c>
      <c r="U30" s="820" t="str">
        <f>IF(B30="×","",IF(Q30="","",VLOOKUP(Q30,【参考】数式用2!$A$3:$C$36,3,FALSE)))</f>
        <v/>
      </c>
      <c r="V30" s="821" t="s">
        <v>201</v>
      </c>
      <c r="W30" s="822">
        <v>4</v>
      </c>
      <c r="X30" s="823" t="s">
        <v>202</v>
      </c>
      <c r="Y30" s="824"/>
      <c r="Z30" s="825" t="s">
        <v>203</v>
      </c>
      <c r="AA30" s="826">
        <v>4</v>
      </c>
      <c r="AB30" s="827" t="s">
        <v>202</v>
      </c>
      <c r="AC30" s="828"/>
      <c r="AD30" s="827" t="s">
        <v>204</v>
      </c>
      <c r="AE30" s="829" t="s">
        <v>205</v>
      </c>
      <c r="AF30" s="830" t="str">
        <f t="shared" si="2"/>
        <v/>
      </c>
      <c r="AG30" s="831" t="s">
        <v>206</v>
      </c>
      <c r="AH30" s="832" t="str">
        <f t="shared" si="0"/>
        <v/>
      </c>
      <c r="AI30" s="833"/>
      <c r="AJ30" s="834"/>
      <c r="AK30" s="833"/>
      <c r="AL30" s="834"/>
    </row>
    <row r="31" spans="1:38" ht="36.75" customHeight="1">
      <c r="A31" s="812">
        <f t="shared" si="1"/>
        <v>20</v>
      </c>
      <c r="B31" s="817"/>
      <c r="C31" s="813" t="str">
        <f>IF('(入力順➀)基本情報入力シート'!C52="","",'(入力順➀)基本情報入力シート'!C52)</f>
        <v/>
      </c>
      <c r="D31" s="814" t="str">
        <f>IF('(入力順➀)基本情報入力シート'!D52="","",'(入力順➀)基本情報入力シート'!D52)</f>
        <v/>
      </c>
      <c r="E31" s="814" t="str">
        <f>IF('(入力順➀)基本情報入力シート'!E52="","",'(入力順➀)基本情報入力シート'!E52)</f>
        <v/>
      </c>
      <c r="F31" s="814" t="str">
        <f>IF('(入力順➀)基本情報入力シート'!F52="","",'(入力順➀)基本情報入力シート'!F52)</f>
        <v/>
      </c>
      <c r="G31" s="814" t="str">
        <f>IF('(入力順➀)基本情報入力シート'!G52="","",'(入力順➀)基本情報入力シート'!G52)</f>
        <v/>
      </c>
      <c r="H31" s="814" t="str">
        <f>IF('(入力順➀)基本情報入力シート'!H52="","",'(入力順➀)基本情報入力シート'!H52)</f>
        <v/>
      </c>
      <c r="I31" s="814" t="str">
        <f>IF('(入力順➀)基本情報入力シート'!I52="","",'(入力順➀)基本情報入力シート'!I52)</f>
        <v/>
      </c>
      <c r="J31" s="814" t="str">
        <f>IF('(入力順➀)基本情報入力シート'!J52="","",'(入力順➀)基本情報入力シート'!J52)</f>
        <v/>
      </c>
      <c r="K31" s="814" t="str">
        <f>IF('(入力順➀)基本情報入力シート'!K52="","",'(入力順➀)基本情報入力シート'!K52)</f>
        <v/>
      </c>
      <c r="L31" s="850" t="str">
        <f>IF('(入力順➀)基本情報入力シート'!L52="","",'(入力順➀)基本情報入力シート'!L52)</f>
        <v/>
      </c>
      <c r="M31" s="815" t="str">
        <f>IF('(入力順➀)基本情報入力シート'!M52="","",'(入力順➀)基本情報入力シート'!M52)</f>
        <v/>
      </c>
      <c r="N31" s="815" t="str">
        <f>IF('(入力順➀)基本情報入力シート'!R52="","",'(入力順➀)基本情報入力シート'!R52)</f>
        <v/>
      </c>
      <c r="O31" s="815" t="str">
        <f>IF('(入力順➀)基本情報入力シート'!W52="","",'(入力順➀)基本情報入力シート'!W52)</f>
        <v/>
      </c>
      <c r="P31" s="812" t="str">
        <f>IF('(入力順➀)基本情報入力シート'!X52="","",'(入力順➀)基本情報入力シート'!X52)</f>
        <v/>
      </c>
      <c r="Q31" s="816" t="str">
        <f>IF('(入力順➀)基本情報入力シート'!Y52="","",'(入力順➀)基本情報入力シート'!Y52)</f>
        <v/>
      </c>
      <c r="R31" s="817"/>
      <c r="S31" s="818" t="str">
        <f>IF(B31="×","",IF('(入力順➀)基本情報入力シート'!AB52="","",'(入力順➀)基本情報入力シート'!AB52))</f>
        <v/>
      </c>
      <c r="T31" s="819" t="str">
        <f>IF(B31="×","",IF('(入力順➀)基本情報入力シート'!AA52="","",'(入力順➀)基本情報入力シート'!AA52))</f>
        <v/>
      </c>
      <c r="U31" s="820" t="str">
        <f>IF(B31="×","",IF(Q31="","",VLOOKUP(Q31,【参考】数式用2!$A$3:$C$36,3,FALSE)))</f>
        <v/>
      </c>
      <c r="V31" s="821" t="s">
        <v>201</v>
      </c>
      <c r="W31" s="822">
        <v>4</v>
      </c>
      <c r="X31" s="823" t="s">
        <v>202</v>
      </c>
      <c r="Y31" s="824"/>
      <c r="Z31" s="825" t="s">
        <v>203</v>
      </c>
      <c r="AA31" s="826">
        <v>4</v>
      </c>
      <c r="AB31" s="827" t="s">
        <v>202</v>
      </c>
      <c r="AC31" s="828"/>
      <c r="AD31" s="827" t="s">
        <v>204</v>
      </c>
      <c r="AE31" s="829" t="s">
        <v>205</v>
      </c>
      <c r="AF31" s="830" t="str">
        <f t="shared" si="2"/>
        <v/>
      </c>
      <c r="AG31" s="831" t="s">
        <v>206</v>
      </c>
      <c r="AH31" s="832" t="str">
        <f t="shared" si="0"/>
        <v/>
      </c>
      <c r="AI31" s="833"/>
      <c r="AJ31" s="834"/>
      <c r="AK31" s="834"/>
      <c r="AL31" s="834"/>
    </row>
    <row r="32" spans="1:38" ht="36.75" customHeight="1">
      <c r="A32" s="812">
        <f t="shared" si="1"/>
        <v>21</v>
      </c>
      <c r="B32" s="817"/>
      <c r="C32" s="813" t="str">
        <f>IF('(入力順➀)基本情報入力シート'!C53="","",'(入力順➀)基本情報入力シート'!C53)</f>
        <v/>
      </c>
      <c r="D32" s="814" t="str">
        <f>IF('(入力順➀)基本情報入力シート'!D53="","",'(入力順➀)基本情報入力シート'!D53)</f>
        <v/>
      </c>
      <c r="E32" s="814" t="str">
        <f>IF('(入力順➀)基本情報入力シート'!E53="","",'(入力順➀)基本情報入力シート'!E53)</f>
        <v/>
      </c>
      <c r="F32" s="814" t="str">
        <f>IF('(入力順➀)基本情報入力シート'!F53="","",'(入力順➀)基本情報入力シート'!F53)</f>
        <v/>
      </c>
      <c r="G32" s="814" t="str">
        <f>IF('(入力順➀)基本情報入力シート'!G53="","",'(入力順➀)基本情報入力シート'!G53)</f>
        <v/>
      </c>
      <c r="H32" s="814" t="str">
        <f>IF('(入力順➀)基本情報入力シート'!H53="","",'(入力順➀)基本情報入力シート'!H53)</f>
        <v/>
      </c>
      <c r="I32" s="814" t="str">
        <f>IF('(入力順➀)基本情報入力シート'!I53="","",'(入力順➀)基本情報入力シート'!I53)</f>
        <v/>
      </c>
      <c r="J32" s="814" t="str">
        <f>IF('(入力順➀)基本情報入力シート'!J53="","",'(入力順➀)基本情報入力シート'!J53)</f>
        <v/>
      </c>
      <c r="K32" s="814" t="str">
        <f>IF('(入力順➀)基本情報入力シート'!K53="","",'(入力順➀)基本情報入力シート'!K53)</f>
        <v/>
      </c>
      <c r="L32" s="850" t="str">
        <f>IF('(入力順➀)基本情報入力シート'!L53="","",'(入力順➀)基本情報入力シート'!L53)</f>
        <v/>
      </c>
      <c r="M32" s="815" t="str">
        <f>IF('(入力順➀)基本情報入力シート'!M53="","",'(入力順➀)基本情報入力シート'!M53)</f>
        <v/>
      </c>
      <c r="N32" s="815" t="str">
        <f>IF('(入力順➀)基本情報入力シート'!R53="","",'(入力順➀)基本情報入力シート'!R53)</f>
        <v/>
      </c>
      <c r="O32" s="815" t="str">
        <f>IF('(入力順➀)基本情報入力シート'!W53="","",'(入力順➀)基本情報入力シート'!W53)</f>
        <v/>
      </c>
      <c r="P32" s="812" t="str">
        <f>IF('(入力順➀)基本情報入力シート'!X53="","",'(入力順➀)基本情報入力シート'!X53)</f>
        <v/>
      </c>
      <c r="Q32" s="816" t="str">
        <f>IF('(入力順➀)基本情報入力シート'!Y53="","",'(入力順➀)基本情報入力シート'!Y53)</f>
        <v/>
      </c>
      <c r="R32" s="817"/>
      <c r="S32" s="818" t="str">
        <f>IF(B32="×","",IF('(入力順➀)基本情報入力シート'!AB53="","",'(入力順➀)基本情報入力シート'!AB53))</f>
        <v/>
      </c>
      <c r="T32" s="819" t="str">
        <f>IF(B32="×","",IF('(入力順➀)基本情報入力シート'!AA53="","",'(入力順➀)基本情報入力シート'!AA53))</f>
        <v/>
      </c>
      <c r="U32" s="820" t="str">
        <f>IF(B32="×","",IF(Q32="","",VLOOKUP(Q32,【参考】数式用2!$A$3:$C$36,3,FALSE)))</f>
        <v/>
      </c>
      <c r="V32" s="821" t="s">
        <v>201</v>
      </c>
      <c r="W32" s="822"/>
      <c r="X32" s="823" t="s">
        <v>202</v>
      </c>
      <c r="Y32" s="824"/>
      <c r="Z32" s="825" t="s">
        <v>203</v>
      </c>
      <c r="AA32" s="826"/>
      <c r="AB32" s="827" t="s">
        <v>202</v>
      </c>
      <c r="AC32" s="828"/>
      <c r="AD32" s="827" t="s">
        <v>204</v>
      </c>
      <c r="AE32" s="829" t="s">
        <v>205</v>
      </c>
      <c r="AF32" s="830" t="str">
        <f t="shared" si="2"/>
        <v/>
      </c>
      <c r="AG32" s="831" t="s">
        <v>206</v>
      </c>
      <c r="AH32" s="832" t="str">
        <f t="shared" si="0"/>
        <v/>
      </c>
      <c r="AI32" s="833"/>
      <c r="AJ32" s="834"/>
      <c r="AK32" s="834"/>
      <c r="AL32" s="834"/>
    </row>
    <row r="33" spans="1:38" ht="36.75" customHeight="1">
      <c r="A33" s="812">
        <f t="shared" si="1"/>
        <v>22</v>
      </c>
      <c r="B33" s="817"/>
      <c r="C33" s="813" t="str">
        <f>IF('(入力順➀)基本情報入力シート'!C54="","",'(入力順➀)基本情報入力シート'!C54)</f>
        <v/>
      </c>
      <c r="D33" s="814" t="str">
        <f>IF('(入力順➀)基本情報入力シート'!D54="","",'(入力順➀)基本情報入力シート'!D54)</f>
        <v/>
      </c>
      <c r="E33" s="814" t="str">
        <f>IF('(入力順➀)基本情報入力シート'!E54="","",'(入力順➀)基本情報入力シート'!E54)</f>
        <v/>
      </c>
      <c r="F33" s="814" t="str">
        <f>IF('(入力順➀)基本情報入力シート'!F54="","",'(入力順➀)基本情報入力シート'!F54)</f>
        <v/>
      </c>
      <c r="G33" s="814" t="str">
        <f>IF('(入力順➀)基本情報入力シート'!G54="","",'(入力順➀)基本情報入力シート'!G54)</f>
        <v/>
      </c>
      <c r="H33" s="814" t="str">
        <f>IF('(入力順➀)基本情報入力シート'!H54="","",'(入力順➀)基本情報入力シート'!H54)</f>
        <v/>
      </c>
      <c r="I33" s="814" t="str">
        <f>IF('(入力順➀)基本情報入力シート'!I54="","",'(入力順➀)基本情報入力シート'!I54)</f>
        <v/>
      </c>
      <c r="J33" s="814" t="str">
        <f>IF('(入力順➀)基本情報入力シート'!J54="","",'(入力順➀)基本情報入力シート'!J54)</f>
        <v/>
      </c>
      <c r="K33" s="814" t="str">
        <f>IF('(入力順➀)基本情報入力シート'!K54="","",'(入力順➀)基本情報入力シート'!K54)</f>
        <v/>
      </c>
      <c r="L33" s="850" t="str">
        <f>IF('(入力順➀)基本情報入力シート'!L54="","",'(入力順➀)基本情報入力シート'!L54)</f>
        <v/>
      </c>
      <c r="M33" s="815" t="str">
        <f>IF('(入力順➀)基本情報入力シート'!M54="","",'(入力順➀)基本情報入力シート'!M54)</f>
        <v/>
      </c>
      <c r="N33" s="815" t="str">
        <f>IF('(入力順➀)基本情報入力シート'!R54="","",'(入力順➀)基本情報入力シート'!R54)</f>
        <v/>
      </c>
      <c r="O33" s="815" t="str">
        <f>IF('(入力順➀)基本情報入力シート'!W54="","",'(入力順➀)基本情報入力シート'!W54)</f>
        <v/>
      </c>
      <c r="P33" s="812" t="str">
        <f>IF('(入力順➀)基本情報入力シート'!X54="","",'(入力順➀)基本情報入力シート'!X54)</f>
        <v/>
      </c>
      <c r="Q33" s="816" t="str">
        <f>IF('(入力順➀)基本情報入力シート'!Y54="","",'(入力順➀)基本情報入力シート'!Y54)</f>
        <v/>
      </c>
      <c r="R33" s="817"/>
      <c r="S33" s="818" t="str">
        <f>IF(B33="×","",IF('(入力順➀)基本情報入力シート'!AB54="","",'(入力順➀)基本情報入力シート'!AB54))</f>
        <v/>
      </c>
      <c r="T33" s="819" t="str">
        <f>IF(B33="×","",IF('(入力順➀)基本情報入力シート'!AA54="","",'(入力順➀)基本情報入力シート'!AA54))</f>
        <v/>
      </c>
      <c r="U33" s="820" t="str">
        <f>IF(B33="×","",IF(Q33="","",VLOOKUP(Q33,【参考】数式用2!$A$3:$C$36,3,FALSE)))</f>
        <v/>
      </c>
      <c r="V33" s="821" t="s">
        <v>201</v>
      </c>
      <c r="W33" s="822"/>
      <c r="X33" s="823" t="s">
        <v>202</v>
      </c>
      <c r="Y33" s="824"/>
      <c r="Z33" s="825" t="s">
        <v>203</v>
      </c>
      <c r="AA33" s="826"/>
      <c r="AB33" s="827" t="s">
        <v>202</v>
      </c>
      <c r="AC33" s="828"/>
      <c r="AD33" s="827" t="s">
        <v>204</v>
      </c>
      <c r="AE33" s="829" t="s">
        <v>205</v>
      </c>
      <c r="AF33" s="830" t="str">
        <f t="shared" si="2"/>
        <v/>
      </c>
      <c r="AG33" s="831" t="s">
        <v>206</v>
      </c>
      <c r="AH33" s="832" t="str">
        <f t="shared" si="0"/>
        <v/>
      </c>
      <c r="AI33" s="833"/>
      <c r="AJ33" s="834"/>
      <c r="AK33" s="834"/>
      <c r="AL33" s="834"/>
    </row>
    <row r="34" spans="1:38" ht="36.75" customHeight="1">
      <c r="A34" s="812">
        <f t="shared" si="1"/>
        <v>23</v>
      </c>
      <c r="B34" s="817"/>
      <c r="C34" s="813" t="str">
        <f>IF('(入力順➀)基本情報入力シート'!C55="","",'(入力順➀)基本情報入力シート'!C55)</f>
        <v/>
      </c>
      <c r="D34" s="814" t="str">
        <f>IF('(入力順➀)基本情報入力シート'!D55="","",'(入力順➀)基本情報入力シート'!D55)</f>
        <v/>
      </c>
      <c r="E34" s="814" t="str">
        <f>IF('(入力順➀)基本情報入力シート'!E55="","",'(入力順➀)基本情報入力シート'!E55)</f>
        <v/>
      </c>
      <c r="F34" s="814" t="str">
        <f>IF('(入力順➀)基本情報入力シート'!F55="","",'(入力順➀)基本情報入力シート'!F55)</f>
        <v/>
      </c>
      <c r="G34" s="814" t="str">
        <f>IF('(入力順➀)基本情報入力シート'!G55="","",'(入力順➀)基本情報入力シート'!G55)</f>
        <v/>
      </c>
      <c r="H34" s="814" t="str">
        <f>IF('(入力順➀)基本情報入力シート'!H55="","",'(入力順➀)基本情報入力シート'!H55)</f>
        <v/>
      </c>
      <c r="I34" s="814" t="str">
        <f>IF('(入力順➀)基本情報入力シート'!I55="","",'(入力順➀)基本情報入力シート'!I55)</f>
        <v/>
      </c>
      <c r="J34" s="814" t="str">
        <f>IF('(入力順➀)基本情報入力シート'!J55="","",'(入力順➀)基本情報入力シート'!J55)</f>
        <v/>
      </c>
      <c r="K34" s="814" t="str">
        <f>IF('(入力順➀)基本情報入力シート'!K55="","",'(入力順➀)基本情報入力シート'!K55)</f>
        <v/>
      </c>
      <c r="L34" s="850" t="str">
        <f>IF('(入力順➀)基本情報入力シート'!L55="","",'(入力順➀)基本情報入力シート'!L55)</f>
        <v/>
      </c>
      <c r="M34" s="815" t="str">
        <f>IF('(入力順➀)基本情報入力シート'!M55="","",'(入力順➀)基本情報入力シート'!M55)</f>
        <v/>
      </c>
      <c r="N34" s="815" t="str">
        <f>IF('(入力順➀)基本情報入力シート'!R55="","",'(入力順➀)基本情報入力シート'!R55)</f>
        <v/>
      </c>
      <c r="O34" s="815" t="str">
        <f>IF('(入力順➀)基本情報入力シート'!W55="","",'(入力順➀)基本情報入力シート'!W55)</f>
        <v/>
      </c>
      <c r="P34" s="812" t="str">
        <f>IF('(入力順➀)基本情報入力シート'!X55="","",'(入力順➀)基本情報入力シート'!X55)</f>
        <v/>
      </c>
      <c r="Q34" s="816" t="str">
        <f>IF('(入力順➀)基本情報入力シート'!Y55="","",'(入力順➀)基本情報入力シート'!Y55)</f>
        <v/>
      </c>
      <c r="R34" s="817"/>
      <c r="S34" s="818" t="str">
        <f>IF(B34="×","",IF('(入力順➀)基本情報入力シート'!AB55="","",'(入力順➀)基本情報入力シート'!AB55))</f>
        <v/>
      </c>
      <c r="T34" s="819" t="str">
        <f>IF(B34="×","",IF('(入力順➀)基本情報入力シート'!AA55="","",'(入力順➀)基本情報入力シート'!AA55))</f>
        <v/>
      </c>
      <c r="U34" s="820" t="str">
        <f>IF(B34="×","",IF(Q34="","",VLOOKUP(Q34,【参考】数式用2!$A$3:$C$36,3,FALSE)))</f>
        <v/>
      </c>
      <c r="V34" s="821" t="s">
        <v>201</v>
      </c>
      <c r="W34" s="822"/>
      <c r="X34" s="823" t="s">
        <v>202</v>
      </c>
      <c r="Y34" s="824"/>
      <c r="Z34" s="825" t="s">
        <v>203</v>
      </c>
      <c r="AA34" s="826"/>
      <c r="AB34" s="827" t="s">
        <v>202</v>
      </c>
      <c r="AC34" s="828"/>
      <c r="AD34" s="827" t="s">
        <v>204</v>
      </c>
      <c r="AE34" s="829" t="s">
        <v>205</v>
      </c>
      <c r="AF34" s="830" t="str">
        <f t="shared" si="2"/>
        <v/>
      </c>
      <c r="AG34" s="831" t="s">
        <v>206</v>
      </c>
      <c r="AH34" s="832" t="str">
        <f t="shared" si="0"/>
        <v/>
      </c>
      <c r="AI34" s="833"/>
      <c r="AJ34" s="834"/>
      <c r="AK34" s="833"/>
      <c r="AL34" s="834"/>
    </row>
    <row r="35" spans="1:38" ht="36.75" customHeight="1">
      <c r="A35" s="812">
        <f t="shared" si="1"/>
        <v>24</v>
      </c>
      <c r="B35" s="817"/>
      <c r="C35" s="813" t="str">
        <f>IF('(入力順➀)基本情報入力シート'!C56="","",'(入力順➀)基本情報入力シート'!C56)</f>
        <v/>
      </c>
      <c r="D35" s="814" t="str">
        <f>IF('(入力順➀)基本情報入力シート'!D56="","",'(入力順➀)基本情報入力シート'!D56)</f>
        <v/>
      </c>
      <c r="E35" s="814" t="str">
        <f>IF('(入力順➀)基本情報入力シート'!E56="","",'(入力順➀)基本情報入力シート'!E56)</f>
        <v/>
      </c>
      <c r="F35" s="814" t="str">
        <f>IF('(入力順➀)基本情報入力シート'!F56="","",'(入力順➀)基本情報入力シート'!F56)</f>
        <v/>
      </c>
      <c r="G35" s="814" t="str">
        <f>IF('(入力順➀)基本情報入力シート'!G56="","",'(入力順➀)基本情報入力シート'!G56)</f>
        <v/>
      </c>
      <c r="H35" s="814" t="str">
        <f>IF('(入力順➀)基本情報入力シート'!H56="","",'(入力順➀)基本情報入力シート'!H56)</f>
        <v/>
      </c>
      <c r="I35" s="814" t="str">
        <f>IF('(入力順➀)基本情報入力シート'!I56="","",'(入力順➀)基本情報入力シート'!I56)</f>
        <v/>
      </c>
      <c r="J35" s="814" t="str">
        <f>IF('(入力順➀)基本情報入力シート'!J56="","",'(入力順➀)基本情報入力シート'!J56)</f>
        <v/>
      </c>
      <c r="K35" s="814" t="str">
        <f>IF('(入力順➀)基本情報入力シート'!K56="","",'(入力順➀)基本情報入力シート'!K56)</f>
        <v/>
      </c>
      <c r="L35" s="850" t="str">
        <f>IF('(入力順➀)基本情報入力シート'!L56="","",'(入力順➀)基本情報入力シート'!L56)</f>
        <v/>
      </c>
      <c r="M35" s="815" t="str">
        <f>IF('(入力順➀)基本情報入力シート'!M56="","",'(入力順➀)基本情報入力シート'!M56)</f>
        <v/>
      </c>
      <c r="N35" s="815" t="str">
        <f>IF('(入力順➀)基本情報入力シート'!R56="","",'(入力順➀)基本情報入力シート'!R56)</f>
        <v/>
      </c>
      <c r="O35" s="815" t="str">
        <f>IF('(入力順➀)基本情報入力シート'!W56="","",'(入力順➀)基本情報入力シート'!W56)</f>
        <v/>
      </c>
      <c r="P35" s="812" t="str">
        <f>IF('(入力順➀)基本情報入力シート'!X56="","",'(入力順➀)基本情報入力シート'!X56)</f>
        <v/>
      </c>
      <c r="Q35" s="816" t="str">
        <f>IF('(入力順➀)基本情報入力シート'!Y56="","",'(入力順➀)基本情報入力シート'!Y56)</f>
        <v/>
      </c>
      <c r="R35" s="817"/>
      <c r="S35" s="818" t="str">
        <f>IF(B35="×","",IF('(入力順➀)基本情報入力シート'!AB56="","",'(入力順➀)基本情報入力シート'!AB56))</f>
        <v/>
      </c>
      <c r="T35" s="819" t="str">
        <f>IF(B35="×","",IF('(入力順➀)基本情報入力シート'!AA56="","",'(入力順➀)基本情報入力シート'!AA56))</f>
        <v/>
      </c>
      <c r="U35" s="820" t="str">
        <f>IF(B35="×","",IF(Q35="","",VLOOKUP(Q35,【参考】数式用2!$A$3:$C$36,3,FALSE)))</f>
        <v/>
      </c>
      <c r="V35" s="821" t="s">
        <v>201</v>
      </c>
      <c r="W35" s="822"/>
      <c r="X35" s="823" t="s">
        <v>202</v>
      </c>
      <c r="Y35" s="824"/>
      <c r="Z35" s="825" t="s">
        <v>203</v>
      </c>
      <c r="AA35" s="826"/>
      <c r="AB35" s="827" t="s">
        <v>202</v>
      </c>
      <c r="AC35" s="828"/>
      <c r="AD35" s="827" t="s">
        <v>204</v>
      </c>
      <c r="AE35" s="829" t="s">
        <v>205</v>
      </c>
      <c r="AF35" s="830" t="str">
        <f t="shared" si="2"/>
        <v/>
      </c>
      <c r="AG35" s="831" t="s">
        <v>206</v>
      </c>
      <c r="AH35" s="832" t="str">
        <f t="shared" si="0"/>
        <v/>
      </c>
      <c r="AI35" s="833"/>
      <c r="AJ35" s="834"/>
      <c r="AK35" s="833"/>
      <c r="AL35" s="834"/>
    </row>
    <row r="36" spans="1:38" ht="36.75" customHeight="1">
      <c r="A36" s="812">
        <f t="shared" si="1"/>
        <v>25</v>
      </c>
      <c r="B36" s="817"/>
      <c r="C36" s="813" t="str">
        <f>IF('(入力順➀)基本情報入力シート'!C57="","",'(入力順➀)基本情報入力シート'!C57)</f>
        <v/>
      </c>
      <c r="D36" s="814" t="str">
        <f>IF('(入力順➀)基本情報入力シート'!D57="","",'(入力順➀)基本情報入力シート'!D57)</f>
        <v/>
      </c>
      <c r="E36" s="814" t="str">
        <f>IF('(入力順➀)基本情報入力シート'!E57="","",'(入力順➀)基本情報入力シート'!E57)</f>
        <v/>
      </c>
      <c r="F36" s="814" t="str">
        <f>IF('(入力順➀)基本情報入力シート'!F57="","",'(入力順➀)基本情報入力シート'!F57)</f>
        <v/>
      </c>
      <c r="G36" s="814" t="str">
        <f>IF('(入力順➀)基本情報入力シート'!G57="","",'(入力順➀)基本情報入力シート'!G57)</f>
        <v/>
      </c>
      <c r="H36" s="814" t="str">
        <f>IF('(入力順➀)基本情報入力シート'!H57="","",'(入力順➀)基本情報入力シート'!H57)</f>
        <v/>
      </c>
      <c r="I36" s="814" t="str">
        <f>IF('(入力順➀)基本情報入力シート'!I57="","",'(入力順➀)基本情報入力シート'!I57)</f>
        <v/>
      </c>
      <c r="J36" s="814" t="str">
        <f>IF('(入力順➀)基本情報入力シート'!J57="","",'(入力順➀)基本情報入力シート'!J57)</f>
        <v/>
      </c>
      <c r="K36" s="814" t="str">
        <f>IF('(入力順➀)基本情報入力シート'!K57="","",'(入力順➀)基本情報入力シート'!K57)</f>
        <v/>
      </c>
      <c r="L36" s="850" t="str">
        <f>IF('(入力順➀)基本情報入力シート'!L57="","",'(入力順➀)基本情報入力シート'!L57)</f>
        <v/>
      </c>
      <c r="M36" s="815" t="str">
        <f>IF('(入力順➀)基本情報入力シート'!M57="","",'(入力順➀)基本情報入力シート'!M57)</f>
        <v/>
      </c>
      <c r="N36" s="815" t="str">
        <f>IF('(入力順➀)基本情報入力シート'!R57="","",'(入力順➀)基本情報入力シート'!R57)</f>
        <v/>
      </c>
      <c r="O36" s="815" t="str">
        <f>IF('(入力順➀)基本情報入力シート'!W57="","",'(入力順➀)基本情報入力シート'!W57)</f>
        <v/>
      </c>
      <c r="P36" s="812" t="str">
        <f>IF('(入力順➀)基本情報入力シート'!X57="","",'(入力順➀)基本情報入力シート'!X57)</f>
        <v/>
      </c>
      <c r="Q36" s="816" t="str">
        <f>IF('(入力順➀)基本情報入力シート'!Y57="","",'(入力順➀)基本情報入力シート'!Y57)</f>
        <v/>
      </c>
      <c r="R36" s="817"/>
      <c r="S36" s="818" t="str">
        <f>IF(B36="×","",IF('(入力順➀)基本情報入力シート'!AB57="","",'(入力順➀)基本情報入力シート'!AB57))</f>
        <v/>
      </c>
      <c r="T36" s="819" t="str">
        <f>IF(B36="×","",IF('(入力順➀)基本情報入力シート'!AA57="","",'(入力順➀)基本情報入力シート'!AA57))</f>
        <v/>
      </c>
      <c r="U36" s="820" t="str">
        <f>IF(B36="×","",IF(Q36="","",VLOOKUP(Q36,【参考】数式用2!$A$3:$C$36,3,FALSE)))</f>
        <v/>
      </c>
      <c r="V36" s="821" t="s">
        <v>201</v>
      </c>
      <c r="W36" s="822"/>
      <c r="X36" s="823" t="s">
        <v>202</v>
      </c>
      <c r="Y36" s="824"/>
      <c r="Z36" s="825" t="s">
        <v>203</v>
      </c>
      <c r="AA36" s="826"/>
      <c r="AB36" s="827" t="s">
        <v>202</v>
      </c>
      <c r="AC36" s="828"/>
      <c r="AD36" s="827" t="s">
        <v>204</v>
      </c>
      <c r="AE36" s="829" t="s">
        <v>205</v>
      </c>
      <c r="AF36" s="830" t="str">
        <f t="shared" si="2"/>
        <v/>
      </c>
      <c r="AG36" s="831" t="s">
        <v>206</v>
      </c>
      <c r="AH36" s="832" t="str">
        <f t="shared" si="0"/>
        <v/>
      </c>
      <c r="AI36" s="833"/>
      <c r="AJ36" s="834"/>
      <c r="AK36" s="833"/>
      <c r="AL36" s="834"/>
    </row>
    <row r="37" spans="1:38" ht="36.75" customHeight="1">
      <c r="A37" s="812">
        <f t="shared" si="1"/>
        <v>26</v>
      </c>
      <c r="B37" s="817"/>
      <c r="C37" s="813" t="str">
        <f>IF('(入力順➀)基本情報入力シート'!C58="","",'(入力順➀)基本情報入力シート'!C58)</f>
        <v/>
      </c>
      <c r="D37" s="814" t="str">
        <f>IF('(入力順➀)基本情報入力シート'!D58="","",'(入力順➀)基本情報入力シート'!D58)</f>
        <v/>
      </c>
      <c r="E37" s="814" t="str">
        <f>IF('(入力順➀)基本情報入力シート'!E58="","",'(入力順➀)基本情報入力シート'!E58)</f>
        <v/>
      </c>
      <c r="F37" s="814" t="str">
        <f>IF('(入力順➀)基本情報入力シート'!F58="","",'(入力順➀)基本情報入力シート'!F58)</f>
        <v/>
      </c>
      <c r="G37" s="814" t="str">
        <f>IF('(入力順➀)基本情報入力シート'!G58="","",'(入力順➀)基本情報入力シート'!G58)</f>
        <v/>
      </c>
      <c r="H37" s="814" t="str">
        <f>IF('(入力順➀)基本情報入力シート'!H58="","",'(入力順➀)基本情報入力シート'!H58)</f>
        <v/>
      </c>
      <c r="I37" s="814" t="str">
        <f>IF('(入力順➀)基本情報入力シート'!I58="","",'(入力順➀)基本情報入力シート'!I58)</f>
        <v/>
      </c>
      <c r="J37" s="814" t="str">
        <f>IF('(入力順➀)基本情報入力シート'!J58="","",'(入力順➀)基本情報入力シート'!J58)</f>
        <v/>
      </c>
      <c r="K37" s="814" t="str">
        <f>IF('(入力順➀)基本情報入力シート'!K58="","",'(入力順➀)基本情報入力シート'!K58)</f>
        <v/>
      </c>
      <c r="L37" s="850" t="str">
        <f>IF('(入力順➀)基本情報入力シート'!L58="","",'(入力順➀)基本情報入力シート'!L58)</f>
        <v/>
      </c>
      <c r="M37" s="815" t="str">
        <f>IF('(入力順➀)基本情報入力シート'!M58="","",'(入力順➀)基本情報入力シート'!M58)</f>
        <v/>
      </c>
      <c r="N37" s="815" t="str">
        <f>IF('(入力順➀)基本情報入力シート'!R58="","",'(入力順➀)基本情報入力シート'!R58)</f>
        <v/>
      </c>
      <c r="O37" s="815" t="str">
        <f>IF('(入力順➀)基本情報入力シート'!W58="","",'(入力順➀)基本情報入力シート'!W58)</f>
        <v/>
      </c>
      <c r="P37" s="812" t="str">
        <f>IF('(入力順➀)基本情報入力シート'!X58="","",'(入力順➀)基本情報入力シート'!X58)</f>
        <v/>
      </c>
      <c r="Q37" s="816" t="str">
        <f>IF('(入力順➀)基本情報入力シート'!Y58="","",'(入力順➀)基本情報入力シート'!Y58)</f>
        <v/>
      </c>
      <c r="R37" s="817"/>
      <c r="S37" s="818" t="str">
        <f>IF(B37="×","",IF('(入力順➀)基本情報入力シート'!AB58="","",'(入力順➀)基本情報入力シート'!AB58))</f>
        <v/>
      </c>
      <c r="T37" s="819" t="str">
        <f>IF(B37="×","",IF('(入力順➀)基本情報入力シート'!AA58="","",'(入力順➀)基本情報入力シート'!AA58))</f>
        <v/>
      </c>
      <c r="U37" s="820" t="str">
        <f>IF(B37="×","",IF(Q37="","",VLOOKUP(Q37,【参考】数式用2!$A$3:$C$36,3,FALSE)))</f>
        <v/>
      </c>
      <c r="V37" s="821" t="s">
        <v>201</v>
      </c>
      <c r="W37" s="822"/>
      <c r="X37" s="823" t="s">
        <v>202</v>
      </c>
      <c r="Y37" s="824"/>
      <c r="Z37" s="825" t="s">
        <v>203</v>
      </c>
      <c r="AA37" s="826"/>
      <c r="AB37" s="827" t="s">
        <v>202</v>
      </c>
      <c r="AC37" s="828"/>
      <c r="AD37" s="827" t="s">
        <v>204</v>
      </c>
      <c r="AE37" s="829" t="s">
        <v>205</v>
      </c>
      <c r="AF37" s="830" t="str">
        <f t="shared" si="2"/>
        <v/>
      </c>
      <c r="AG37" s="831" t="s">
        <v>206</v>
      </c>
      <c r="AH37" s="832" t="str">
        <f t="shared" si="0"/>
        <v/>
      </c>
      <c r="AI37" s="833"/>
      <c r="AJ37" s="834"/>
      <c r="AK37" s="833"/>
      <c r="AL37" s="834"/>
    </row>
    <row r="38" spans="1:38" ht="36.75" customHeight="1">
      <c r="A38" s="812">
        <f t="shared" si="1"/>
        <v>27</v>
      </c>
      <c r="B38" s="817"/>
      <c r="C38" s="813" t="str">
        <f>IF('(入力順➀)基本情報入力シート'!C59="","",'(入力順➀)基本情報入力シート'!C59)</f>
        <v/>
      </c>
      <c r="D38" s="814" t="str">
        <f>IF('(入力順➀)基本情報入力シート'!D59="","",'(入力順➀)基本情報入力シート'!D59)</f>
        <v/>
      </c>
      <c r="E38" s="814" t="str">
        <f>IF('(入力順➀)基本情報入力シート'!E59="","",'(入力順➀)基本情報入力シート'!E59)</f>
        <v/>
      </c>
      <c r="F38" s="814" t="str">
        <f>IF('(入力順➀)基本情報入力シート'!F59="","",'(入力順➀)基本情報入力シート'!F59)</f>
        <v/>
      </c>
      <c r="G38" s="814" t="str">
        <f>IF('(入力順➀)基本情報入力シート'!G59="","",'(入力順➀)基本情報入力シート'!G59)</f>
        <v/>
      </c>
      <c r="H38" s="814" t="str">
        <f>IF('(入力順➀)基本情報入力シート'!H59="","",'(入力順➀)基本情報入力シート'!H59)</f>
        <v/>
      </c>
      <c r="I38" s="814" t="str">
        <f>IF('(入力順➀)基本情報入力シート'!I59="","",'(入力順➀)基本情報入力シート'!I59)</f>
        <v/>
      </c>
      <c r="J38" s="814" t="str">
        <f>IF('(入力順➀)基本情報入力シート'!J59="","",'(入力順➀)基本情報入力シート'!J59)</f>
        <v/>
      </c>
      <c r="K38" s="814" t="str">
        <f>IF('(入力順➀)基本情報入力シート'!K59="","",'(入力順➀)基本情報入力シート'!K59)</f>
        <v/>
      </c>
      <c r="L38" s="850" t="str">
        <f>IF('(入力順➀)基本情報入力シート'!L59="","",'(入力順➀)基本情報入力シート'!L59)</f>
        <v/>
      </c>
      <c r="M38" s="815" t="str">
        <f>IF('(入力順➀)基本情報入力シート'!M59="","",'(入力順➀)基本情報入力シート'!M59)</f>
        <v/>
      </c>
      <c r="N38" s="815" t="str">
        <f>IF('(入力順➀)基本情報入力シート'!R59="","",'(入力順➀)基本情報入力シート'!R59)</f>
        <v/>
      </c>
      <c r="O38" s="815" t="str">
        <f>IF('(入力順➀)基本情報入力シート'!W59="","",'(入力順➀)基本情報入力シート'!W59)</f>
        <v/>
      </c>
      <c r="P38" s="812" t="str">
        <f>IF('(入力順➀)基本情報入力シート'!X59="","",'(入力順➀)基本情報入力シート'!X59)</f>
        <v/>
      </c>
      <c r="Q38" s="816" t="str">
        <f>IF('(入力順➀)基本情報入力シート'!Y59="","",'(入力順➀)基本情報入力シート'!Y59)</f>
        <v/>
      </c>
      <c r="R38" s="817"/>
      <c r="S38" s="818" t="str">
        <f>IF(B38="×","",IF('(入力順➀)基本情報入力シート'!AB59="","",'(入力順➀)基本情報入力シート'!AB59))</f>
        <v/>
      </c>
      <c r="T38" s="819" t="str">
        <f>IF(B38="×","",IF('(入力順➀)基本情報入力シート'!AA59="","",'(入力順➀)基本情報入力シート'!AA59))</f>
        <v/>
      </c>
      <c r="U38" s="820" t="str">
        <f>IF(B38="×","",IF(Q38="","",VLOOKUP(Q38,【参考】数式用2!$A$3:$C$36,3,FALSE)))</f>
        <v/>
      </c>
      <c r="V38" s="821" t="s">
        <v>201</v>
      </c>
      <c r="W38" s="822"/>
      <c r="X38" s="823" t="s">
        <v>202</v>
      </c>
      <c r="Y38" s="824"/>
      <c r="Z38" s="825" t="s">
        <v>203</v>
      </c>
      <c r="AA38" s="826"/>
      <c r="AB38" s="827" t="s">
        <v>202</v>
      </c>
      <c r="AC38" s="828"/>
      <c r="AD38" s="827" t="s">
        <v>204</v>
      </c>
      <c r="AE38" s="829" t="s">
        <v>205</v>
      </c>
      <c r="AF38" s="830" t="str">
        <f t="shared" si="2"/>
        <v/>
      </c>
      <c r="AG38" s="831" t="s">
        <v>206</v>
      </c>
      <c r="AH38" s="832" t="str">
        <f t="shared" si="0"/>
        <v/>
      </c>
      <c r="AI38" s="833"/>
      <c r="AJ38" s="834"/>
      <c r="AK38" s="833"/>
      <c r="AL38" s="834"/>
    </row>
    <row r="39" spans="1:38" ht="36.75" customHeight="1">
      <c r="A39" s="812">
        <f t="shared" si="1"/>
        <v>28</v>
      </c>
      <c r="B39" s="817"/>
      <c r="C39" s="813" t="str">
        <f>IF('(入力順➀)基本情報入力シート'!C60="","",'(入力順➀)基本情報入力シート'!C60)</f>
        <v/>
      </c>
      <c r="D39" s="814" t="str">
        <f>IF('(入力順➀)基本情報入力シート'!D60="","",'(入力順➀)基本情報入力シート'!D60)</f>
        <v/>
      </c>
      <c r="E39" s="814" t="str">
        <f>IF('(入力順➀)基本情報入力シート'!E60="","",'(入力順➀)基本情報入力シート'!E60)</f>
        <v/>
      </c>
      <c r="F39" s="814" t="str">
        <f>IF('(入力順➀)基本情報入力シート'!F60="","",'(入力順➀)基本情報入力シート'!F60)</f>
        <v/>
      </c>
      <c r="G39" s="814" t="str">
        <f>IF('(入力順➀)基本情報入力シート'!G60="","",'(入力順➀)基本情報入力シート'!G60)</f>
        <v/>
      </c>
      <c r="H39" s="814" t="str">
        <f>IF('(入力順➀)基本情報入力シート'!H60="","",'(入力順➀)基本情報入力シート'!H60)</f>
        <v/>
      </c>
      <c r="I39" s="814" t="str">
        <f>IF('(入力順➀)基本情報入力シート'!I60="","",'(入力順➀)基本情報入力シート'!I60)</f>
        <v/>
      </c>
      <c r="J39" s="814" t="str">
        <f>IF('(入力順➀)基本情報入力シート'!J60="","",'(入力順➀)基本情報入力シート'!J60)</f>
        <v/>
      </c>
      <c r="K39" s="814" t="str">
        <f>IF('(入力順➀)基本情報入力シート'!K60="","",'(入力順➀)基本情報入力シート'!K60)</f>
        <v/>
      </c>
      <c r="L39" s="850" t="str">
        <f>IF('(入力順➀)基本情報入力シート'!L60="","",'(入力順➀)基本情報入力シート'!L60)</f>
        <v/>
      </c>
      <c r="M39" s="815" t="str">
        <f>IF('(入力順➀)基本情報入力シート'!M60="","",'(入力順➀)基本情報入力シート'!M60)</f>
        <v/>
      </c>
      <c r="N39" s="815" t="str">
        <f>IF('(入力順➀)基本情報入力シート'!R60="","",'(入力順➀)基本情報入力シート'!R60)</f>
        <v/>
      </c>
      <c r="O39" s="815" t="str">
        <f>IF('(入力順➀)基本情報入力シート'!W60="","",'(入力順➀)基本情報入力シート'!W60)</f>
        <v/>
      </c>
      <c r="P39" s="812" t="str">
        <f>IF('(入力順➀)基本情報入力シート'!X60="","",'(入力順➀)基本情報入力シート'!X60)</f>
        <v/>
      </c>
      <c r="Q39" s="816" t="str">
        <f>IF('(入力順➀)基本情報入力シート'!Y60="","",'(入力順➀)基本情報入力シート'!Y60)</f>
        <v/>
      </c>
      <c r="R39" s="817"/>
      <c r="S39" s="818" t="str">
        <f>IF(B39="×","",IF('(入力順➀)基本情報入力シート'!AB60="","",'(入力順➀)基本情報入力シート'!AB60))</f>
        <v/>
      </c>
      <c r="T39" s="819" t="str">
        <f>IF(B39="×","",IF('(入力順➀)基本情報入力シート'!AA60="","",'(入力順➀)基本情報入力シート'!AA60))</f>
        <v/>
      </c>
      <c r="U39" s="820" t="str">
        <f>IF(B39="×","",IF(Q39="","",VLOOKUP(Q39,【参考】数式用2!$A$3:$C$36,3,FALSE)))</f>
        <v/>
      </c>
      <c r="V39" s="821" t="s">
        <v>201</v>
      </c>
      <c r="W39" s="822"/>
      <c r="X39" s="823" t="s">
        <v>202</v>
      </c>
      <c r="Y39" s="824"/>
      <c r="Z39" s="825" t="s">
        <v>203</v>
      </c>
      <c r="AA39" s="826"/>
      <c r="AB39" s="827" t="s">
        <v>202</v>
      </c>
      <c r="AC39" s="828"/>
      <c r="AD39" s="827" t="s">
        <v>204</v>
      </c>
      <c r="AE39" s="829" t="s">
        <v>205</v>
      </c>
      <c r="AF39" s="830" t="str">
        <f t="shared" si="2"/>
        <v/>
      </c>
      <c r="AG39" s="831" t="s">
        <v>206</v>
      </c>
      <c r="AH39" s="832" t="str">
        <f t="shared" si="0"/>
        <v/>
      </c>
      <c r="AI39" s="833"/>
      <c r="AJ39" s="834"/>
      <c r="AK39" s="833"/>
      <c r="AL39" s="834"/>
    </row>
    <row r="40" spans="1:38" ht="36.75" customHeight="1">
      <c r="A40" s="812">
        <f t="shared" si="1"/>
        <v>29</v>
      </c>
      <c r="B40" s="817"/>
      <c r="C40" s="813" t="str">
        <f>IF('(入力順➀)基本情報入力シート'!C61="","",'(入力順➀)基本情報入力シート'!C61)</f>
        <v/>
      </c>
      <c r="D40" s="814" t="str">
        <f>IF('(入力順➀)基本情報入力シート'!D61="","",'(入力順➀)基本情報入力シート'!D61)</f>
        <v/>
      </c>
      <c r="E40" s="814" t="str">
        <f>IF('(入力順➀)基本情報入力シート'!E61="","",'(入力順➀)基本情報入力シート'!E61)</f>
        <v/>
      </c>
      <c r="F40" s="814" t="str">
        <f>IF('(入力順➀)基本情報入力シート'!F61="","",'(入力順➀)基本情報入力シート'!F61)</f>
        <v/>
      </c>
      <c r="G40" s="814" t="str">
        <f>IF('(入力順➀)基本情報入力シート'!G61="","",'(入力順➀)基本情報入力シート'!G61)</f>
        <v/>
      </c>
      <c r="H40" s="814" t="str">
        <f>IF('(入力順➀)基本情報入力シート'!H61="","",'(入力順➀)基本情報入力シート'!H61)</f>
        <v/>
      </c>
      <c r="I40" s="814" t="str">
        <f>IF('(入力順➀)基本情報入力シート'!I61="","",'(入力順➀)基本情報入力シート'!I61)</f>
        <v/>
      </c>
      <c r="J40" s="814" t="str">
        <f>IF('(入力順➀)基本情報入力シート'!J61="","",'(入力順➀)基本情報入力シート'!J61)</f>
        <v/>
      </c>
      <c r="K40" s="814" t="str">
        <f>IF('(入力順➀)基本情報入力シート'!K61="","",'(入力順➀)基本情報入力シート'!K61)</f>
        <v/>
      </c>
      <c r="L40" s="850" t="str">
        <f>IF('(入力順➀)基本情報入力シート'!L61="","",'(入力順➀)基本情報入力シート'!L61)</f>
        <v/>
      </c>
      <c r="M40" s="815" t="str">
        <f>IF('(入力順➀)基本情報入力シート'!M61="","",'(入力順➀)基本情報入力シート'!M61)</f>
        <v/>
      </c>
      <c r="N40" s="815" t="str">
        <f>IF('(入力順➀)基本情報入力シート'!R61="","",'(入力順➀)基本情報入力シート'!R61)</f>
        <v/>
      </c>
      <c r="O40" s="815" t="str">
        <f>IF('(入力順➀)基本情報入力シート'!W61="","",'(入力順➀)基本情報入力シート'!W61)</f>
        <v/>
      </c>
      <c r="P40" s="812" t="str">
        <f>IF('(入力順➀)基本情報入力シート'!X61="","",'(入力順➀)基本情報入力シート'!X61)</f>
        <v/>
      </c>
      <c r="Q40" s="816" t="str">
        <f>IF('(入力順➀)基本情報入力シート'!Y61="","",'(入力順➀)基本情報入力シート'!Y61)</f>
        <v/>
      </c>
      <c r="R40" s="817"/>
      <c r="S40" s="818" t="str">
        <f>IF(B40="×","",IF('(入力順➀)基本情報入力シート'!AB61="","",'(入力順➀)基本情報入力シート'!AB61))</f>
        <v/>
      </c>
      <c r="T40" s="819" t="str">
        <f>IF(B40="×","",IF('(入力順➀)基本情報入力シート'!AA61="","",'(入力順➀)基本情報入力シート'!AA61))</f>
        <v/>
      </c>
      <c r="U40" s="820" t="str">
        <f>IF(B40="×","",IF(Q40="","",VLOOKUP(Q40,【参考】数式用2!$A$3:$C$36,3,FALSE)))</f>
        <v/>
      </c>
      <c r="V40" s="821" t="s">
        <v>201</v>
      </c>
      <c r="W40" s="822"/>
      <c r="X40" s="823" t="s">
        <v>202</v>
      </c>
      <c r="Y40" s="824"/>
      <c r="Z40" s="825" t="s">
        <v>203</v>
      </c>
      <c r="AA40" s="826"/>
      <c r="AB40" s="827" t="s">
        <v>202</v>
      </c>
      <c r="AC40" s="828"/>
      <c r="AD40" s="827" t="s">
        <v>204</v>
      </c>
      <c r="AE40" s="829" t="s">
        <v>205</v>
      </c>
      <c r="AF40" s="830" t="str">
        <f t="shared" si="2"/>
        <v/>
      </c>
      <c r="AG40" s="831" t="s">
        <v>206</v>
      </c>
      <c r="AH40" s="832" t="str">
        <f t="shared" si="0"/>
        <v/>
      </c>
      <c r="AI40" s="833"/>
      <c r="AJ40" s="834"/>
      <c r="AK40" s="833"/>
      <c r="AL40" s="834"/>
    </row>
    <row r="41" spans="1:38" ht="36.75" customHeight="1">
      <c r="A41" s="812">
        <f t="shared" si="1"/>
        <v>30</v>
      </c>
      <c r="B41" s="817"/>
      <c r="C41" s="813" t="str">
        <f>IF('(入力順➀)基本情報入力シート'!C62="","",'(入力順➀)基本情報入力シート'!C62)</f>
        <v/>
      </c>
      <c r="D41" s="814" t="str">
        <f>IF('(入力順➀)基本情報入力シート'!D62="","",'(入力順➀)基本情報入力シート'!D62)</f>
        <v/>
      </c>
      <c r="E41" s="814" t="str">
        <f>IF('(入力順➀)基本情報入力シート'!E62="","",'(入力順➀)基本情報入力シート'!E62)</f>
        <v/>
      </c>
      <c r="F41" s="814" t="str">
        <f>IF('(入力順➀)基本情報入力シート'!F62="","",'(入力順➀)基本情報入力シート'!F62)</f>
        <v/>
      </c>
      <c r="G41" s="814" t="str">
        <f>IF('(入力順➀)基本情報入力シート'!G62="","",'(入力順➀)基本情報入力シート'!G62)</f>
        <v/>
      </c>
      <c r="H41" s="814" t="str">
        <f>IF('(入力順➀)基本情報入力シート'!H62="","",'(入力順➀)基本情報入力シート'!H62)</f>
        <v/>
      </c>
      <c r="I41" s="814" t="str">
        <f>IF('(入力順➀)基本情報入力シート'!I62="","",'(入力順➀)基本情報入力シート'!I62)</f>
        <v/>
      </c>
      <c r="J41" s="814" t="str">
        <f>IF('(入力順➀)基本情報入力シート'!J62="","",'(入力順➀)基本情報入力シート'!J62)</f>
        <v/>
      </c>
      <c r="K41" s="814" t="str">
        <f>IF('(入力順➀)基本情報入力シート'!K62="","",'(入力順➀)基本情報入力シート'!K62)</f>
        <v/>
      </c>
      <c r="L41" s="850" t="str">
        <f>IF('(入力順➀)基本情報入力シート'!L62="","",'(入力順➀)基本情報入力シート'!L62)</f>
        <v/>
      </c>
      <c r="M41" s="815" t="str">
        <f>IF('(入力順➀)基本情報入力シート'!M62="","",'(入力順➀)基本情報入力シート'!M62)</f>
        <v/>
      </c>
      <c r="N41" s="815" t="str">
        <f>IF('(入力順➀)基本情報入力シート'!R62="","",'(入力順➀)基本情報入力シート'!R62)</f>
        <v/>
      </c>
      <c r="O41" s="815" t="str">
        <f>IF('(入力順➀)基本情報入力シート'!W62="","",'(入力順➀)基本情報入力シート'!W62)</f>
        <v/>
      </c>
      <c r="P41" s="812" t="str">
        <f>IF('(入力順➀)基本情報入力シート'!X62="","",'(入力順➀)基本情報入力シート'!X62)</f>
        <v/>
      </c>
      <c r="Q41" s="816" t="str">
        <f>IF('(入力順➀)基本情報入力シート'!Y62="","",'(入力順➀)基本情報入力シート'!Y62)</f>
        <v/>
      </c>
      <c r="R41" s="817"/>
      <c r="S41" s="818" t="str">
        <f>IF(B41="×","",IF('(入力順➀)基本情報入力シート'!AB62="","",'(入力順➀)基本情報入力シート'!AB62))</f>
        <v/>
      </c>
      <c r="T41" s="819" t="str">
        <f>IF(B41="×","",IF('(入力順➀)基本情報入力シート'!AA62="","",'(入力順➀)基本情報入力シート'!AA62))</f>
        <v/>
      </c>
      <c r="U41" s="820" t="str">
        <f>IF(B41="×","",IF(Q41="","",VLOOKUP(Q41,【参考】数式用2!$A$3:$C$36,3,FALSE)))</f>
        <v/>
      </c>
      <c r="V41" s="821" t="s">
        <v>201</v>
      </c>
      <c r="W41" s="822"/>
      <c r="X41" s="823" t="s">
        <v>202</v>
      </c>
      <c r="Y41" s="824"/>
      <c r="Z41" s="825" t="s">
        <v>203</v>
      </c>
      <c r="AA41" s="826"/>
      <c r="AB41" s="827" t="s">
        <v>202</v>
      </c>
      <c r="AC41" s="828"/>
      <c r="AD41" s="827" t="s">
        <v>204</v>
      </c>
      <c r="AE41" s="829" t="s">
        <v>205</v>
      </c>
      <c r="AF41" s="830" t="str">
        <f t="shared" si="2"/>
        <v/>
      </c>
      <c r="AG41" s="831" t="s">
        <v>206</v>
      </c>
      <c r="AH41" s="832" t="str">
        <f t="shared" si="0"/>
        <v/>
      </c>
      <c r="AI41" s="833"/>
      <c r="AJ41" s="834"/>
      <c r="AK41" s="833"/>
      <c r="AL41" s="834"/>
    </row>
    <row r="42" spans="1:38" ht="36.75" customHeight="1">
      <c r="A42" s="812">
        <f t="shared" si="1"/>
        <v>31</v>
      </c>
      <c r="B42" s="817"/>
      <c r="C42" s="813" t="str">
        <f>IF('(入力順➀)基本情報入力シート'!C63="","",'(入力順➀)基本情報入力シート'!C63)</f>
        <v/>
      </c>
      <c r="D42" s="814" t="str">
        <f>IF('(入力順➀)基本情報入力シート'!D63="","",'(入力順➀)基本情報入力シート'!D63)</f>
        <v/>
      </c>
      <c r="E42" s="814" t="str">
        <f>IF('(入力順➀)基本情報入力シート'!E63="","",'(入力順➀)基本情報入力シート'!E63)</f>
        <v/>
      </c>
      <c r="F42" s="814" t="str">
        <f>IF('(入力順➀)基本情報入力シート'!F63="","",'(入力順➀)基本情報入力シート'!F63)</f>
        <v/>
      </c>
      <c r="G42" s="814" t="str">
        <f>IF('(入力順➀)基本情報入力シート'!G63="","",'(入力順➀)基本情報入力シート'!G63)</f>
        <v/>
      </c>
      <c r="H42" s="814" t="str">
        <f>IF('(入力順➀)基本情報入力シート'!H63="","",'(入力順➀)基本情報入力シート'!H63)</f>
        <v/>
      </c>
      <c r="I42" s="814" t="str">
        <f>IF('(入力順➀)基本情報入力シート'!I63="","",'(入力順➀)基本情報入力シート'!I63)</f>
        <v/>
      </c>
      <c r="J42" s="814" t="str">
        <f>IF('(入力順➀)基本情報入力シート'!J63="","",'(入力順➀)基本情報入力シート'!J63)</f>
        <v/>
      </c>
      <c r="K42" s="814" t="str">
        <f>IF('(入力順➀)基本情報入力シート'!K63="","",'(入力順➀)基本情報入力シート'!K63)</f>
        <v/>
      </c>
      <c r="L42" s="850" t="str">
        <f>IF('(入力順➀)基本情報入力シート'!L63="","",'(入力順➀)基本情報入力シート'!L63)</f>
        <v/>
      </c>
      <c r="M42" s="815" t="str">
        <f>IF('(入力順➀)基本情報入力シート'!M63="","",'(入力順➀)基本情報入力シート'!M63)</f>
        <v/>
      </c>
      <c r="N42" s="815" t="str">
        <f>IF('(入力順➀)基本情報入力シート'!R63="","",'(入力順➀)基本情報入力シート'!R63)</f>
        <v/>
      </c>
      <c r="O42" s="815" t="str">
        <f>IF('(入力順➀)基本情報入力シート'!W63="","",'(入力順➀)基本情報入力シート'!W63)</f>
        <v/>
      </c>
      <c r="P42" s="812" t="str">
        <f>IF('(入力順➀)基本情報入力シート'!X63="","",'(入力順➀)基本情報入力シート'!X63)</f>
        <v/>
      </c>
      <c r="Q42" s="816" t="str">
        <f>IF('(入力順➀)基本情報入力シート'!Y63="","",'(入力順➀)基本情報入力シート'!Y63)</f>
        <v/>
      </c>
      <c r="R42" s="817"/>
      <c r="S42" s="818" t="str">
        <f>IF(B42="×","",IF('(入力順➀)基本情報入力シート'!AB63="","",'(入力順➀)基本情報入力シート'!AB63))</f>
        <v/>
      </c>
      <c r="T42" s="819" t="str">
        <f>IF(B42="×","",IF('(入力順➀)基本情報入力シート'!AA63="","",'(入力順➀)基本情報入力シート'!AA63))</f>
        <v/>
      </c>
      <c r="U42" s="820" t="str">
        <f>IF(B42="×","",IF(Q42="","",VLOOKUP(Q42,【参考】数式用2!$A$3:$C$36,3,FALSE)))</f>
        <v/>
      </c>
      <c r="V42" s="821" t="s">
        <v>201</v>
      </c>
      <c r="W42" s="822"/>
      <c r="X42" s="823" t="s">
        <v>202</v>
      </c>
      <c r="Y42" s="824"/>
      <c r="Z42" s="825" t="s">
        <v>203</v>
      </c>
      <c r="AA42" s="826"/>
      <c r="AB42" s="827" t="s">
        <v>202</v>
      </c>
      <c r="AC42" s="828"/>
      <c r="AD42" s="827" t="s">
        <v>204</v>
      </c>
      <c r="AE42" s="829" t="s">
        <v>205</v>
      </c>
      <c r="AF42" s="830" t="str">
        <f t="shared" si="2"/>
        <v/>
      </c>
      <c r="AG42" s="831" t="s">
        <v>206</v>
      </c>
      <c r="AH42" s="832" t="str">
        <f t="shared" si="0"/>
        <v/>
      </c>
      <c r="AI42" s="833"/>
      <c r="AJ42" s="834"/>
      <c r="AK42" s="833"/>
      <c r="AL42" s="834"/>
    </row>
    <row r="43" spans="1:38" ht="36.75" customHeight="1">
      <c r="A43" s="812">
        <f t="shared" si="1"/>
        <v>32</v>
      </c>
      <c r="B43" s="817"/>
      <c r="C43" s="813" t="str">
        <f>IF('(入力順➀)基本情報入力シート'!C64="","",'(入力順➀)基本情報入力シート'!C64)</f>
        <v/>
      </c>
      <c r="D43" s="814" t="str">
        <f>IF('(入力順➀)基本情報入力シート'!D64="","",'(入力順➀)基本情報入力シート'!D64)</f>
        <v/>
      </c>
      <c r="E43" s="814" t="str">
        <f>IF('(入力順➀)基本情報入力シート'!E64="","",'(入力順➀)基本情報入力シート'!E64)</f>
        <v/>
      </c>
      <c r="F43" s="814" t="str">
        <f>IF('(入力順➀)基本情報入力シート'!F64="","",'(入力順➀)基本情報入力シート'!F64)</f>
        <v/>
      </c>
      <c r="G43" s="814" t="str">
        <f>IF('(入力順➀)基本情報入力シート'!G64="","",'(入力順➀)基本情報入力シート'!G64)</f>
        <v/>
      </c>
      <c r="H43" s="814" t="str">
        <f>IF('(入力順➀)基本情報入力シート'!H64="","",'(入力順➀)基本情報入力シート'!H64)</f>
        <v/>
      </c>
      <c r="I43" s="814" t="str">
        <f>IF('(入力順➀)基本情報入力シート'!I64="","",'(入力順➀)基本情報入力シート'!I64)</f>
        <v/>
      </c>
      <c r="J43" s="814" t="str">
        <f>IF('(入力順➀)基本情報入力シート'!J64="","",'(入力順➀)基本情報入力シート'!J64)</f>
        <v/>
      </c>
      <c r="K43" s="814" t="str">
        <f>IF('(入力順➀)基本情報入力シート'!K64="","",'(入力順➀)基本情報入力シート'!K64)</f>
        <v/>
      </c>
      <c r="L43" s="850" t="str">
        <f>IF('(入力順➀)基本情報入力シート'!L64="","",'(入力順➀)基本情報入力シート'!L64)</f>
        <v/>
      </c>
      <c r="M43" s="815" t="str">
        <f>IF('(入力順➀)基本情報入力シート'!M64="","",'(入力順➀)基本情報入力シート'!M64)</f>
        <v/>
      </c>
      <c r="N43" s="815" t="str">
        <f>IF('(入力順➀)基本情報入力シート'!R64="","",'(入力順➀)基本情報入力シート'!R64)</f>
        <v/>
      </c>
      <c r="O43" s="815" t="str">
        <f>IF('(入力順➀)基本情報入力シート'!W64="","",'(入力順➀)基本情報入力シート'!W64)</f>
        <v/>
      </c>
      <c r="P43" s="812" t="str">
        <f>IF('(入力順➀)基本情報入力シート'!X64="","",'(入力順➀)基本情報入力シート'!X64)</f>
        <v/>
      </c>
      <c r="Q43" s="816" t="str">
        <f>IF('(入力順➀)基本情報入力シート'!Y64="","",'(入力順➀)基本情報入力シート'!Y64)</f>
        <v/>
      </c>
      <c r="R43" s="817"/>
      <c r="S43" s="818" t="str">
        <f>IF(B43="×","",IF('(入力順➀)基本情報入力シート'!AB64="","",'(入力順➀)基本情報入力シート'!AB64))</f>
        <v/>
      </c>
      <c r="T43" s="819" t="str">
        <f>IF(B43="×","",IF('(入力順➀)基本情報入力シート'!AA64="","",'(入力順➀)基本情報入力シート'!AA64))</f>
        <v/>
      </c>
      <c r="U43" s="820" t="str">
        <f>IF(B43="×","",IF(Q43="","",VLOOKUP(Q43,【参考】数式用2!$A$3:$C$36,3,FALSE)))</f>
        <v/>
      </c>
      <c r="V43" s="821" t="s">
        <v>201</v>
      </c>
      <c r="W43" s="822"/>
      <c r="X43" s="823" t="s">
        <v>202</v>
      </c>
      <c r="Y43" s="824"/>
      <c r="Z43" s="825" t="s">
        <v>203</v>
      </c>
      <c r="AA43" s="826"/>
      <c r="AB43" s="827" t="s">
        <v>202</v>
      </c>
      <c r="AC43" s="828"/>
      <c r="AD43" s="827" t="s">
        <v>204</v>
      </c>
      <c r="AE43" s="829" t="s">
        <v>205</v>
      </c>
      <c r="AF43" s="830" t="str">
        <f t="shared" si="2"/>
        <v/>
      </c>
      <c r="AG43" s="831" t="s">
        <v>206</v>
      </c>
      <c r="AH43" s="832" t="str">
        <f t="shared" si="0"/>
        <v/>
      </c>
      <c r="AI43" s="833"/>
      <c r="AJ43" s="834"/>
      <c r="AK43" s="833"/>
      <c r="AL43" s="834"/>
    </row>
    <row r="44" spans="1:38" ht="36.75" customHeight="1">
      <c r="A44" s="812">
        <f t="shared" si="1"/>
        <v>33</v>
      </c>
      <c r="B44" s="817"/>
      <c r="C44" s="813" t="str">
        <f>IF('(入力順➀)基本情報入力シート'!C65="","",'(入力順➀)基本情報入力シート'!C65)</f>
        <v/>
      </c>
      <c r="D44" s="814" t="str">
        <f>IF('(入力順➀)基本情報入力シート'!D65="","",'(入力順➀)基本情報入力シート'!D65)</f>
        <v/>
      </c>
      <c r="E44" s="814" t="str">
        <f>IF('(入力順➀)基本情報入力シート'!E65="","",'(入力順➀)基本情報入力シート'!E65)</f>
        <v/>
      </c>
      <c r="F44" s="814" t="str">
        <f>IF('(入力順➀)基本情報入力シート'!F65="","",'(入力順➀)基本情報入力シート'!F65)</f>
        <v/>
      </c>
      <c r="G44" s="814" t="str">
        <f>IF('(入力順➀)基本情報入力シート'!G65="","",'(入力順➀)基本情報入力シート'!G65)</f>
        <v/>
      </c>
      <c r="H44" s="814" t="str">
        <f>IF('(入力順➀)基本情報入力シート'!H65="","",'(入力順➀)基本情報入力シート'!H65)</f>
        <v/>
      </c>
      <c r="I44" s="814" t="str">
        <f>IF('(入力順➀)基本情報入力シート'!I65="","",'(入力順➀)基本情報入力シート'!I65)</f>
        <v/>
      </c>
      <c r="J44" s="814" t="str">
        <f>IF('(入力順➀)基本情報入力シート'!J65="","",'(入力順➀)基本情報入力シート'!J65)</f>
        <v/>
      </c>
      <c r="K44" s="814" t="str">
        <f>IF('(入力順➀)基本情報入力シート'!K65="","",'(入力順➀)基本情報入力シート'!K65)</f>
        <v/>
      </c>
      <c r="L44" s="850" t="str">
        <f>IF('(入力順➀)基本情報入力シート'!L65="","",'(入力順➀)基本情報入力シート'!L65)</f>
        <v/>
      </c>
      <c r="M44" s="815" t="str">
        <f>IF('(入力順➀)基本情報入力シート'!M65="","",'(入力順➀)基本情報入力シート'!M65)</f>
        <v/>
      </c>
      <c r="N44" s="815" t="str">
        <f>IF('(入力順➀)基本情報入力シート'!R65="","",'(入力順➀)基本情報入力シート'!R65)</f>
        <v/>
      </c>
      <c r="O44" s="815" t="str">
        <f>IF('(入力順➀)基本情報入力シート'!W65="","",'(入力順➀)基本情報入力シート'!W65)</f>
        <v/>
      </c>
      <c r="P44" s="812" t="str">
        <f>IF('(入力順➀)基本情報入力シート'!X65="","",'(入力順➀)基本情報入力シート'!X65)</f>
        <v/>
      </c>
      <c r="Q44" s="816" t="str">
        <f>IF('(入力順➀)基本情報入力シート'!Y65="","",'(入力順➀)基本情報入力シート'!Y65)</f>
        <v/>
      </c>
      <c r="R44" s="817"/>
      <c r="S44" s="818" t="str">
        <f>IF(B44="×","",IF('(入力順➀)基本情報入力シート'!AB65="","",'(入力順➀)基本情報入力シート'!AB65))</f>
        <v/>
      </c>
      <c r="T44" s="819" t="str">
        <f>IF(B44="×","",IF('(入力順➀)基本情報入力シート'!AA65="","",'(入力順➀)基本情報入力シート'!AA65))</f>
        <v/>
      </c>
      <c r="U44" s="820" t="str">
        <f>IF(B44="×","",IF(Q44="","",VLOOKUP(Q44,【参考】数式用2!$A$3:$C$36,3,FALSE)))</f>
        <v/>
      </c>
      <c r="V44" s="821" t="s">
        <v>201</v>
      </c>
      <c r="W44" s="822"/>
      <c r="X44" s="823" t="s">
        <v>202</v>
      </c>
      <c r="Y44" s="824"/>
      <c r="Z44" s="825" t="s">
        <v>203</v>
      </c>
      <c r="AA44" s="826"/>
      <c r="AB44" s="827" t="s">
        <v>202</v>
      </c>
      <c r="AC44" s="828"/>
      <c r="AD44" s="827" t="s">
        <v>204</v>
      </c>
      <c r="AE44" s="829" t="s">
        <v>205</v>
      </c>
      <c r="AF44" s="830" t="str">
        <f t="shared" si="2"/>
        <v/>
      </c>
      <c r="AG44" s="831" t="s">
        <v>206</v>
      </c>
      <c r="AH44" s="832" t="str">
        <f t="shared" si="0"/>
        <v/>
      </c>
      <c r="AI44" s="833"/>
      <c r="AJ44" s="834"/>
      <c r="AK44" s="833"/>
      <c r="AL44" s="834"/>
    </row>
    <row r="45" spans="1:38" ht="36.75" customHeight="1">
      <c r="A45" s="812">
        <f t="shared" si="1"/>
        <v>34</v>
      </c>
      <c r="B45" s="817"/>
      <c r="C45" s="813" t="str">
        <f>IF('(入力順➀)基本情報入力シート'!C66="","",'(入力順➀)基本情報入力シート'!C66)</f>
        <v/>
      </c>
      <c r="D45" s="814" t="str">
        <f>IF('(入力順➀)基本情報入力シート'!D66="","",'(入力順➀)基本情報入力シート'!D66)</f>
        <v/>
      </c>
      <c r="E45" s="814" t="str">
        <f>IF('(入力順➀)基本情報入力シート'!E66="","",'(入力順➀)基本情報入力シート'!E66)</f>
        <v/>
      </c>
      <c r="F45" s="814" t="str">
        <f>IF('(入力順➀)基本情報入力シート'!F66="","",'(入力順➀)基本情報入力シート'!F66)</f>
        <v/>
      </c>
      <c r="G45" s="814" t="str">
        <f>IF('(入力順➀)基本情報入力シート'!G66="","",'(入力順➀)基本情報入力シート'!G66)</f>
        <v/>
      </c>
      <c r="H45" s="814" t="str">
        <f>IF('(入力順➀)基本情報入力シート'!H66="","",'(入力順➀)基本情報入力シート'!H66)</f>
        <v/>
      </c>
      <c r="I45" s="814" t="str">
        <f>IF('(入力順➀)基本情報入力シート'!I66="","",'(入力順➀)基本情報入力シート'!I66)</f>
        <v/>
      </c>
      <c r="J45" s="814" t="str">
        <f>IF('(入力順➀)基本情報入力シート'!J66="","",'(入力順➀)基本情報入力シート'!J66)</f>
        <v/>
      </c>
      <c r="K45" s="814" t="str">
        <f>IF('(入力順➀)基本情報入力シート'!K66="","",'(入力順➀)基本情報入力シート'!K66)</f>
        <v/>
      </c>
      <c r="L45" s="850" t="str">
        <f>IF('(入力順➀)基本情報入力シート'!L66="","",'(入力順➀)基本情報入力シート'!L66)</f>
        <v/>
      </c>
      <c r="M45" s="815" t="str">
        <f>IF('(入力順➀)基本情報入力シート'!M66="","",'(入力順➀)基本情報入力シート'!M66)</f>
        <v/>
      </c>
      <c r="N45" s="815" t="str">
        <f>IF('(入力順➀)基本情報入力シート'!R66="","",'(入力順➀)基本情報入力シート'!R66)</f>
        <v/>
      </c>
      <c r="O45" s="815" t="str">
        <f>IF('(入力順➀)基本情報入力シート'!W66="","",'(入力順➀)基本情報入力シート'!W66)</f>
        <v/>
      </c>
      <c r="P45" s="812" t="str">
        <f>IF('(入力順➀)基本情報入力シート'!X66="","",'(入力順➀)基本情報入力シート'!X66)</f>
        <v/>
      </c>
      <c r="Q45" s="816" t="str">
        <f>IF('(入力順➀)基本情報入力シート'!Y66="","",'(入力順➀)基本情報入力シート'!Y66)</f>
        <v/>
      </c>
      <c r="R45" s="817"/>
      <c r="S45" s="818" t="str">
        <f>IF(B45="×","",IF('(入力順➀)基本情報入力シート'!AB66="","",'(入力順➀)基本情報入力シート'!AB66))</f>
        <v/>
      </c>
      <c r="T45" s="819" t="str">
        <f>IF(B45="×","",IF('(入力順➀)基本情報入力シート'!AA66="","",'(入力順➀)基本情報入力シート'!AA66))</f>
        <v/>
      </c>
      <c r="U45" s="820" t="str">
        <f>IF(B45="×","",IF(Q45="","",VLOOKUP(Q45,【参考】数式用2!$A$3:$C$36,3,FALSE)))</f>
        <v/>
      </c>
      <c r="V45" s="821" t="s">
        <v>201</v>
      </c>
      <c r="W45" s="822"/>
      <c r="X45" s="823" t="s">
        <v>202</v>
      </c>
      <c r="Y45" s="824"/>
      <c r="Z45" s="825" t="s">
        <v>203</v>
      </c>
      <c r="AA45" s="826"/>
      <c r="AB45" s="827" t="s">
        <v>202</v>
      </c>
      <c r="AC45" s="828"/>
      <c r="AD45" s="827" t="s">
        <v>204</v>
      </c>
      <c r="AE45" s="829" t="s">
        <v>205</v>
      </c>
      <c r="AF45" s="830" t="str">
        <f t="shared" si="2"/>
        <v/>
      </c>
      <c r="AG45" s="831" t="s">
        <v>206</v>
      </c>
      <c r="AH45" s="832" t="str">
        <f t="shared" si="0"/>
        <v/>
      </c>
      <c r="AI45" s="833"/>
      <c r="AJ45" s="834"/>
      <c r="AK45" s="833"/>
      <c r="AL45" s="834"/>
    </row>
    <row r="46" spans="1:38" ht="36.75" customHeight="1">
      <c r="A46" s="812">
        <f t="shared" si="1"/>
        <v>35</v>
      </c>
      <c r="B46" s="817"/>
      <c r="C46" s="813" t="str">
        <f>IF('(入力順➀)基本情報入力シート'!C67="","",'(入力順➀)基本情報入力シート'!C67)</f>
        <v/>
      </c>
      <c r="D46" s="814" t="str">
        <f>IF('(入力順➀)基本情報入力シート'!D67="","",'(入力順➀)基本情報入力シート'!D67)</f>
        <v/>
      </c>
      <c r="E46" s="814" t="str">
        <f>IF('(入力順➀)基本情報入力シート'!E67="","",'(入力順➀)基本情報入力シート'!E67)</f>
        <v/>
      </c>
      <c r="F46" s="814" t="str">
        <f>IF('(入力順➀)基本情報入力シート'!F67="","",'(入力順➀)基本情報入力シート'!F67)</f>
        <v/>
      </c>
      <c r="G46" s="814" t="str">
        <f>IF('(入力順➀)基本情報入力シート'!G67="","",'(入力順➀)基本情報入力シート'!G67)</f>
        <v/>
      </c>
      <c r="H46" s="814" t="str">
        <f>IF('(入力順➀)基本情報入力シート'!H67="","",'(入力順➀)基本情報入力シート'!H67)</f>
        <v/>
      </c>
      <c r="I46" s="814" t="str">
        <f>IF('(入力順➀)基本情報入力シート'!I67="","",'(入力順➀)基本情報入力シート'!I67)</f>
        <v/>
      </c>
      <c r="J46" s="814" t="str">
        <f>IF('(入力順➀)基本情報入力シート'!J67="","",'(入力順➀)基本情報入力シート'!J67)</f>
        <v/>
      </c>
      <c r="K46" s="814" t="str">
        <f>IF('(入力順➀)基本情報入力シート'!K67="","",'(入力順➀)基本情報入力シート'!K67)</f>
        <v/>
      </c>
      <c r="L46" s="850" t="str">
        <f>IF('(入力順➀)基本情報入力シート'!L67="","",'(入力順➀)基本情報入力シート'!L67)</f>
        <v/>
      </c>
      <c r="M46" s="815" t="str">
        <f>IF('(入力順➀)基本情報入力シート'!M67="","",'(入力順➀)基本情報入力シート'!M67)</f>
        <v/>
      </c>
      <c r="N46" s="815" t="str">
        <f>IF('(入力順➀)基本情報入力シート'!R67="","",'(入力順➀)基本情報入力シート'!R67)</f>
        <v/>
      </c>
      <c r="O46" s="815" t="str">
        <f>IF('(入力順➀)基本情報入力シート'!W67="","",'(入力順➀)基本情報入力シート'!W67)</f>
        <v/>
      </c>
      <c r="P46" s="812" t="str">
        <f>IF('(入力順➀)基本情報入力シート'!X67="","",'(入力順➀)基本情報入力シート'!X67)</f>
        <v/>
      </c>
      <c r="Q46" s="816" t="str">
        <f>IF('(入力順➀)基本情報入力シート'!Y67="","",'(入力順➀)基本情報入力シート'!Y67)</f>
        <v/>
      </c>
      <c r="R46" s="817"/>
      <c r="S46" s="818" t="str">
        <f>IF(B46="×","",IF('(入力順➀)基本情報入力シート'!AB67="","",'(入力順➀)基本情報入力シート'!AB67))</f>
        <v/>
      </c>
      <c r="T46" s="819" t="str">
        <f>IF(B46="×","",IF('(入力順➀)基本情報入力シート'!AA67="","",'(入力順➀)基本情報入力シート'!AA67))</f>
        <v/>
      </c>
      <c r="U46" s="820" t="str">
        <f>IF(B46="×","",IF(Q46="","",VLOOKUP(Q46,【参考】数式用2!$A$3:$C$36,3,FALSE)))</f>
        <v/>
      </c>
      <c r="V46" s="821" t="s">
        <v>201</v>
      </c>
      <c r="W46" s="822"/>
      <c r="X46" s="823" t="s">
        <v>202</v>
      </c>
      <c r="Y46" s="824"/>
      <c r="Z46" s="825" t="s">
        <v>203</v>
      </c>
      <c r="AA46" s="826"/>
      <c r="AB46" s="827" t="s">
        <v>202</v>
      </c>
      <c r="AC46" s="828"/>
      <c r="AD46" s="827" t="s">
        <v>204</v>
      </c>
      <c r="AE46" s="829" t="s">
        <v>205</v>
      </c>
      <c r="AF46" s="830" t="str">
        <f t="shared" si="2"/>
        <v/>
      </c>
      <c r="AG46" s="831" t="s">
        <v>206</v>
      </c>
      <c r="AH46" s="832" t="str">
        <f t="shared" si="0"/>
        <v/>
      </c>
      <c r="AI46" s="833"/>
      <c r="AJ46" s="834"/>
      <c r="AK46" s="833"/>
      <c r="AL46" s="834"/>
    </row>
    <row r="47" spans="1:38" ht="36.75" customHeight="1">
      <c r="A47" s="812">
        <f t="shared" si="1"/>
        <v>36</v>
      </c>
      <c r="B47" s="817"/>
      <c r="C47" s="813" t="str">
        <f>IF('(入力順➀)基本情報入力シート'!C68="","",'(入力順➀)基本情報入力シート'!C68)</f>
        <v/>
      </c>
      <c r="D47" s="814" t="str">
        <f>IF('(入力順➀)基本情報入力シート'!D68="","",'(入力順➀)基本情報入力シート'!D68)</f>
        <v/>
      </c>
      <c r="E47" s="814" t="str">
        <f>IF('(入力順➀)基本情報入力シート'!E68="","",'(入力順➀)基本情報入力シート'!E68)</f>
        <v/>
      </c>
      <c r="F47" s="814" t="str">
        <f>IF('(入力順➀)基本情報入力シート'!F68="","",'(入力順➀)基本情報入力シート'!F68)</f>
        <v/>
      </c>
      <c r="G47" s="814" t="str">
        <f>IF('(入力順➀)基本情報入力シート'!G68="","",'(入力順➀)基本情報入力シート'!G68)</f>
        <v/>
      </c>
      <c r="H47" s="814" t="str">
        <f>IF('(入力順➀)基本情報入力シート'!H68="","",'(入力順➀)基本情報入力シート'!H68)</f>
        <v/>
      </c>
      <c r="I47" s="814" t="str">
        <f>IF('(入力順➀)基本情報入力シート'!I68="","",'(入力順➀)基本情報入力シート'!I68)</f>
        <v/>
      </c>
      <c r="J47" s="814" t="str">
        <f>IF('(入力順➀)基本情報入力シート'!J68="","",'(入力順➀)基本情報入力シート'!J68)</f>
        <v/>
      </c>
      <c r="K47" s="814" t="str">
        <f>IF('(入力順➀)基本情報入力シート'!K68="","",'(入力順➀)基本情報入力シート'!K68)</f>
        <v/>
      </c>
      <c r="L47" s="850" t="str">
        <f>IF('(入力順➀)基本情報入力シート'!L68="","",'(入力順➀)基本情報入力シート'!L68)</f>
        <v/>
      </c>
      <c r="M47" s="815" t="str">
        <f>IF('(入力順➀)基本情報入力シート'!M68="","",'(入力順➀)基本情報入力シート'!M68)</f>
        <v/>
      </c>
      <c r="N47" s="815" t="str">
        <f>IF('(入力順➀)基本情報入力シート'!R68="","",'(入力順➀)基本情報入力シート'!R68)</f>
        <v/>
      </c>
      <c r="O47" s="815" t="str">
        <f>IF('(入力順➀)基本情報入力シート'!W68="","",'(入力順➀)基本情報入力シート'!W68)</f>
        <v/>
      </c>
      <c r="P47" s="812" t="str">
        <f>IF('(入力順➀)基本情報入力シート'!X68="","",'(入力順➀)基本情報入力シート'!X68)</f>
        <v/>
      </c>
      <c r="Q47" s="816" t="str">
        <f>IF('(入力順➀)基本情報入力シート'!Y68="","",'(入力順➀)基本情報入力シート'!Y68)</f>
        <v/>
      </c>
      <c r="R47" s="817"/>
      <c r="S47" s="818" t="str">
        <f>IF(B47="×","",IF('(入力順➀)基本情報入力シート'!AB68="","",'(入力順➀)基本情報入力シート'!AB68))</f>
        <v/>
      </c>
      <c r="T47" s="819" t="str">
        <f>IF(B47="×","",IF('(入力順➀)基本情報入力シート'!AA68="","",'(入力順➀)基本情報入力シート'!AA68))</f>
        <v/>
      </c>
      <c r="U47" s="820" t="str">
        <f>IF(B47="×","",IF(Q47="","",VLOOKUP(Q47,【参考】数式用2!$A$3:$C$36,3,FALSE)))</f>
        <v/>
      </c>
      <c r="V47" s="821" t="s">
        <v>201</v>
      </c>
      <c r="W47" s="822"/>
      <c r="X47" s="823" t="s">
        <v>202</v>
      </c>
      <c r="Y47" s="824"/>
      <c r="Z47" s="825" t="s">
        <v>203</v>
      </c>
      <c r="AA47" s="826"/>
      <c r="AB47" s="827" t="s">
        <v>202</v>
      </c>
      <c r="AC47" s="828"/>
      <c r="AD47" s="827" t="s">
        <v>204</v>
      </c>
      <c r="AE47" s="829" t="s">
        <v>205</v>
      </c>
      <c r="AF47" s="830" t="str">
        <f t="shared" si="2"/>
        <v/>
      </c>
      <c r="AG47" s="831" t="s">
        <v>206</v>
      </c>
      <c r="AH47" s="832" t="str">
        <f t="shared" si="0"/>
        <v/>
      </c>
      <c r="AI47" s="833"/>
      <c r="AJ47" s="834"/>
      <c r="AK47" s="833"/>
      <c r="AL47" s="834"/>
    </row>
    <row r="48" spans="1:38" ht="36.75" customHeight="1">
      <c r="A48" s="812">
        <f t="shared" si="1"/>
        <v>37</v>
      </c>
      <c r="B48" s="817"/>
      <c r="C48" s="813" t="str">
        <f>IF('(入力順➀)基本情報入力シート'!C69="","",'(入力順➀)基本情報入力シート'!C69)</f>
        <v/>
      </c>
      <c r="D48" s="814" t="str">
        <f>IF('(入力順➀)基本情報入力シート'!D69="","",'(入力順➀)基本情報入力シート'!D69)</f>
        <v/>
      </c>
      <c r="E48" s="814" t="str">
        <f>IF('(入力順➀)基本情報入力シート'!E69="","",'(入力順➀)基本情報入力シート'!E69)</f>
        <v/>
      </c>
      <c r="F48" s="814" t="str">
        <f>IF('(入力順➀)基本情報入力シート'!F69="","",'(入力順➀)基本情報入力シート'!F69)</f>
        <v/>
      </c>
      <c r="G48" s="814" t="str">
        <f>IF('(入力順➀)基本情報入力シート'!G69="","",'(入力順➀)基本情報入力シート'!G69)</f>
        <v/>
      </c>
      <c r="H48" s="814" t="str">
        <f>IF('(入力順➀)基本情報入力シート'!H69="","",'(入力順➀)基本情報入力シート'!H69)</f>
        <v/>
      </c>
      <c r="I48" s="814" t="str">
        <f>IF('(入力順➀)基本情報入力シート'!I69="","",'(入力順➀)基本情報入力シート'!I69)</f>
        <v/>
      </c>
      <c r="J48" s="814" t="str">
        <f>IF('(入力順➀)基本情報入力シート'!J69="","",'(入力順➀)基本情報入力シート'!J69)</f>
        <v/>
      </c>
      <c r="K48" s="814" t="str">
        <f>IF('(入力順➀)基本情報入力シート'!K69="","",'(入力順➀)基本情報入力シート'!K69)</f>
        <v/>
      </c>
      <c r="L48" s="850" t="str">
        <f>IF('(入力順➀)基本情報入力シート'!L69="","",'(入力順➀)基本情報入力シート'!L69)</f>
        <v/>
      </c>
      <c r="M48" s="815" t="str">
        <f>IF('(入力順➀)基本情報入力シート'!M69="","",'(入力順➀)基本情報入力シート'!M69)</f>
        <v/>
      </c>
      <c r="N48" s="815" t="str">
        <f>IF('(入力順➀)基本情報入力シート'!R69="","",'(入力順➀)基本情報入力シート'!R69)</f>
        <v/>
      </c>
      <c r="O48" s="815" t="str">
        <f>IF('(入力順➀)基本情報入力シート'!W69="","",'(入力順➀)基本情報入力シート'!W69)</f>
        <v/>
      </c>
      <c r="P48" s="812" t="str">
        <f>IF('(入力順➀)基本情報入力シート'!X69="","",'(入力順➀)基本情報入力シート'!X69)</f>
        <v/>
      </c>
      <c r="Q48" s="816" t="str">
        <f>IF('(入力順➀)基本情報入力シート'!Y69="","",'(入力順➀)基本情報入力シート'!Y69)</f>
        <v/>
      </c>
      <c r="R48" s="817"/>
      <c r="S48" s="818" t="str">
        <f>IF(B48="×","",IF('(入力順➀)基本情報入力シート'!AB69="","",'(入力順➀)基本情報入力シート'!AB69))</f>
        <v/>
      </c>
      <c r="T48" s="819" t="str">
        <f>IF(B48="×","",IF('(入力順➀)基本情報入力シート'!AA69="","",'(入力順➀)基本情報入力シート'!AA69))</f>
        <v/>
      </c>
      <c r="U48" s="820" t="str">
        <f>IF(B48="×","",IF(Q48="","",VLOOKUP(Q48,【参考】数式用2!$A$3:$C$36,3,FALSE)))</f>
        <v/>
      </c>
      <c r="V48" s="821" t="s">
        <v>201</v>
      </c>
      <c r="W48" s="822"/>
      <c r="X48" s="823" t="s">
        <v>202</v>
      </c>
      <c r="Y48" s="824"/>
      <c r="Z48" s="825" t="s">
        <v>203</v>
      </c>
      <c r="AA48" s="826"/>
      <c r="AB48" s="827" t="s">
        <v>202</v>
      </c>
      <c r="AC48" s="828"/>
      <c r="AD48" s="827" t="s">
        <v>204</v>
      </c>
      <c r="AE48" s="829" t="s">
        <v>205</v>
      </c>
      <c r="AF48" s="830" t="str">
        <f t="shared" si="2"/>
        <v/>
      </c>
      <c r="AG48" s="831" t="s">
        <v>206</v>
      </c>
      <c r="AH48" s="832" t="str">
        <f t="shared" si="0"/>
        <v/>
      </c>
      <c r="AI48" s="833"/>
      <c r="AJ48" s="834"/>
      <c r="AK48" s="833"/>
      <c r="AL48" s="834"/>
    </row>
    <row r="49" spans="1:38" ht="36.75" customHeight="1">
      <c r="A49" s="812">
        <f t="shared" si="1"/>
        <v>38</v>
      </c>
      <c r="B49" s="817"/>
      <c r="C49" s="813" t="str">
        <f>IF('(入力順➀)基本情報入力シート'!C70="","",'(入力順➀)基本情報入力シート'!C70)</f>
        <v/>
      </c>
      <c r="D49" s="814" t="str">
        <f>IF('(入力順➀)基本情報入力シート'!D70="","",'(入力順➀)基本情報入力シート'!D70)</f>
        <v/>
      </c>
      <c r="E49" s="814" t="str">
        <f>IF('(入力順➀)基本情報入力シート'!E70="","",'(入力順➀)基本情報入力シート'!E70)</f>
        <v/>
      </c>
      <c r="F49" s="814" t="str">
        <f>IF('(入力順➀)基本情報入力シート'!F70="","",'(入力順➀)基本情報入力シート'!F70)</f>
        <v/>
      </c>
      <c r="G49" s="814" t="str">
        <f>IF('(入力順➀)基本情報入力シート'!G70="","",'(入力順➀)基本情報入力シート'!G70)</f>
        <v/>
      </c>
      <c r="H49" s="814" t="str">
        <f>IF('(入力順➀)基本情報入力シート'!H70="","",'(入力順➀)基本情報入力シート'!H70)</f>
        <v/>
      </c>
      <c r="I49" s="814" t="str">
        <f>IF('(入力順➀)基本情報入力シート'!I70="","",'(入力順➀)基本情報入力シート'!I70)</f>
        <v/>
      </c>
      <c r="J49" s="814" t="str">
        <f>IF('(入力順➀)基本情報入力シート'!J70="","",'(入力順➀)基本情報入力シート'!J70)</f>
        <v/>
      </c>
      <c r="K49" s="814" t="str">
        <f>IF('(入力順➀)基本情報入力シート'!K70="","",'(入力順➀)基本情報入力シート'!K70)</f>
        <v/>
      </c>
      <c r="L49" s="850" t="str">
        <f>IF('(入力順➀)基本情報入力シート'!L70="","",'(入力順➀)基本情報入力シート'!L70)</f>
        <v/>
      </c>
      <c r="M49" s="815" t="str">
        <f>IF('(入力順➀)基本情報入力シート'!M70="","",'(入力順➀)基本情報入力シート'!M70)</f>
        <v/>
      </c>
      <c r="N49" s="815" t="str">
        <f>IF('(入力順➀)基本情報入力シート'!R70="","",'(入力順➀)基本情報入力シート'!R70)</f>
        <v/>
      </c>
      <c r="O49" s="815" t="str">
        <f>IF('(入力順➀)基本情報入力シート'!W70="","",'(入力順➀)基本情報入力シート'!W70)</f>
        <v/>
      </c>
      <c r="P49" s="812" t="str">
        <f>IF('(入力順➀)基本情報入力シート'!X70="","",'(入力順➀)基本情報入力シート'!X70)</f>
        <v/>
      </c>
      <c r="Q49" s="816" t="str">
        <f>IF('(入力順➀)基本情報入力シート'!Y70="","",'(入力順➀)基本情報入力シート'!Y70)</f>
        <v/>
      </c>
      <c r="R49" s="817"/>
      <c r="S49" s="818" t="str">
        <f>IF(B49="×","",IF('(入力順➀)基本情報入力シート'!AB70="","",'(入力順➀)基本情報入力シート'!AB70))</f>
        <v/>
      </c>
      <c r="T49" s="819" t="str">
        <f>IF(B49="×","",IF('(入力順➀)基本情報入力シート'!AA70="","",'(入力順➀)基本情報入力シート'!AA70))</f>
        <v/>
      </c>
      <c r="U49" s="820" t="str">
        <f>IF(B49="×","",IF(Q49="","",VLOOKUP(Q49,【参考】数式用2!$A$3:$C$36,3,FALSE)))</f>
        <v/>
      </c>
      <c r="V49" s="821" t="s">
        <v>201</v>
      </c>
      <c r="W49" s="822"/>
      <c r="X49" s="823" t="s">
        <v>202</v>
      </c>
      <c r="Y49" s="824"/>
      <c r="Z49" s="825" t="s">
        <v>203</v>
      </c>
      <c r="AA49" s="826"/>
      <c r="AB49" s="827" t="s">
        <v>202</v>
      </c>
      <c r="AC49" s="828"/>
      <c r="AD49" s="827" t="s">
        <v>204</v>
      </c>
      <c r="AE49" s="829" t="s">
        <v>205</v>
      </c>
      <c r="AF49" s="830" t="str">
        <f t="shared" si="2"/>
        <v/>
      </c>
      <c r="AG49" s="831" t="s">
        <v>206</v>
      </c>
      <c r="AH49" s="832" t="str">
        <f t="shared" si="0"/>
        <v/>
      </c>
      <c r="AI49" s="833"/>
      <c r="AJ49" s="834"/>
      <c r="AK49" s="833"/>
      <c r="AL49" s="834"/>
    </row>
    <row r="50" spans="1:38" ht="36.75" customHeight="1">
      <c r="A50" s="812">
        <f t="shared" si="1"/>
        <v>39</v>
      </c>
      <c r="B50" s="817"/>
      <c r="C50" s="813" t="str">
        <f>IF('(入力順➀)基本情報入力シート'!C71="","",'(入力順➀)基本情報入力シート'!C71)</f>
        <v/>
      </c>
      <c r="D50" s="814" t="str">
        <f>IF('(入力順➀)基本情報入力シート'!D71="","",'(入力順➀)基本情報入力シート'!D71)</f>
        <v/>
      </c>
      <c r="E50" s="814" t="str">
        <f>IF('(入力順➀)基本情報入力シート'!E71="","",'(入力順➀)基本情報入力シート'!E71)</f>
        <v/>
      </c>
      <c r="F50" s="814" t="str">
        <f>IF('(入力順➀)基本情報入力シート'!F71="","",'(入力順➀)基本情報入力シート'!F71)</f>
        <v/>
      </c>
      <c r="G50" s="814" t="str">
        <f>IF('(入力順➀)基本情報入力シート'!G71="","",'(入力順➀)基本情報入力シート'!G71)</f>
        <v/>
      </c>
      <c r="H50" s="814" t="str">
        <f>IF('(入力順➀)基本情報入力シート'!H71="","",'(入力順➀)基本情報入力シート'!H71)</f>
        <v/>
      </c>
      <c r="I50" s="814" t="str">
        <f>IF('(入力順➀)基本情報入力シート'!I71="","",'(入力順➀)基本情報入力シート'!I71)</f>
        <v/>
      </c>
      <c r="J50" s="814" t="str">
        <f>IF('(入力順➀)基本情報入力シート'!J71="","",'(入力順➀)基本情報入力シート'!J71)</f>
        <v/>
      </c>
      <c r="K50" s="814" t="str">
        <f>IF('(入力順➀)基本情報入力シート'!K71="","",'(入力順➀)基本情報入力シート'!K71)</f>
        <v/>
      </c>
      <c r="L50" s="850" t="str">
        <f>IF('(入力順➀)基本情報入力シート'!L71="","",'(入力順➀)基本情報入力シート'!L71)</f>
        <v/>
      </c>
      <c r="M50" s="815" t="str">
        <f>IF('(入力順➀)基本情報入力シート'!M71="","",'(入力順➀)基本情報入力シート'!M71)</f>
        <v/>
      </c>
      <c r="N50" s="815" t="str">
        <f>IF('(入力順➀)基本情報入力シート'!R71="","",'(入力順➀)基本情報入力シート'!R71)</f>
        <v/>
      </c>
      <c r="O50" s="815" t="str">
        <f>IF('(入力順➀)基本情報入力シート'!W71="","",'(入力順➀)基本情報入力シート'!W71)</f>
        <v/>
      </c>
      <c r="P50" s="812" t="str">
        <f>IF('(入力順➀)基本情報入力シート'!X71="","",'(入力順➀)基本情報入力シート'!X71)</f>
        <v/>
      </c>
      <c r="Q50" s="816" t="str">
        <f>IF('(入力順➀)基本情報入力シート'!Y71="","",'(入力順➀)基本情報入力シート'!Y71)</f>
        <v/>
      </c>
      <c r="R50" s="817"/>
      <c r="S50" s="818" t="str">
        <f>IF(B50="×","",IF('(入力順➀)基本情報入力シート'!AB71="","",'(入力順➀)基本情報入力シート'!AB71))</f>
        <v/>
      </c>
      <c r="T50" s="819" t="str">
        <f>IF(B50="×","",IF('(入力順➀)基本情報入力シート'!AA71="","",'(入力順➀)基本情報入力シート'!AA71))</f>
        <v/>
      </c>
      <c r="U50" s="820" t="str">
        <f>IF(B50="×","",IF(Q50="","",VLOOKUP(Q50,【参考】数式用2!$A$3:$C$36,3,FALSE)))</f>
        <v/>
      </c>
      <c r="V50" s="821" t="s">
        <v>201</v>
      </c>
      <c r="W50" s="822"/>
      <c r="X50" s="823" t="s">
        <v>202</v>
      </c>
      <c r="Y50" s="824"/>
      <c r="Z50" s="825" t="s">
        <v>203</v>
      </c>
      <c r="AA50" s="826"/>
      <c r="AB50" s="827" t="s">
        <v>202</v>
      </c>
      <c r="AC50" s="828"/>
      <c r="AD50" s="827" t="s">
        <v>204</v>
      </c>
      <c r="AE50" s="829" t="s">
        <v>205</v>
      </c>
      <c r="AF50" s="830" t="str">
        <f t="shared" si="2"/>
        <v/>
      </c>
      <c r="AG50" s="831" t="s">
        <v>206</v>
      </c>
      <c r="AH50" s="832" t="str">
        <f t="shared" si="0"/>
        <v/>
      </c>
      <c r="AI50" s="833"/>
      <c r="AJ50" s="834"/>
      <c r="AK50" s="833"/>
      <c r="AL50" s="834"/>
    </row>
    <row r="51" spans="1:38" ht="36.75" customHeight="1">
      <c r="A51" s="812">
        <f t="shared" si="1"/>
        <v>40</v>
      </c>
      <c r="B51" s="817"/>
      <c r="C51" s="813" t="str">
        <f>IF('(入力順➀)基本情報入力シート'!C72="","",'(入力順➀)基本情報入力シート'!C72)</f>
        <v/>
      </c>
      <c r="D51" s="814" t="str">
        <f>IF('(入力順➀)基本情報入力シート'!D72="","",'(入力順➀)基本情報入力シート'!D72)</f>
        <v/>
      </c>
      <c r="E51" s="814" t="str">
        <f>IF('(入力順➀)基本情報入力シート'!E72="","",'(入力順➀)基本情報入力シート'!E72)</f>
        <v/>
      </c>
      <c r="F51" s="814" t="str">
        <f>IF('(入力順➀)基本情報入力シート'!F72="","",'(入力順➀)基本情報入力シート'!F72)</f>
        <v/>
      </c>
      <c r="G51" s="814" t="str">
        <f>IF('(入力順➀)基本情報入力シート'!G72="","",'(入力順➀)基本情報入力シート'!G72)</f>
        <v/>
      </c>
      <c r="H51" s="814" t="str">
        <f>IF('(入力順➀)基本情報入力シート'!H72="","",'(入力順➀)基本情報入力シート'!H72)</f>
        <v/>
      </c>
      <c r="I51" s="814" t="str">
        <f>IF('(入力順➀)基本情報入力シート'!I72="","",'(入力順➀)基本情報入力シート'!I72)</f>
        <v/>
      </c>
      <c r="J51" s="814" t="str">
        <f>IF('(入力順➀)基本情報入力シート'!J72="","",'(入力順➀)基本情報入力シート'!J72)</f>
        <v/>
      </c>
      <c r="K51" s="814" t="str">
        <f>IF('(入力順➀)基本情報入力シート'!K72="","",'(入力順➀)基本情報入力シート'!K72)</f>
        <v/>
      </c>
      <c r="L51" s="850" t="str">
        <f>IF('(入力順➀)基本情報入力シート'!L72="","",'(入力順➀)基本情報入力シート'!L72)</f>
        <v/>
      </c>
      <c r="M51" s="815" t="str">
        <f>IF('(入力順➀)基本情報入力シート'!M72="","",'(入力順➀)基本情報入力シート'!M72)</f>
        <v/>
      </c>
      <c r="N51" s="815" t="str">
        <f>IF('(入力順➀)基本情報入力シート'!R72="","",'(入力順➀)基本情報入力シート'!R72)</f>
        <v/>
      </c>
      <c r="O51" s="815" t="str">
        <f>IF('(入力順➀)基本情報入力シート'!W72="","",'(入力順➀)基本情報入力シート'!W72)</f>
        <v/>
      </c>
      <c r="P51" s="812" t="str">
        <f>IF('(入力順➀)基本情報入力シート'!X72="","",'(入力順➀)基本情報入力シート'!X72)</f>
        <v/>
      </c>
      <c r="Q51" s="816" t="str">
        <f>IF('(入力順➀)基本情報入力シート'!Y72="","",'(入力順➀)基本情報入力シート'!Y72)</f>
        <v/>
      </c>
      <c r="R51" s="817"/>
      <c r="S51" s="818" t="str">
        <f>IF(B51="×","",IF('(入力順➀)基本情報入力シート'!AB72="","",'(入力順➀)基本情報入力シート'!AB72))</f>
        <v/>
      </c>
      <c r="T51" s="819" t="str">
        <f>IF(B51="×","",IF('(入力順➀)基本情報入力シート'!AA72="","",'(入力順➀)基本情報入力シート'!AA72))</f>
        <v/>
      </c>
      <c r="U51" s="820" t="str">
        <f>IF(B51="×","",IF(Q51="","",VLOOKUP(Q51,【参考】数式用2!$A$3:$C$36,3,FALSE)))</f>
        <v/>
      </c>
      <c r="V51" s="821" t="s">
        <v>201</v>
      </c>
      <c r="W51" s="822"/>
      <c r="X51" s="823" t="s">
        <v>202</v>
      </c>
      <c r="Y51" s="824"/>
      <c r="Z51" s="825" t="s">
        <v>203</v>
      </c>
      <c r="AA51" s="826"/>
      <c r="AB51" s="827" t="s">
        <v>202</v>
      </c>
      <c r="AC51" s="828"/>
      <c r="AD51" s="827" t="s">
        <v>204</v>
      </c>
      <c r="AE51" s="829" t="s">
        <v>205</v>
      </c>
      <c r="AF51" s="830" t="str">
        <f t="shared" si="2"/>
        <v/>
      </c>
      <c r="AG51" s="835" t="s">
        <v>206</v>
      </c>
      <c r="AH51" s="832" t="str">
        <f t="shared" si="0"/>
        <v/>
      </c>
      <c r="AI51" s="833"/>
      <c r="AJ51" s="834"/>
      <c r="AK51" s="833"/>
      <c r="AL51" s="834"/>
    </row>
    <row r="52" spans="1:38" ht="36.75" customHeight="1">
      <c r="A52" s="812">
        <f t="shared" si="1"/>
        <v>41</v>
      </c>
      <c r="B52" s="817"/>
      <c r="C52" s="813" t="str">
        <f>IF('(入力順➀)基本情報入力シート'!C73="","",'(入力順➀)基本情報入力シート'!C73)</f>
        <v/>
      </c>
      <c r="D52" s="814" t="str">
        <f>IF('(入力順➀)基本情報入力シート'!D73="","",'(入力順➀)基本情報入力シート'!D73)</f>
        <v/>
      </c>
      <c r="E52" s="814" t="str">
        <f>IF('(入力順➀)基本情報入力シート'!E73="","",'(入力順➀)基本情報入力シート'!E73)</f>
        <v/>
      </c>
      <c r="F52" s="814" t="str">
        <f>IF('(入力順➀)基本情報入力シート'!F73="","",'(入力順➀)基本情報入力シート'!F73)</f>
        <v/>
      </c>
      <c r="G52" s="814" t="str">
        <f>IF('(入力順➀)基本情報入力シート'!G73="","",'(入力順➀)基本情報入力シート'!G73)</f>
        <v/>
      </c>
      <c r="H52" s="814" t="str">
        <f>IF('(入力順➀)基本情報入力シート'!H73="","",'(入力順➀)基本情報入力シート'!H73)</f>
        <v/>
      </c>
      <c r="I52" s="814" t="str">
        <f>IF('(入力順➀)基本情報入力シート'!I73="","",'(入力順➀)基本情報入力シート'!I73)</f>
        <v/>
      </c>
      <c r="J52" s="814" t="str">
        <f>IF('(入力順➀)基本情報入力シート'!J73="","",'(入力順➀)基本情報入力シート'!J73)</f>
        <v/>
      </c>
      <c r="K52" s="814" t="str">
        <f>IF('(入力順➀)基本情報入力シート'!K73="","",'(入力順➀)基本情報入力シート'!K73)</f>
        <v/>
      </c>
      <c r="L52" s="850" t="str">
        <f>IF('(入力順➀)基本情報入力シート'!L73="","",'(入力順➀)基本情報入力シート'!L73)</f>
        <v/>
      </c>
      <c r="M52" s="815" t="str">
        <f>IF('(入力順➀)基本情報入力シート'!M73="","",'(入力順➀)基本情報入力シート'!M73)</f>
        <v/>
      </c>
      <c r="N52" s="815" t="str">
        <f>IF('(入力順➀)基本情報入力シート'!R73="","",'(入力順➀)基本情報入力シート'!R73)</f>
        <v/>
      </c>
      <c r="O52" s="815" t="str">
        <f>IF('(入力順➀)基本情報入力シート'!W73="","",'(入力順➀)基本情報入力シート'!W73)</f>
        <v/>
      </c>
      <c r="P52" s="812" t="str">
        <f>IF('(入力順➀)基本情報入力シート'!X73="","",'(入力順➀)基本情報入力シート'!X73)</f>
        <v/>
      </c>
      <c r="Q52" s="816" t="str">
        <f>IF('(入力順➀)基本情報入力シート'!Y73="","",'(入力順➀)基本情報入力シート'!Y73)</f>
        <v/>
      </c>
      <c r="R52" s="817"/>
      <c r="S52" s="818" t="str">
        <f>IF(B52="×","",IF('(入力順➀)基本情報入力シート'!AB73="","",'(入力順➀)基本情報入力シート'!AB73))</f>
        <v/>
      </c>
      <c r="T52" s="819" t="str">
        <f>IF(B52="×","",IF('(入力順➀)基本情報入力シート'!AA73="","",'(入力順➀)基本情報入力シート'!AA73))</f>
        <v/>
      </c>
      <c r="U52" s="820" t="str">
        <f>IF(B52="×","",IF(Q52="","",VLOOKUP(Q52,【参考】数式用2!$A$3:$C$36,3,FALSE)))</f>
        <v/>
      </c>
      <c r="V52" s="821" t="s">
        <v>201</v>
      </c>
      <c r="W52" s="822"/>
      <c r="X52" s="823" t="s">
        <v>202</v>
      </c>
      <c r="Y52" s="824"/>
      <c r="Z52" s="825" t="s">
        <v>203</v>
      </c>
      <c r="AA52" s="826"/>
      <c r="AB52" s="827" t="s">
        <v>202</v>
      </c>
      <c r="AC52" s="828"/>
      <c r="AD52" s="827" t="s">
        <v>204</v>
      </c>
      <c r="AE52" s="829" t="s">
        <v>205</v>
      </c>
      <c r="AF52" s="830" t="str">
        <f t="shared" si="2"/>
        <v/>
      </c>
      <c r="AG52" s="835" t="s">
        <v>206</v>
      </c>
      <c r="AH52" s="832" t="str">
        <f t="shared" si="0"/>
        <v/>
      </c>
      <c r="AI52" s="833"/>
      <c r="AJ52" s="834"/>
      <c r="AK52" s="833"/>
      <c r="AL52" s="834"/>
    </row>
    <row r="53" spans="1:38" ht="36.75" customHeight="1">
      <c r="A53" s="812">
        <f t="shared" si="1"/>
        <v>42</v>
      </c>
      <c r="B53" s="817"/>
      <c r="C53" s="813" t="str">
        <f>IF('(入力順➀)基本情報入力シート'!C74="","",'(入力順➀)基本情報入力シート'!C74)</f>
        <v/>
      </c>
      <c r="D53" s="814" t="str">
        <f>IF('(入力順➀)基本情報入力シート'!D74="","",'(入力順➀)基本情報入力シート'!D74)</f>
        <v/>
      </c>
      <c r="E53" s="814" t="str">
        <f>IF('(入力順➀)基本情報入力シート'!E74="","",'(入力順➀)基本情報入力シート'!E74)</f>
        <v/>
      </c>
      <c r="F53" s="814" t="str">
        <f>IF('(入力順➀)基本情報入力シート'!F74="","",'(入力順➀)基本情報入力シート'!F74)</f>
        <v/>
      </c>
      <c r="G53" s="814" t="str">
        <f>IF('(入力順➀)基本情報入力シート'!G74="","",'(入力順➀)基本情報入力シート'!G74)</f>
        <v/>
      </c>
      <c r="H53" s="814" t="str">
        <f>IF('(入力順➀)基本情報入力シート'!H74="","",'(入力順➀)基本情報入力シート'!H74)</f>
        <v/>
      </c>
      <c r="I53" s="814" t="str">
        <f>IF('(入力順➀)基本情報入力シート'!I74="","",'(入力順➀)基本情報入力シート'!I74)</f>
        <v/>
      </c>
      <c r="J53" s="814" t="str">
        <f>IF('(入力順➀)基本情報入力シート'!J74="","",'(入力順➀)基本情報入力シート'!J74)</f>
        <v/>
      </c>
      <c r="K53" s="814" t="str">
        <f>IF('(入力順➀)基本情報入力シート'!K74="","",'(入力順➀)基本情報入力シート'!K74)</f>
        <v/>
      </c>
      <c r="L53" s="850" t="str">
        <f>IF('(入力順➀)基本情報入力シート'!L74="","",'(入力順➀)基本情報入力シート'!L74)</f>
        <v/>
      </c>
      <c r="M53" s="815" t="str">
        <f>IF('(入力順➀)基本情報入力シート'!M74="","",'(入力順➀)基本情報入力シート'!M74)</f>
        <v/>
      </c>
      <c r="N53" s="815" t="str">
        <f>IF('(入力順➀)基本情報入力シート'!R74="","",'(入力順➀)基本情報入力シート'!R74)</f>
        <v/>
      </c>
      <c r="O53" s="815" t="str">
        <f>IF('(入力順➀)基本情報入力シート'!W74="","",'(入力順➀)基本情報入力シート'!W74)</f>
        <v/>
      </c>
      <c r="P53" s="812" t="str">
        <f>IF('(入力順➀)基本情報入力シート'!X74="","",'(入力順➀)基本情報入力シート'!X74)</f>
        <v/>
      </c>
      <c r="Q53" s="816" t="str">
        <f>IF('(入力順➀)基本情報入力シート'!Y74="","",'(入力順➀)基本情報入力シート'!Y74)</f>
        <v/>
      </c>
      <c r="R53" s="817"/>
      <c r="S53" s="818" t="str">
        <f>IF(B53="×","",IF('(入力順➀)基本情報入力シート'!AB74="","",'(入力順➀)基本情報入力シート'!AB74))</f>
        <v/>
      </c>
      <c r="T53" s="819" t="str">
        <f>IF(B53="×","",IF('(入力順➀)基本情報入力シート'!AA74="","",'(入力順➀)基本情報入力シート'!AA74))</f>
        <v/>
      </c>
      <c r="U53" s="820" t="str">
        <f>IF(B53="×","",IF(Q53="","",VLOOKUP(Q53,【参考】数式用2!$A$3:$C$36,3,FALSE)))</f>
        <v/>
      </c>
      <c r="V53" s="821" t="s">
        <v>201</v>
      </c>
      <c r="W53" s="822"/>
      <c r="X53" s="823" t="s">
        <v>202</v>
      </c>
      <c r="Y53" s="824"/>
      <c r="Z53" s="825" t="s">
        <v>203</v>
      </c>
      <c r="AA53" s="826"/>
      <c r="AB53" s="827" t="s">
        <v>202</v>
      </c>
      <c r="AC53" s="828"/>
      <c r="AD53" s="827" t="s">
        <v>204</v>
      </c>
      <c r="AE53" s="829" t="s">
        <v>205</v>
      </c>
      <c r="AF53" s="830" t="str">
        <f t="shared" si="2"/>
        <v/>
      </c>
      <c r="AG53" s="835" t="s">
        <v>206</v>
      </c>
      <c r="AH53" s="832" t="str">
        <f t="shared" si="0"/>
        <v/>
      </c>
      <c r="AI53" s="833"/>
      <c r="AJ53" s="834"/>
      <c r="AK53" s="833"/>
      <c r="AL53" s="834"/>
    </row>
    <row r="54" spans="1:38" ht="36.75" customHeight="1">
      <c r="A54" s="812">
        <f t="shared" si="1"/>
        <v>43</v>
      </c>
      <c r="B54" s="817"/>
      <c r="C54" s="813" t="str">
        <f>IF('(入力順➀)基本情報入力シート'!C75="","",'(入力順➀)基本情報入力シート'!C75)</f>
        <v/>
      </c>
      <c r="D54" s="814" t="str">
        <f>IF('(入力順➀)基本情報入力シート'!D75="","",'(入力順➀)基本情報入力シート'!D75)</f>
        <v/>
      </c>
      <c r="E54" s="814" t="str">
        <f>IF('(入力順➀)基本情報入力シート'!E75="","",'(入力順➀)基本情報入力シート'!E75)</f>
        <v/>
      </c>
      <c r="F54" s="814" t="str">
        <f>IF('(入力順➀)基本情報入力シート'!F75="","",'(入力順➀)基本情報入力シート'!F75)</f>
        <v/>
      </c>
      <c r="G54" s="814" t="str">
        <f>IF('(入力順➀)基本情報入力シート'!G75="","",'(入力順➀)基本情報入力シート'!G75)</f>
        <v/>
      </c>
      <c r="H54" s="814" t="str">
        <f>IF('(入力順➀)基本情報入力シート'!H75="","",'(入力順➀)基本情報入力シート'!H75)</f>
        <v/>
      </c>
      <c r="I54" s="814" t="str">
        <f>IF('(入力順➀)基本情報入力シート'!I75="","",'(入力順➀)基本情報入力シート'!I75)</f>
        <v/>
      </c>
      <c r="J54" s="814" t="str">
        <f>IF('(入力順➀)基本情報入力シート'!J75="","",'(入力順➀)基本情報入力シート'!J75)</f>
        <v/>
      </c>
      <c r="K54" s="814" t="str">
        <f>IF('(入力順➀)基本情報入力シート'!K75="","",'(入力順➀)基本情報入力シート'!K75)</f>
        <v/>
      </c>
      <c r="L54" s="850" t="str">
        <f>IF('(入力順➀)基本情報入力シート'!L75="","",'(入力順➀)基本情報入力シート'!L75)</f>
        <v/>
      </c>
      <c r="M54" s="815" t="str">
        <f>IF('(入力順➀)基本情報入力シート'!M75="","",'(入力順➀)基本情報入力シート'!M75)</f>
        <v/>
      </c>
      <c r="N54" s="815" t="str">
        <f>IF('(入力順➀)基本情報入力シート'!R75="","",'(入力順➀)基本情報入力シート'!R75)</f>
        <v/>
      </c>
      <c r="O54" s="815" t="str">
        <f>IF('(入力順➀)基本情報入力シート'!W75="","",'(入力順➀)基本情報入力シート'!W75)</f>
        <v/>
      </c>
      <c r="P54" s="812" t="str">
        <f>IF('(入力順➀)基本情報入力シート'!X75="","",'(入力順➀)基本情報入力シート'!X75)</f>
        <v/>
      </c>
      <c r="Q54" s="816" t="str">
        <f>IF('(入力順➀)基本情報入力シート'!Y75="","",'(入力順➀)基本情報入力シート'!Y75)</f>
        <v/>
      </c>
      <c r="R54" s="817"/>
      <c r="S54" s="818" t="str">
        <f>IF(B54="×","",IF('(入力順➀)基本情報入力シート'!AB75="","",'(入力順➀)基本情報入力シート'!AB75))</f>
        <v/>
      </c>
      <c r="T54" s="819" t="str">
        <f>IF(B54="×","",IF('(入力順➀)基本情報入力シート'!AA75="","",'(入力順➀)基本情報入力シート'!AA75))</f>
        <v/>
      </c>
      <c r="U54" s="820" t="str">
        <f>IF(B54="×","",IF(Q54="","",VLOOKUP(Q54,【参考】数式用2!$A$3:$C$36,3,FALSE)))</f>
        <v/>
      </c>
      <c r="V54" s="821" t="s">
        <v>201</v>
      </c>
      <c r="W54" s="822"/>
      <c r="X54" s="823" t="s">
        <v>202</v>
      </c>
      <c r="Y54" s="824"/>
      <c r="Z54" s="825" t="s">
        <v>203</v>
      </c>
      <c r="AA54" s="826"/>
      <c r="AB54" s="827" t="s">
        <v>202</v>
      </c>
      <c r="AC54" s="828"/>
      <c r="AD54" s="827" t="s">
        <v>204</v>
      </c>
      <c r="AE54" s="829" t="s">
        <v>205</v>
      </c>
      <c r="AF54" s="830" t="str">
        <f t="shared" si="2"/>
        <v/>
      </c>
      <c r="AG54" s="835" t="s">
        <v>206</v>
      </c>
      <c r="AH54" s="832" t="str">
        <f t="shared" si="0"/>
        <v/>
      </c>
      <c r="AI54" s="833"/>
      <c r="AJ54" s="834"/>
      <c r="AK54" s="833"/>
      <c r="AL54" s="834"/>
    </row>
    <row r="55" spans="1:38" ht="36.75" customHeight="1">
      <c r="A55" s="812">
        <f t="shared" si="1"/>
        <v>44</v>
      </c>
      <c r="B55" s="817"/>
      <c r="C55" s="813" t="str">
        <f>IF('(入力順➀)基本情報入力シート'!C76="","",'(入力順➀)基本情報入力シート'!C76)</f>
        <v/>
      </c>
      <c r="D55" s="814" t="str">
        <f>IF('(入力順➀)基本情報入力シート'!D76="","",'(入力順➀)基本情報入力シート'!D76)</f>
        <v/>
      </c>
      <c r="E55" s="814" t="str">
        <f>IF('(入力順➀)基本情報入力シート'!E76="","",'(入力順➀)基本情報入力シート'!E76)</f>
        <v/>
      </c>
      <c r="F55" s="814" t="str">
        <f>IF('(入力順➀)基本情報入力シート'!F76="","",'(入力順➀)基本情報入力シート'!F76)</f>
        <v/>
      </c>
      <c r="G55" s="814" t="str">
        <f>IF('(入力順➀)基本情報入力シート'!G76="","",'(入力順➀)基本情報入力シート'!G76)</f>
        <v/>
      </c>
      <c r="H55" s="814" t="str">
        <f>IF('(入力順➀)基本情報入力シート'!H76="","",'(入力順➀)基本情報入力シート'!H76)</f>
        <v/>
      </c>
      <c r="I55" s="814" t="str">
        <f>IF('(入力順➀)基本情報入力シート'!I76="","",'(入力順➀)基本情報入力シート'!I76)</f>
        <v/>
      </c>
      <c r="J55" s="814" t="str">
        <f>IF('(入力順➀)基本情報入力シート'!J76="","",'(入力順➀)基本情報入力シート'!J76)</f>
        <v/>
      </c>
      <c r="K55" s="814" t="str">
        <f>IF('(入力順➀)基本情報入力シート'!K76="","",'(入力順➀)基本情報入力シート'!K76)</f>
        <v/>
      </c>
      <c r="L55" s="850" t="str">
        <f>IF('(入力順➀)基本情報入力シート'!L76="","",'(入力順➀)基本情報入力シート'!L76)</f>
        <v/>
      </c>
      <c r="M55" s="815" t="str">
        <f>IF('(入力順➀)基本情報入力シート'!M76="","",'(入力順➀)基本情報入力シート'!M76)</f>
        <v/>
      </c>
      <c r="N55" s="815" t="str">
        <f>IF('(入力順➀)基本情報入力シート'!R76="","",'(入力順➀)基本情報入力シート'!R76)</f>
        <v/>
      </c>
      <c r="O55" s="815" t="str">
        <f>IF('(入力順➀)基本情報入力シート'!W76="","",'(入力順➀)基本情報入力シート'!W76)</f>
        <v/>
      </c>
      <c r="P55" s="812" t="str">
        <f>IF('(入力順➀)基本情報入力シート'!X76="","",'(入力順➀)基本情報入力シート'!X76)</f>
        <v/>
      </c>
      <c r="Q55" s="816" t="str">
        <f>IF('(入力順➀)基本情報入力シート'!Y76="","",'(入力順➀)基本情報入力シート'!Y76)</f>
        <v/>
      </c>
      <c r="R55" s="817"/>
      <c r="S55" s="818" t="str">
        <f>IF(B55="×","",IF('(入力順➀)基本情報入力シート'!AB76="","",'(入力順➀)基本情報入力シート'!AB76))</f>
        <v/>
      </c>
      <c r="T55" s="819" t="str">
        <f>IF(B55="×","",IF('(入力順➀)基本情報入力シート'!AA76="","",'(入力順➀)基本情報入力シート'!AA76))</f>
        <v/>
      </c>
      <c r="U55" s="820" t="str">
        <f>IF(B55="×","",IF(Q55="","",VLOOKUP(Q55,【参考】数式用2!$A$3:$C$36,3,FALSE)))</f>
        <v/>
      </c>
      <c r="V55" s="821" t="s">
        <v>201</v>
      </c>
      <c r="W55" s="822"/>
      <c r="X55" s="823" t="s">
        <v>202</v>
      </c>
      <c r="Y55" s="824"/>
      <c r="Z55" s="825" t="s">
        <v>203</v>
      </c>
      <c r="AA55" s="826"/>
      <c r="AB55" s="827" t="s">
        <v>202</v>
      </c>
      <c r="AC55" s="828"/>
      <c r="AD55" s="827" t="s">
        <v>204</v>
      </c>
      <c r="AE55" s="829" t="s">
        <v>205</v>
      </c>
      <c r="AF55" s="830" t="str">
        <f t="shared" si="2"/>
        <v/>
      </c>
      <c r="AG55" s="835" t="s">
        <v>206</v>
      </c>
      <c r="AH55" s="832" t="str">
        <f t="shared" si="0"/>
        <v/>
      </c>
      <c r="AI55" s="833"/>
      <c r="AJ55" s="834"/>
      <c r="AK55" s="833"/>
      <c r="AL55" s="834"/>
    </row>
    <row r="56" spans="1:38" ht="36.75" customHeight="1">
      <c r="A56" s="812">
        <f t="shared" si="1"/>
        <v>45</v>
      </c>
      <c r="B56" s="817"/>
      <c r="C56" s="813" t="str">
        <f>IF('(入力順➀)基本情報入力シート'!C77="","",'(入力順➀)基本情報入力シート'!C77)</f>
        <v/>
      </c>
      <c r="D56" s="814" t="str">
        <f>IF('(入力順➀)基本情報入力シート'!D77="","",'(入力順➀)基本情報入力シート'!D77)</f>
        <v/>
      </c>
      <c r="E56" s="814" t="str">
        <f>IF('(入力順➀)基本情報入力シート'!E77="","",'(入力順➀)基本情報入力シート'!E77)</f>
        <v/>
      </c>
      <c r="F56" s="814" t="str">
        <f>IF('(入力順➀)基本情報入力シート'!F77="","",'(入力順➀)基本情報入力シート'!F77)</f>
        <v/>
      </c>
      <c r="G56" s="814" t="str">
        <f>IF('(入力順➀)基本情報入力シート'!G77="","",'(入力順➀)基本情報入力シート'!G77)</f>
        <v/>
      </c>
      <c r="H56" s="814" t="str">
        <f>IF('(入力順➀)基本情報入力シート'!H77="","",'(入力順➀)基本情報入力シート'!H77)</f>
        <v/>
      </c>
      <c r="I56" s="814" t="str">
        <f>IF('(入力順➀)基本情報入力シート'!I77="","",'(入力順➀)基本情報入力シート'!I77)</f>
        <v/>
      </c>
      <c r="J56" s="814" t="str">
        <f>IF('(入力順➀)基本情報入力シート'!J77="","",'(入力順➀)基本情報入力シート'!J77)</f>
        <v/>
      </c>
      <c r="K56" s="814" t="str">
        <f>IF('(入力順➀)基本情報入力シート'!K77="","",'(入力順➀)基本情報入力シート'!K77)</f>
        <v/>
      </c>
      <c r="L56" s="850" t="str">
        <f>IF('(入力順➀)基本情報入力シート'!L77="","",'(入力順➀)基本情報入力シート'!L77)</f>
        <v/>
      </c>
      <c r="M56" s="815" t="str">
        <f>IF('(入力順➀)基本情報入力シート'!M77="","",'(入力順➀)基本情報入力シート'!M77)</f>
        <v/>
      </c>
      <c r="N56" s="815" t="str">
        <f>IF('(入力順➀)基本情報入力シート'!R77="","",'(入力順➀)基本情報入力シート'!R77)</f>
        <v/>
      </c>
      <c r="O56" s="815" t="str">
        <f>IF('(入力順➀)基本情報入力シート'!W77="","",'(入力順➀)基本情報入力シート'!W77)</f>
        <v/>
      </c>
      <c r="P56" s="812" t="str">
        <f>IF('(入力順➀)基本情報入力シート'!X77="","",'(入力順➀)基本情報入力シート'!X77)</f>
        <v/>
      </c>
      <c r="Q56" s="816" t="str">
        <f>IF('(入力順➀)基本情報入力シート'!Y77="","",'(入力順➀)基本情報入力シート'!Y77)</f>
        <v/>
      </c>
      <c r="R56" s="817"/>
      <c r="S56" s="818" t="str">
        <f>IF(B56="×","",IF('(入力順➀)基本情報入力シート'!AB77="","",'(入力順➀)基本情報入力シート'!AB77))</f>
        <v/>
      </c>
      <c r="T56" s="819" t="str">
        <f>IF(B56="×","",IF('(入力順➀)基本情報入力シート'!AA77="","",'(入力順➀)基本情報入力シート'!AA77))</f>
        <v/>
      </c>
      <c r="U56" s="820" t="str">
        <f>IF(B56="×","",IF(Q56="","",VLOOKUP(Q56,【参考】数式用2!$A$3:$C$36,3,FALSE)))</f>
        <v/>
      </c>
      <c r="V56" s="821" t="s">
        <v>201</v>
      </c>
      <c r="W56" s="822"/>
      <c r="X56" s="823" t="s">
        <v>202</v>
      </c>
      <c r="Y56" s="824"/>
      <c r="Z56" s="825" t="s">
        <v>203</v>
      </c>
      <c r="AA56" s="826"/>
      <c r="AB56" s="827" t="s">
        <v>202</v>
      </c>
      <c r="AC56" s="828"/>
      <c r="AD56" s="827" t="s">
        <v>204</v>
      </c>
      <c r="AE56" s="829" t="s">
        <v>205</v>
      </c>
      <c r="AF56" s="830" t="str">
        <f t="shared" si="2"/>
        <v/>
      </c>
      <c r="AG56" s="835" t="s">
        <v>206</v>
      </c>
      <c r="AH56" s="832" t="str">
        <f t="shared" si="0"/>
        <v/>
      </c>
      <c r="AI56" s="833"/>
      <c r="AJ56" s="834"/>
      <c r="AK56" s="833"/>
      <c r="AL56" s="834"/>
    </row>
    <row r="57" spans="1:38" ht="36.75" customHeight="1">
      <c r="A57" s="812">
        <f t="shared" si="1"/>
        <v>46</v>
      </c>
      <c r="B57" s="817"/>
      <c r="C57" s="813" t="str">
        <f>IF('(入力順➀)基本情報入力シート'!C78="","",'(入力順➀)基本情報入力シート'!C78)</f>
        <v/>
      </c>
      <c r="D57" s="814" t="str">
        <f>IF('(入力順➀)基本情報入力シート'!D78="","",'(入力順➀)基本情報入力シート'!D78)</f>
        <v/>
      </c>
      <c r="E57" s="814" t="str">
        <f>IF('(入力順➀)基本情報入力シート'!E78="","",'(入力順➀)基本情報入力シート'!E78)</f>
        <v/>
      </c>
      <c r="F57" s="814" t="str">
        <f>IF('(入力順➀)基本情報入力シート'!F78="","",'(入力順➀)基本情報入力シート'!F78)</f>
        <v/>
      </c>
      <c r="G57" s="814" t="str">
        <f>IF('(入力順➀)基本情報入力シート'!G78="","",'(入力順➀)基本情報入力シート'!G78)</f>
        <v/>
      </c>
      <c r="H57" s="814" t="str">
        <f>IF('(入力順➀)基本情報入力シート'!H78="","",'(入力順➀)基本情報入力シート'!H78)</f>
        <v/>
      </c>
      <c r="I57" s="814" t="str">
        <f>IF('(入力順➀)基本情報入力シート'!I78="","",'(入力順➀)基本情報入力シート'!I78)</f>
        <v/>
      </c>
      <c r="J57" s="814" t="str">
        <f>IF('(入力順➀)基本情報入力シート'!J78="","",'(入力順➀)基本情報入力シート'!J78)</f>
        <v/>
      </c>
      <c r="K57" s="814" t="str">
        <f>IF('(入力順➀)基本情報入力シート'!K78="","",'(入力順➀)基本情報入力シート'!K78)</f>
        <v/>
      </c>
      <c r="L57" s="850" t="str">
        <f>IF('(入力順➀)基本情報入力シート'!L78="","",'(入力順➀)基本情報入力シート'!L78)</f>
        <v/>
      </c>
      <c r="M57" s="815" t="str">
        <f>IF('(入力順➀)基本情報入力シート'!M78="","",'(入力順➀)基本情報入力シート'!M78)</f>
        <v/>
      </c>
      <c r="N57" s="815" t="str">
        <f>IF('(入力順➀)基本情報入力シート'!R78="","",'(入力順➀)基本情報入力シート'!R78)</f>
        <v/>
      </c>
      <c r="O57" s="815" t="str">
        <f>IF('(入力順➀)基本情報入力シート'!W78="","",'(入力順➀)基本情報入力シート'!W78)</f>
        <v/>
      </c>
      <c r="P57" s="812" t="str">
        <f>IF('(入力順➀)基本情報入力シート'!X78="","",'(入力順➀)基本情報入力シート'!X78)</f>
        <v/>
      </c>
      <c r="Q57" s="816" t="str">
        <f>IF('(入力順➀)基本情報入力シート'!Y78="","",'(入力順➀)基本情報入力シート'!Y78)</f>
        <v/>
      </c>
      <c r="R57" s="817"/>
      <c r="S57" s="818" t="str">
        <f>IF(B57="×","",IF('(入力順➀)基本情報入力シート'!AB78="","",'(入力順➀)基本情報入力シート'!AB78))</f>
        <v/>
      </c>
      <c r="T57" s="819" t="str">
        <f>IF(B57="×","",IF('(入力順➀)基本情報入力シート'!AA78="","",'(入力順➀)基本情報入力シート'!AA78))</f>
        <v/>
      </c>
      <c r="U57" s="820" t="str">
        <f>IF(B57="×","",IF(Q57="","",VLOOKUP(Q57,【参考】数式用2!$A$3:$C$36,3,FALSE)))</f>
        <v/>
      </c>
      <c r="V57" s="821" t="s">
        <v>201</v>
      </c>
      <c r="W57" s="822"/>
      <c r="X57" s="823" t="s">
        <v>202</v>
      </c>
      <c r="Y57" s="824"/>
      <c r="Z57" s="825" t="s">
        <v>203</v>
      </c>
      <c r="AA57" s="826"/>
      <c r="AB57" s="827" t="s">
        <v>202</v>
      </c>
      <c r="AC57" s="828"/>
      <c r="AD57" s="827" t="s">
        <v>204</v>
      </c>
      <c r="AE57" s="829" t="s">
        <v>205</v>
      </c>
      <c r="AF57" s="830" t="str">
        <f t="shared" si="2"/>
        <v/>
      </c>
      <c r="AG57" s="835" t="s">
        <v>206</v>
      </c>
      <c r="AH57" s="832" t="str">
        <f t="shared" si="0"/>
        <v/>
      </c>
      <c r="AI57" s="833"/>
      <c r="AJ57" s="834"/>
      <c r="AK57" s="833"/>
      <c r="AL57" s="834"/>
    </row>
    <row r="58" spans="1:38" ht="36.75" customHeight="1">
      <c r="A58" s="812">
        <f t="shared" si="1"/>
        <v>47</v>
      </c>
      <c r="B58" s="817"/>
      <c r="C58" s="813" t="str">
        <f>IF('(入力順➀)基本情報入力シート'!C79="","",'(入力順➀)基本情報入力シート'!C79)</f>
        <v/>
      </c>
      <c r="D58" s="814" t="str">
        <f>IF('(入力順➀)基本情報入力シート'!D79="","",'(入力順➀)基本情報入力シート'!D79)</f>
        <v/>
      </c>
      <c r="E58" s="814" t="str">
        <f>IF('(入力順➀)基本情報入力シート'!E79="","",'(入力順➀)基本情報入力シート'!E79)</f>
        <v/>
      </c>
      <c r="F58" s="814" t="str">
        <f>IF('(入力順➀)基本情報入力シート'!F79="","",'(入力順➀)基本情報入力シート'!F79)</f>
        <v/>
      </c>
      <c r="G58" s="814" t="str">
        <f>IF('(入力順➀)基本情報入力シート'!G79="","",'(入力順➀)基本情報入力シート'!G79)</f>
        <v/>
      </c>
      <c r="H58" s="814" t="str">
        <f>IF('(入力順➀)基本情報入力シート'!H79="","",'(入力順➀)基本情報入力シート'!H79)</f>
        <v/>
      </c>
      <c r="I58" s="814" t="str">
        <f>IF('(入力順➀)基本情報入力シート'!I79="","",'(入力順➀)基本情報入力シート'!I79)</f>
        <v/>
      </c>
      <c r="J58" s="814" t="str">
        <f>IF('(入力順➀)基本情報入力シート'!J79="","",'(入力順➀)基本情報入力シート'!J79)</f>
        <v/>
      </c>
      <c r="K58" s="814" t="str">
        <f>IF('(入力順➀)基本情報入力シート'!K79="","",'(入力順➀)基本情報入力シート'!K79)</f>
        <v/>
      </c>
      <c r="L58" s="850" t="str">
        <f>IF('(入力順➀)基本情報入力シート'!L79="","",'(入力順➀)基本情報入力シート'!L79)</f>
        <v/>
      </c>
      <c r="M58" s="815" t="str">
        <f>IF('(入力順➀)基本情報入力シート'!M79="","",'(入力順➀)基本情報入力シート'!M79)</f>
        <v/>
      </c>
      <c r="N58" s="815" t="str">
        <f>IF('(入力順➀)基本情報入力シート'!R79="","",'(入力順➀)基本情報入力シート'!R79)</f>
        <v/>
      </c>
      <c r="O58" s="815" t="str">
        <f>IF('(入力順➀)基本情報入力シート'!W79="","",'(入力順➀)基本情報入力シート'!W79)</f>
        <v/>
      </c>
      <c r="P58" s="812" t="str">
        <f>IF('(入力順➀)基本情報入力シート'!X79="","",'(入力順➀)基本情報入力シート'!X79)</f>
        <v/>
      </c>
      <c r="Q58" s="816" t="str">
        <f>IF('(入力順➀)基本情報入力シート'!Y79="","",'(入力順➀)基本情報入力シート'!Y79)</f>
        <v/>
      </c>
      <c r="R58" s="817"/>
      <c r="S58" s="818" t="str">
        <f>IF(B58="×","",IF('(入力順➀)基本情報入力シート'!AB79="","",'(入力順➀)基本情報入力シート'!AB79))</f>
        <v/>
      </c>
      <c r="T58" s="819" t="str">
        <f>IF(B58="×","",IF('(入力順➀)基本情報入力シート'!AA79="","",'(入力順➀)基本情報入力シート'!AA79))</f>
        <v/>
      </c>
      <c r="U58" s="820" t="str">
        <f>IF(B58="×","",IF(Q58="","",VLOOKUP(Q58,【参考】数式用2!$A$3:$C$36,3,FALSE)))</f>
        <v/>
      </c>
      <c r="V58" s="821" t="s">
        <v>201</v>
      </c>
      <c r="W58" s="822"/>
      <c r="X58" s="823" t="s">
        <v>202</v>
      </c>
      <c r="Y58" s="824"/>
      <c r="Z58" s="825" t="s">
        <v>203</v>
      </c>
      <c r="AA58" s="826"/>
      <c r="AB58" s="827" t="s">
        <v>202</v>
      </c>
      <c r="AC58" s="828"/>
      <c r="AD58" s="827" t="s">
        <v>204</v>
      </c>
      <c r="AE58" s="829" t="s">
        <v>205</v>
      </c>
      <c r="AF58" s="830" t="str">
        <f t="shared" si="2"/>
        <v/>
      </c>
      <c r="AG58" s="835" t="s">
        <v>206</v>
      </c>
      <c r="AH58" s="832" t="str">
        <f t="shared" si="0"/>
        <v/>
      </c>
      <c r="AI58" s="833"/>
      <c r="AJ58" s="834"/>
      <c r="AK58" s="833"/>
      <c r="AL58" s="834"/>
    </row>
    <row r="59" spans="1:38" ht="36.75" customHeight="1">
      <c r="A59" s="812">
        <f t="shared" si="1"/>
        <v>48</v>
      </c>
      <c r="B59" s="817"/>
      <c r="C59" s="813" t="str">
        <f>IF('(入力順➀)基本情報入力シート'!C80="","",'(入力順➀)基本情報入力シート'!C80)</f>
        <v/>
      </c>
      <c r="D59" s="814" t="str">
        <f>IF('(入力順➀)基本情報入力シート'!D80="","",'(入力順➀)基本情報入力シート'!D80)</f>
        <v/>
      </c>
      <c r="E59" s="814" t="str">
        <f>IF('(入力順➀)基本情報入力シート'!E80="","",'(入力順➀)基本情報入力シート'!E80)</f>
        <v/>
      </c>
      <c r="F59" s="814" t="str">
        <f>IF('(入力順➀)基本情報入力シート'!F80="","",'(入力順➀)基本情報入力シート'!F80)</f>
        <v/>
      </c>
      <c r="G59" s="814" t="str">
        <f>IF('(入力順➀)基本情報入力シート'!G80="","",'(入力順➀)基本情報入力シート'!G80)</f>
        <v/>
      </c>
      <c r="H59" s="814" t="str">
        <f>IF('(入力順➀)基本情報入力シート'!H80="","",'(入力順➀)基本情報入力シート'!H80)</f>
        <v/>
      </c>
      <c r="I59" s="814" t="str">
        <f>IF('(入力順➀)基本情報入力シート'!I80="","",'(入力順➀)基本情報入力シート'!I80)</f>
        <v/>
      </c>
      <c r="J59" s="814" t="str">
        <f>IF('(入力順➀)基本情報入力シート'!J80="","",'(入力順➀)基本情報入力シート'!J80)</f>
        <v/>
      </c>
      <c r="K59" s="814" t="str">
        <f>IF('(入力順➀)基本情報入力シート'!K80="","",'(入力順➀)基本情報入力シート'!K80)</f>
        <v/>
      </c>
      <c r="L59" s="850" t="str">
        <f>IF('(入力順➀)基本情報入力シート'!L80="","",'(入力順➀)基本情報入力シート'!L80)</f>
        <v/>
      </c>
      <c r="M59" s="815" t="str">
        <f>IF('(入力順➀)基本情報入力シート'!M80="","",'(入力順➀)基本情報入力シート'!M80)</f>
        <v/>
      </c>
      <c r="N59" s="815" t="str">
        <f>IF('(入力順➀)基本情報入力シート'!R80="","",'(入力順➀)基本情報入力シート'!R80)</f>
        <v/>
      </c>
      <c r="O59" s="815" t="str">
        <f>IF('(入力順➀)基本情報入力シート'!W80="","",'(入力順➀)基本情報入力シート'!W80)</f>
        <v/>
      </c>
      <c r="P59" s="812" t="str">
        <f>IF('(入力順➀)基本情報入力シート'!X80="","",'(入力順➀)基本情報入力シート'!X80)</f>
        <v/>
      </c>
      <c r="Q59" s="816" t="str">
        <f>IF('(入力順➀)基本情報入力シート'!Y80="","",'(入力順➀)基本情報入力シート'!Y80)</f>
        <v/>
      </c>
      <c r="R59" s="817"/>
      <c r="S59" s="818" t="str">
        <f>IF(B59="×","",IF('(入力順➀)基本情報入力シート'!AB80="","",'(入力順➀)基本情報入力シート'!AB80))</f>
        <v/>
      </c>
      <c r="T59" s="819" t="str">
        <f>IF(B59="×","",IF('(入力順➀)基本情報入力シート'!AA80="","",'(入力順➀)基本情報入力シート'!AA80))</f>
        <v/>
      </c>
      <c r="U59" s="820" t="str">
        <f>IF(B59="×","",IF(Q59="","",VLOOKUP(Q59,【参考】数式用2!$A$3:$C$36,3,FALSE)))</f>
        <v/>
      </c>
      <c r="V59" s="821" t="s">
        <v>201</v>
      </c>
      <c r="W59" s="822"/>
      <c r="X59" s="823" t="s">
        <v>202</v>
      </c>
      <c r="Y59" s="824"/>
      <c r="Z59" s="825" t="s">
        <v>203</v>
      </c>
      <c r="AA59" s="826"/>
      <c r="AB59" s="827" t="s">
        <v>202</v>
      </c>
      <c r="AC59" s="828"/>
      <c r="AD59" s="827" t="s">
        <v>204</v>
      </c>
      <c r="AE59" s="829" t="s">
        <v>205</v>
      </c>
      <c r="AF59" s="830" t="str">
        <f t="shared" si="2"/>
        <v/>
      </c>
      <c r="AG59" s="835" t="s">
        <v>206</v>
      </c>
      <c r="AH59" s="832" t="str">
        <f t="shared" si="0"/>
        <v/>
      </c>
      <c r="AI59" s="833"/>
      <c r="AJ59" s="834"/>
      <c r="AK59" s="833"/>
      <c r="AL59" s="834"/>
    </row>
    <row r="60" spans="1:38" ht="36.75" customHeight="1">
      <c r="A60" s="812">
        <f t="shared" si="1"/>
        <v>49</v>
      </c>
      <c r="B60" s="817"/>
      <c r="C60" s="813" t="str">
        <f>IF('(入力順➀)基本情報入力シート'!C81="","",'(入力順➀)基本情報入力シート'!C81)</f>
        <v/>
      </c>
      <c r="D60" s="814" t="str">
        <f>IF('(入力順➀)基本情報入力シート'!D81="","",'(入力順➀)基本情報入力シート'!D81)</f>
        <v/>
      </c>
      <c r="E60" s="814" t="str">
        <f>IF('(入力順➀)基本情報入力シート'!E81="","",'(入力順➀)基本情報入力シート'!E81)</f>
        <v/>
      </c>
      <c r="F60" s="814" t="str">
        <f>IF('(入力順➀)基本情報入力シート'!F81="","",'(入力順➀)基本情報入力シート'!F81)</f>
        <v/>
      </c>
      <c r="G60" s="814" t="str">
        <f>IF('(入力順➀)基本情報入力シート'!G81="","",'(入力順➀)基本情報入力シート'!G81)</f>
        <v/>
      </c>
      <c r="H60" s="814" t="str">
        <f>IF('(入力順➀)基本情報入力シート'!H81="","",'(入力順➀)基本情報入力シート'!H81)</f>
        <v/>
      </c>
      <c r="I60" s="814" t="str">
        <f>IF('(入力順➀)基本情報入力シート'!I81="","",'(入力順➀)基本情報入力シート'!I81)</f>
        <v/>
      </c>
      <c r="J60" s="814" t="str">
        <f>IF('(入力順➀)基本情報入力シート'!J81="","",'(入力順➀)基本情報入力シート'!J81)</f>
        <v/>
      </c>
      <c r="K60" s="814" t="str">
        <f>IF('(入力順➀)基本情報入力シート'!K81="","",'(入力順➀)基本情報入力シート'!K81)</f>
        <v/>
      </c>
      <c r="L60" s="850" t="str">
        <f>IF('(入力順➀)基本情報入力シート'!L81="","",'(入力順➀)基本情報入力シート'!L81)</f>
        <v/>
      </c>
      <c r="M60" s="815" t="str">
        <f>IF('(入力順➀)基本情報入力シート'!M81="","",'(入力順➀)基本情報入力シート'!M81)</f>
        <v/>
      </c>
      <c r="N60" s="815" t="str">
        <f>IF('(入力順➀)基本情報入力シート'!R81="","",'(入力順➀)基本情報入力シート'!R81)</f>
        <v/>
      </c>
      <c r="O60" s="815" t="str">
        <f>IF('(入力順➀)基本情報入力シート'!W81="","",'(入力順➀)基本情報入力シート'!W81)</f>
        <v/>
      </c>
      <c r="P60" s="812" t="str">
        <f>IF('(入力順➀)基本情報入力シート'!X81="","",'(入力順➀)基本情報入力シート'!X81)</f>
        <v/>
      </c>
      <c r="Q60" s="816" t="str">
        <f>IF('(入力順➀)基本情報入力シート'!Y81="","",'(入力順➀)基本情報入力シート'!Y81)</f>
        <v/>
      </c>
      <c r="R60" s="817"/>
      <c r="S60" s="818" t="str">
        <f>IF(B60="×","",IF('(入力順➀)基本情報入力シート'!AB81="","",'(入力順➀)基本情報入力シート'!AB81))</f>
        <v/>
      </c>
      <c r="T60" s="819" t="str">
        <f>IF(B60="×","",IF('(入力順➀)基本情報入力シート'!AA81="","",'(入力順➀)基本情報入力シート'!AA81))</f>
        <v/>
      </c>
      <c r="U60" s="820" t="str">
        <f>IF(B60="×","",IF(Q60="","",VLOOKUP(Q60,【参考】数式用2!$A$3:$C$36,3,FALSE)))</f>
        <v/>
      </c>
      <c r="V60" s="821" t="s">
        <v>201</v>
      </c>
      <c r="W60" s="822"/>
      <c r="X60" s="823" t="s">
        <v>202</v>
      </c>
      <c r="Y60" s="824"/>
      <c r="Z60" s="825" t="s">
        <v>203</v>
      </c>
      <c r="AA60" s="826"/>
      <c r="AB60" s="827" t="s">
        <v>202</v>
      </c>
      <c r="AC60" s="828"/>
      <c r="AD60" s="827" t="s">
        <v>204</v>
      </c>
      <c r="AE60" s="829" t="s">
        <v>205</v>
      </c>
      <c r="AF60" s="830" t="str">
        <f t="shared" si="2"/>
        <v/>
      </c>
      <c r="AG60" s="835" t="s">
        <v>206</v>
      </c>
      <c r="AH60" s="832" t="str">
        <f t="shared" si="0"/>
        <v/>
      </c>
      <c r="AI60" s="833"/>
      <c r="AJ60" s="834"/>
      <c r="AK60" s="833"/>
      <c r="AL60" s="834"/>
    </row>
    <row r="61" spans="1:38" ht="36.75" customHeight="1">
      <c r="A61" s="812">
        <f t="shared" si="1"/>
        <v>50</v>
      </c>
      <c r="B61" s="817"/>
      <c r="C61" s="813" t="str">
        <f>IF('(入力順➀)基本情報入力シート'!C82="","",'(入力順➀)基本情報入力シート'!C82)</f>
        <v/>
      </c>
      <c r="D61" s="814" t="str">
        <f>IF('(入力順➀)基本情報入力シート'!D82="","",'(入力順➀)基本情報入力シート'!D82)</f>
        <v/>
      </c>
      <c r="E61" s="814" t="str">
        <f>IF('(入力順➀)基本情報入力シート'!E82="","",'(入力順➀)基本情報入力シート'!E82)</f>
        <v/>
      </c>
      <c r="F61" s="814" t="str">
        <f>IF('(入力順➀)基本情報入力シート'!F82="","",'(入力順➀)基本情報入力シート'!F82)</f>
        <v/>
      </c>
      <c r="G61" s="814" t="str">
        <f>IF('(入力順➀)基本情報入力シート'!G82="","",'(入力順➀)基本情報入力シート'!G82)</f>
        <v/>
      </c>
      <c r="H61" s="814" t="str">
        <f>IF('(入力順➀)基本情報入力シート'!H82="","",'(入力順➀)基本情報入力シート'!H82)</f>
        <v/>
      </c>
      <c r="I61" s="814" t="str">
        <f>IF('(入力順➀)基本情報入力シート'!I82="","",'(入力順➀)基本情報入力シート'!I82)</f>
        <v/>
      </c>
      <c r="J61" s="814" t="str">
        <f>IF('(入力順➀)基本情報入力シート'!J82="","",'(入力順➀)基本情報入力シート'!J82)</f>
        <v/>
      </c>
      <c r="K61" s="814" t="str">
        <f>IF('(入力順➀)基本情報入力シート'!K82="","",'(入力順➀)基本情報入力シート'!K82)</f>
        <v/>
      </c>
      <c r="L61" s="850" t="str">
        <f>IF('(入力順➀)基本情報入力シート'!L82="","",'(入力順➀)基本情報入力シート'!L82)</f>
        <v/>
      </c>
      <c r="M61" s="815" t="str">
        <f>IF('(入力順➀)基本情報入力シート'!M82="","",'(入力順➀)基本情報入力シート'!M82)</f>
        <v/>
      </c>
      <c r="N61" s="815" t="str">
        <f>IF('(入力順➀)基本情報入力シート'!R82="","",'(入力順➀)基本情報入力シート'!R82)</f>
        <v/>
      </c>
      <c r="O61" s="815" t="str">
        <f>IF('(入力順➀)基本情報入力シート'!W82="","",'(入力順➀)基本情報入力シート'!W82)</f>
        <v/>
      </c>
      <c r="P61" s="812" t="str">
        <f>IF('(入力順➀)基本情報入力シート'!X82="","",'(入力順➀)基本情報入力シート'!X82)</f>
        <v/>
      </c>
      <c r="Q61" s="816" t="str">
        <f>IF('(入力順➀)基本情報入力シート'!Y82="","",'(入力順➀)基本情報入力シート'!Y82)</f>
        <v/>
      </c>
      <c r="R61" s="817"/>
      <c r="S61" s="818" t="str">
        <f>IF(B61="×","",IF('(入力順➀)基本情報入力シート'!AB82="","",'(入力順➀)基本情報入力シート'!AB82))</f>
        <v/>
      </c>
      <c r="T61" s="819" t="str">
        <f>IF(B61="×","",IF('(入力順➀)基本情報入力シート'!AA82="","",'(入力順➀)基本情報入力シート'!AA82))</f>
        <v/>
      </c>
      <c r="U61" s="820" t="str">
        <f>IF(B61="×","",IF(Q61="","",VLOOKUP(Q61,【参考】数式用2!$A$3:$C$36,3,FALSE)))</f>
        <v/>
      </c>
      <c r="V61" s="821" t="s">
        <v>201</v>
      </c>
      <c r="W61" s="822"/>
      <c r="X61" s="823" t="s">
        <v>202</v>
      </c>
      <c r="Y61" s="824"/>
      <c r="Z61" s="825" t="s">
        <v>203</v>
      </c>
      <c r="AA61" s="826"/>
      <c r="AB61" s="827" t="s">
        <v>202</v>
      </c>
      <c r="AC61" s="828"/>
      <c r="AD61" s="827" t="s">
        <v>204</v>
      </c>
      <c r="AE61" s="829" t="s">
        <v>205</v>
      </c>
      <c r="AF61" s="830" t="str">
        <f t="shared" si="2"/>
        <v/>
      </c>
      <c r="AG61" s="835" t="s">
        <v>206</v>
      </c>
      <c r="AH61" s="832" t="str">
        <f t="shared" si="0"/>
        <v/>
      </c>
      <c r="AI61" s="833"/>
      <c r="AJ61" s="834"/>
      <c r="AK61" s="833"/>
      <c r="AL61" s="834"/>
    </row>
    <row r="62" spans="1:38" ht="36.75" customHeight="1">
      <c r="A62" s="812">
        <f t="shared" si="1"/>
        <v>51</v>
      </c>
      <c r="B62" s="817"/>
      <c r="C62" s="813" t="str">
        <f>IF('(入力順➀)基本情報入力シート'!C83="","",'(入力順➀)基本情報入力シート'!C83)</f>
        <v/>
      </c>
      <c r="D62" s="814" t="str">
        <f>IF('(入力順➀)基本情報入力シート'!D83="","",'(入力順➀)基本情報入力シート'!D83)</f>
        <v/>
      </c>
      <c r="E62" s="814" t="str">
        <f>IF('(入力順➀)基本情報入力シート'!E83="","",'(入力順➀)基本情報入力シート'!E83)</f>
        <v/>
      </c>
      <c r="F62" s="814" t="str">
        <f>IF('(入力順➀)基本情報入力シート'!F83="","",'(入力順➀)基本情報入力シート'!F83)</f>
        <v/>
      </c>
      <c r="G62" s="814" t="str">
        <f>IF('(入力順➀)基本情報入力シート'!G83="","",'(入力順➀)基本情報入力シート'!G83)</f>
        <v/>
      </c>
      <c r="H62" s="814" t="str">
        <f>IF('(入力順➀)基本情報入力シート'!H83="","",'(入力順➀)基本情報入力シート'!H83)</f>
        <v/>
      </c>
      <c r="I62" s="814" t="str">
        <f>IF('(入力順➀)基本情報入力シート'!I83="","",'(入力順➀)基本情報入力シート'!I83)</f>
        <v/>
      </c>
      <c r="J62" s="814" t="str">
        <f>IF('(入力順➀)基本情報入力シート'!J83="","",'(入力順➀)基本情報入力シート'!J83)</f>
        <v/>
      </c>
      <c r="K62" s="814" t="str">
        <f>IF('(入力順➀)基本情報入力シート'!K83="","",'(入力順➀)基本情報入力シート'!K83)</f>
        <v/>
      </c>
      <c r="L62" s="850" t="str">
        <f>IF('(入力順➀)基本情報入力シート'!L83="","",'(入力順➀)基本情報入力シート'!L83)</f>
        <v/>
      </c>
      <c r="M62" s="815" t="str">
        <f>IF('(入力順➀)基本情報入力シート'!M83="","",'(入力順➀)基本情報入力シート'!M83)</f>
        <v/>
      </c>
      <c r="N62" s="815" t="str">
        <f>IF('(入力順➀)基本情報入力シート'!R83="","",'(入力順➀)基本情報入力シート'!R83)</f>
        <v/>
      </c>
      <c r="O62" s="815" t="str">
        <f>IF('(入力順➀)基本情報入力シート'!W83="","",'(入力順➀)基本情報入力シート'!W83)</f>
        <v/>
      </c>
      <c r="P62" s="812" t="str">
        <f>IF('(入力順➀)基本情報入力シート'!X83="","",'(入力順➀)基本情報入力シート'!X83)</f>
        <v/>
      </c>
      <c r="Q62" s="816" t="str">
        <f>IF('(入力順➀)基本情報入力シート'!Y83="","",'(入力順➀)基本情報入力シート'!Y83)</f>
        <v/>
      </c>
      <c r="R62" s="817"/>
      <c r="S62" s="818" t="str">
        <f>IF(B62="×","",IF('(入力順➀)基本情報入力シート'!AB83="","",'(入力順➀)基本情報入力シート'!AB83))</f>
        <v/>
      </c>
      <c r="T62" s="819" t="str">
        <f>IF(B62="×","",IF('(入力順➀)基本情報入力シート'!AA83="","",'(入力順➀)基本情報入力シート'!AA83))</f>
        <v/>
      </c>
      <c r="U62" s="820" t="str">
        <f>IF(B62="×","",IF(Q62="","",VLOOKUP(Q62,【参考】数式用2!$A$3:$C$36,3,FALSE)))</f>
        <v/>
      </c>
      <c r="V62" s="821" t="s">
        <v>201</v>
      </c>
      <c r="W62" s="822"/>
      <c r="X62" s="823" t="s">
        <v>202</v>
      </c>
      <c r="Y62" s="824"/>
      <c r="Z62" s="825" t="s">
        <v>203</v>
      </c>
      <c r="AA62" s="826"/>
      <c r="AB62" s="827" t="s">
        <v>202</v>
      </c>
      <c r="AC62" s="828"/>
      <c r="AD62" s="827" t="s">
        <v>204</v>
      </c>
      <c r="AE62" s="829" t="s">
        <v>205</v>
      </c>
      <c r="AF62" s="830" t="str">
        <f t="shared" si="2"/>
        <v/>
      </c>
      <c r="AG62" s="835" t="s">
        <v>206</v>
      </c>
      <c r="AH62" s="832" t="str">
        <f t="shared" si="0"/>
        <v/>
      </c>
      <c r="AI62" s="833"/>
      <c r="AJ62" s="834"/>
      <c r="AK62" s="833"/>
      <c r="AL62" s="834"/>
    </row>
    <row r="63" spans="1:38" ht="36.75" customHeight="1">
      <c r="A63" s="812">
        <f t="shared" si="1"/>
        <v>52</v>
      </c>
      <c r="B63" s="817"/>
      <c r="C63" s="813" t="str">
        <f>IF('(入力順➀)基本情報入力シート'!C84="","",'(入力順➀)基本情報入力シート'!C84)</f>
        <v/>
      </c>
      <c r="D63" s="814" t="str">
        <f>IF('(入力順➀)基本情報入力シート'!D84="","",'(入力順➀)基本情報入力シート'!D84)</f>
        <v/>
      </c>
      <c r="E63" s="814" t="str">
        <f>IF('(入力順➀)基本情報入力シート'!E84="","",'(入力順➀)基本情報入力シート'!E84)</f>
        <v/>
      </c>
      <c r="F63" s="814" t="str">
        <f>IF('(入力順➀)基本情報入力シート'!F84="","",'(入力順➀)基本情報入力シート'!F84)</f>
        <v/>
      </c>
      <c r="G63" s="814" t="str">
        <f>IF('(入力順➀)基本情報入力シート'!G84="","",'(入力順➀)基本情報入力シート'!G84)</f>
        <v/>
      </c>
      <c r="H63" s="814" t="str">
        <f>IF('(入力順➀)基本情報入力シート'!H84="","",'(入力順➀)基本情報入力シート'!H84)</f>
        <v/>
      </c>
      <c r="I63" s="814" t="str">
        <f>IF('(入力順➀)基本情報入力シート'!I84="","",'(入力順➀)基本情報入力シート'!I84)</f>
        <v/>
      </c>
      <c r="J63" s="814" t="str">
        <f>IF('(入力順➀)基本情報入力シート'!J84="","",'(入力順➀)基本情報入力シート'!J84)</f>
        <v/>
      </c>
      <c r="K63" s="814" t="str">
        <f>IF('(入力順➀)基本情報入力シート'!K84="","",'(入力順➀)基本情報入力シート'!K84)</f>
        <v/>
      </c>
      <c r="L63" s="850" t="str">
        <f>IF('(入力順➀)基本情報入力シート'!L84="","",'(入力順➀)基本情報入力シート'!L84)</f>
        <v/>
      </c>
      <c r="M63" s="815" t="str">
        <f>IF('(入力順➀)基本情報入力シート'!M84="","",'(入力順➀)基本情報入力シート'!M84)</f>
        <v/>
      </c>
      <c r="N63" s="815" t="str">
        <f>IF('(入力順➀)基本情報入力シート'!R84="","",'(入力順➀)基本情報入力シート'!R84)</f>
        <v/>
      </c>
      <c r="O63" s="815" t="str">
        <f>IF('(入力順➀)基本情報入力シート'!W84="","",'(入力順➀)基本情報入力シート'!W84)</f>
        <v/>
      </c>
      <c r="P63" s="812" t="str">
        <f>IF('(入力順➀)基本情報入力シート'!X84="","",'(入力順➀)基本情報入力シート'!X84)</f>
        <v/>
      </c>
      <c r="Q63" s="816" t="str">
        <f>IF('(入力順➀)基本情報入力シート'!Y84="","",'(入力順➀)基本情報入力シート'!Y84)</f>
        <v/>
      </c>
      <c r="R63" s="817"/>
      <c r="S63" s="818" t="str">
        <f>IF(B63="×","",IF('(入力順➀)基本情報入力シート'!AB84="","",'(入力順➀)基本情報入力シート'!AB84))</f>
        <v/>
      </c>
      <c r="T63" s="819" t="str">
        <f>IF(B63="×","",IF('(入力順➀)基本情報入力シート'!AA84="","",'(入力順➀)基本情報入力シート'!AA84))</f>
        <v/>
      </c>
      <c r="U63" s="820" t="str">
        <f>IF(B63="×","",IF(Q63="","",VLOOKUP(Q63,【参考】数式用2!$A$3:$C$36,3,FALSE)))</f>
        <v/>
      </c>
      <c r="V63" s="821" t="s">
        <v>201</v>
      </c>
      <c r="W63" s="822"/>
      <c r="X63" s="823" t="s">
        <v>202</v>
      </c>
      <c r="Y63" s="824"/>
      <c r="Z63" s="825" t="s">
        <v>203</v>
      </c>
      <c r="AA63" s="826"/>
      <c r="AB63" s="827" t="s">
        <v>202</v>
      </c>
      <c r="AC63" s="828"/>
      <c r="AD63" s="827" t="s">
        <v>204</v>
      </c>
      <c r="AE63" s="829" t="s">
        <v>205</v>
      </c>
      <c r="AF63" s="830" t="str">
        <f t="shared" si="2"/>
        <v/>
      </c>
      <c r="AG63" s="835" t="s">
        <v>206</v>
      </c>
      <c r="AH63" s="832" t="str">
        <f t="shared" si="0"/>
        <v/>
      </c>
      <c r="AI63" s="833"/>
      <c r="AJ63" s="834"/>
      <c r="AK63" s="833"/>
      <c r="AL63" s="834"/>
    </row>
    <row r="64" spans="1:38" ht="36.75" customHeight="1">
      <c r="A64" s="812">
        <f t="shared" si="1"/>
        <v>53</v>
      </c>
      <c r="B64" s="817"/>
      <c r="C64" s="813" t="str">
        <f>IF('(入力順➀)基本情報入力シート'!C85="","",'(入力順➀)基本情報入力シート'!C85)</f>
        <v/>
      </c>
      <c r="D64" s="814" t="str">
        <f>IF('(入力順➀)基本情報入力シート'!D85="","",'(入力順➀)基本情報入力シート'!D85)</f>
        <v/>
      </c>
      <c r="E64" s="814" t="str">
        <f>IF('(入力順➀)基本情報入力シート'!E85="","",'(入力順➀)基本情報入力シート'!E85)</f>
        <v/>
      </c>
      <c r="F64" s="814" t="str">
        <f>IF('(入力順➀)基本情報入力シート'!F85="","",'(入力順➀)基本情報入力シート'!F85)</f>
        <v/>
      </c>
      <c r="G64" s="814" t="str">
        <f>IF('(入力順➀)基本情報入力シート'!G85="","",'(入力順➀)基本情報入力シート'!G85)</f>
        <v/>
      </c>
      <c r="H64" s="814" t="str">
        <f>IF('(入力順➀)基本情報入力シート'!H85="","",'(入力順➀)基本情報入力シート'!H85)</f>
        <v/>
      </c>
      <c r="I64" s="814" t="str">
        <f>IF('(入力順➀)基本情報入力シート'!I85="","",'(入力順➀)基本情報入力シート'!I85)</f>
        <v/>
      </c>
      <c r="J64" s="814" t="str">
        <f>IF('(入力順➀)基本情報入力シート'!J85="","",'(入力順➀)基本情報入力シート'!J85)</f>
        <v/>
      </c>
      <c r="K64" s="814" t="str">
        <f>IF('(入力順➀)基本情報入力シート'!K85="","",'(入力順➀)基本情報入力シート'!K85)</f>
        <v/>
      </c>
      <c r="L64" s="850" t="str">
        <f>IF('(入力順➀)基本情報入力シート'!L85="","",'(入力順➀)基本情報入力シート'!L85)</f>
        <v/>
      </c>
      <c r="M64" s="815" t="str">
        <f>IF('(入力順➀)基本情報入力シート'!M85="","",'(入力順➀)基本情報入力シート'!M85)</f>
        <v/>
      </c>
      <c r="N64" s="815" t="str">
        <f>IF('(入力順➀)基本情報入力シート'!R85="","",'(入力順➀)基本情報入力シート'!R85)</f>
        <v/>
      </c>
      <c r="O64" s="815" t="str">
        <f>IF('(入力順➀)基本情報入力シート'!W85="","",'(入力順➀)基本情報入力シート'!W85)</f>
        <v/>
      </c>
      <c r="P64" s="812" t="str">
        <f>IF('(入力順➀)基本情報入力シート'!X85="","",'(入力順➀)基本情報入力シート'!X85)</f>
        <v/>
      </c>
      <c r="Q64" s="816" t="str">
        <f>IF('(入力順➀)基本情報入力シート'!Y85="","",'(入力順➀)基本情報入力シート'!Y85)</f>
        <v/>
      </c>
      <c r="R64" s="817"/>
      <c r="S64" s="818" t="str">
        <f>IF(B64="×","",IF('(入力順➀)基本情報入力シート'!AB85="","",'(入力順➀)基本情報入力シート'!AB85))</f>
        <v/>
      </c>
      <c r="T64" s="819" t="str">
        <f>IF(B64="×","",IF('(入力順➀)基本情報入力シート'!AA85="","",'(入力順➀)基本情報入力シート'!AA85))</f>
        <v/>
      </c>
      <c r="U64" s="820" t="str">
        <f>IF(B64="×","",IF(Q64="","",VLOOKUP(Q64,【参考】数式用2!$A$3:$C$36,3,FALSE)))</f>
        <v/>
      </c>
      <c r="V64" s="821" t="s">
        <v>201</v>
      </c>
      <c r="W64" s="822"/>
      <c r="X64" s="823" t="s">
        <v>202</v>
      </c>
      <c r="Y64" s="824"/>
      <c r="Z64" s="825" t="s">
        <v>203</v>
      </c>
      <c r="AA64" s="826"/>
      <c r="AB64" s="827" t="s">
        <v>202</v>
      </c>
      <c r="AC64" s="828"/>
      <c r="AD64" s="827" t="s">
        <v>204</v>
      </c>
      <c r="AE64" s="829" t="s">
        <v>205</v>
      </c>
      <c r="AF64" s="830" t="str">
        <f t="shared" si="2"/>
        <v/>
      </c>
      <c r="AG64" s="835" t="s">
        <v>206</v>
      </c>
      <c r="AH64" s="832" t="str">
        <f t="shared" si="0"/>
        <v/>
      </c>
      <c r="AI64" s="833"/>
      <c r="AJ64" s="834"/>
      <c r="AK64" s="833"/>
      <c r="AL64" s="834"/>
    </row>
    <row r="65" spans="1:38" ht="36.75" customHeight="1">
      <c r="A65" s="812">
        <f t="shared" si="1"/>
        <v>54</v>
      </c>
      <c r="B65" s="817"/>
      <c r="C65" s="813" t="str">
        <f>IF('(入力順➀)基本情報入力シート'!C86="","",'(入力順➀)基本情報入力シート'!C86)</f>
        <v/>
      </c>
      <c r="D65" s="814" t="str">
        <f>IF('(入力順➀)基本情報入力シート'!D86="","",'(入力順➀)基本情報入力シート'!D86)</f>
        <v/>
      </c>
      <c r="E65" s="814" t="str">
        <f>IF('(入力順➀)基本情報入力シート'!E86="","",'(入力順➀)基本情報入力シート'!E86)</f>
        <v/>
      </c>
      <c r="F65" s="814" t="str">
        <f>IF('(入力順➀)基本情報入力シート'!F86="","",'(入力順➀)基本情報入力シート'!F86)</f>
        <v/>
      </c>
      <c r="G65" s="814" t="str">
        <f>IF('(入力順➀)基本情報入力シート'!G86="","",'(入力順➀)基本情報入力シート'!G86)</f>
        <v/>
      </c>
      <c r="H65" s="814" t="str">
        <f>IF('(入力順➀)基本情報入力シート'!H86="","",'(入力順➀)基本情報入力シート'!H86)</f>
        <v/>
      </c>
      <c r="I65" s="814" t="str">
        <f>IF('(入力順➀)基本情報入力シート'!I86="","",'(入力順➀)基本情報入力シート'!I86)</f>
        <v/>
      </c>
      <c r="J65" s="814" t="str">
        <f>IF('(入力順➀)基本情報入力シート'!J86="","",'(入力順➀)基本情報入力シート'!J86)</f>
        <v/>
      </c>
      <c r="K65" s="814" t="str">
        <f>IF('(入力順➀)基本情報入力シート'!K86="","",'(入力順➀)基本情報入力シート'!K86)</f>
        <v/>
      </c>
      <c r="L65" s="850" t="str">
        <f>IF('(入力順➀)基本情報入力シート'!L86="","",'(入力順➀)基本情報入力シート'!L86)</f>
        <v/>
      </c>
      <c r="M65" s="815" t="str">
        <f>IF('(入力順➀)基本情報入力シート'!M86="","",'(入力順➀)基本情報入力シート'!M86)</f>
        <v/>
      </c>
      <c r="N65" s="815" t="str">
        <f>IF('(入力順➀)基本情報入力シート'!R86="","",'(入力順➀)基本情報入力シート'!R86)</f>
        <v/>
      </c>
      <c r="O65" s="815" t="str">
        <f>IF('(入力順➀)基本情報入力シート'!W86="","",'(入力順➀)基本情報入力シート'!W86)</f>
        <v/>
      </c>
      <c r="P65" s="812" t="str">
        <f>IF('(入力順➀)基本情報入力シート'!X86="","",'(入力順➀)基本情報入力シート'!X86)</f>
        <v/>
      </c>
      <c r="Q65" s="816" t="str">
        <f>IF('(入力順➀)基本情報入力シート'!Y86="","",'(入力順➀)基本情報入力シート'!Y86)</f>
        <v/>
      </c>
      <c r="R65" s="817"/>
      <c r="S65" s="818" t="str">
        <f>IF(B65="×","",IF('(入力順➀)基本情報入力シート'!AB86="","",'(入力順➀)基本情報入力シート'!AB86))</f>
        <v/>
      </c>
      <c r="T65" s="819" t="str">
        <f>IF(B65="×","",IF('(入力順➀)基本情報入力シート'!AA86="","",'(入力順➀)基本情報入力シート'!AA86))</f>
        <v/>
      </c>
      <c r="U65" s="820" t="str">
        <f>IF(B65="×","",IF(Q65="","",VLOOKUP(Q65,【参考】数式用2!$A$3:$C$36,3,FALSE)))</f>
        <v/>
      </c>
      <c r="V65" s="821" t="s">
        <v>201</v>
      </c>
      <c r="W65" s="822"/>
      <c r="X65" s="823" t="s">
        <v>202</v>
      </c>
      <c r="Y65" s="824"/>
      <c r="Z65" s="825" t="s">
        <v>203</v>
      </c>
      <c r="AA65" s="826"/>
      <c r="AB65" s="827" t="s">
        <v>202</v>
      </c>
      <c r="AC65" s="828"/>
      <c r="AD65" s="827" t="s">
        <v>204</v>
      </c>
      <c r="AE65" s="829" t="s">
        <v>205</v>
      </c>
      <c r="AF65" s="830" t="str">
        <f t="shared" si="2"/>
        <v/>
      </c>
      <c r="AG65" s="835" t="s">
        <v>206</v>
      </c>
      <c r="AH65" s="832" t="str">
        <f t="shared" si="0"/>
        <v/>
      </c>
      <c r="AI65" s="833"/>
      <c r="AJ65" s="834"/>
      <c r="AK65" s="833"/>
      <c r="AL65" s="834"/>
    </row>
    <row r="66" spans="1:38" ht="36.75" customHeight="1">
      <c r="A66" s="812">
        <f t="shared" si="1"/>
        <v>55</v>
      </c>
      <c r="B66" s="817"/>
      <c r="C66" s="813" t="str">
        <f>IF('(入力順➀)基本情報入力シート'!C87="","",'(入力順➀)基本情報入力シート'!C87)</f>
        <v/>
      </c>
      <c r="D66" s="814" t="str">
        <f>IF('(入力順➀)基本情報入力シート'!D87="","",'(入力順➀)基本情報入力シート'!D87)</f>
        <v/>
      </c>
      <c r="E66" s="814" t="str">
        <f>IF('(入力順➀)基本情報入力シート'!E87="","",'(入力順➀)基本情報入力シート'!E87)</f>
        <v/>
      </c>
      <c r="F66" s="814" t="str">
        <f>IF('(入力順➀)基本情報入力シート'!F87="","",'(入力順➀)基本情報入力シート'!F87)</f>
        <v/>
      </c>
      <c r="G66" s="814" t="str">
        <f>IF('(入力順➀)基本情報入力シート'!G87="","",'(入力順➀)基本情報入力シート'!G87)</f>
        <v/>
      </c>
      <c r="H66" s="814" t="str">
        <f>IF('(入力順➀)基本情報入力シート'!H87="","",'(入力順➀)基本情報入力シート'!H87)</f>
        <v/>
      </c>
      <c r="I66" s="814" t="str">
        <f>IF('(入力順➀)基本情報入力シート'!I87="","",'(入力順➀)基本情報入力シート'!I87)</f>
        <v/>
      </c>
      <c r="J66" s="814" t="str">
        <f>IF('(入力順➀)基本情報入力シート'!J87="","",'(入力順➀)基本情報入力シート'!J87)</f>
        <v/>
      </c>
      <c r="K66" s="814" t="str">
        <f>IF('(入力順➀)基本情報入力シート'!K87="","",'(入力順➀)基本情報入力シート'!K87)</f>
        <v/>
      </c>
      <c r="L66" s="850" t="str">
        <f>IF('(入力順➀)基本情報入力シート'!L87="","",'(入力順➀)基本情報入力シート'!L87)</f>
        <v/>
      </c>
      <c r="M66" s="815" t="str">
        <f>IF('(入力順➀)基本情報入力シート'!M87="","",'(入力順➀)基本情報入力シート'!M87)</f>
        <v/>
      </c>
      <c r="N66" s="815" t="str">
        <f>IF('(入力順➀)基本情報入力シート'!R87="","",'(入力順➀)基本情報入力シート'!R87)</f>
        <v/>
      </c>
      <c r="O66" s="815" t="str">
        <f>IF('(入力順➀)基本情報入力シート'!W87="","",'(入力順➀)基本情報入力シート'!W87)</f>
        <v/>
      </c>
      <c r="P66" s="812" t="str">
        <f>IF('(入力順➀)基本情報入力シート'!X87="","",'(入力順➀)基本情報入力シート'!X87)</f>
        <v/>
      </c>
      <c r="Q66" s="816" t="str">
        <f>IF('(入力順➀)基本情報入力シート'!Y87="","",'(入力順➀)基本情報入力シート'!Y87)</f>
        <v/>
      </c>
      <c r="R66" s="817"/>
      <c r="S66" s="818" t="str">
        <f>IF(B66="×","",IF('(入力順➀)基本情報入力シート'!AB87="","",'(入力順➀)基本情報入力シート'!AB87))</f>
        <v/>
      </c>
      <c r="T66" s="819" t="str">
        <f>IF(B66="×","",IF('(入力順➀)基本情報入力シート'!AA87="","",'(入力順➀)基本情報入力シート'!AA87))</f>
        <v/>
      </c>
      <c r="U66" s="820" t="str">
        <f>IF(B66="×","",IF(Q66="","",VLOOKUP(Q66,【参考】数式用2!$A$3:$C$36,3,FALSE)))</f>
        <v/>
      </c>
      <c r="V66" s="821" t="s">
        <v>201</v>
      </c>
      <c r="W66" s="822"/>
      <c r="X66" s="823" t="s">
        <v>202</v>
      </c>
      <c r="Y66" s="824"/>
      <c r="Z66" s="825" t="s">
        <v>203</v>
      </c>
      <c r="AA66" s="826"/>
      <c r="AB66" s="827" t="s">
        <v>202</v>
      </c>
      <c r="AC66" s="828"/>
      <c r="AD66" s="827" t="s">
        <v>204</v>
      </c>
      <c r="AE66" s="829" t="s">
        <v>205</v>
      </c>
      <c r="AF66" s="830" t="str">
        <f t="shared" si="2"/>
        <v/>
      </c>
      <c r="AG66" s="835" t="s">
        <v>206</v>
      </c>
      <c r="AH66" s="832" t="str">
        <f t="shared" si="0"/>
        <v/>
      </c>
      <c r="AI66" s="833"/>
      <c r="AJ66" s="834"/>
      <c r="AK66" s="833"/>
      <c r="AL66" s="834"/>
    </row>
    <row r="67" spans="1:38" ht="36.75" customHeight="1">
      <c r="A67" s="812">
        <f t="shared" si="1"/>
        <v>56</v>
      </c>
      <c r="B67" s="817"/>
      <c r="C67" s="813" t="str">
        <f>IF('(入力順➀)基本情報入力シート'!C88="","",'(入力順➀)基本情報入力シート'!C88)</f>
        <v/>
      </c>
      <c r="D67" s="814" t="str">
        <f>IF('(入力順➀)基本情報入力シート'!D88="","",'(入力順➀)基本情報入力シート'!D88)</f>
        <v/>
      </c>
      <c r="E67" s="814" t="str">
        <f>IF('(入力順➀)基本情報入力シート'!E88="","",'(入力順➀)基本情報入力シート'!E88)</f>
        <v/>
      </c>
      <c r="F67" s="814" t="str">
        <f>IF('(入力順➀)基本情報入力シート'!F88="","",'(入力順➀)基本情報入力シート'!F88)</f>
        <v/>
      </c>
      <c r="G67" s="814" t="str">
        <f>IF('(入力順➀)基本情報入力シート'!G88="","",'(入力順➀)基本情報入力シート'!G88)</f>
        <v/>
      </c>
      <c r="H67" s="814" t="str">
        <f>IF('(入力順➀)基本情報入力シート'!H88="","",'(入力順➀)基本情報入力シート'!H88)</f>
        <v/>
      </c>
      <c r="I67" s="814" t="str">
        <f>IF('(入力順➀)基本情報入力シート'!I88="","",'(入力順➀)基本情報入力シート'!I88)</f>
        <v/>
      </c>
      <c r="J67" s="814" t="str">
        <f>IF('(入力順➀)基本情報入力シート'!J88="","",'(入力順➀)基本情報入力シート'!J88)</f>
        <v/>
      </c>
      <c r="K67" s="814" t="str">
        <f>IF('(入力順➀)基本情報入力シート'!K88="","",'(入力順➀)基本情報入力シート'!K88)</f>
        <v/>
      </c>
      <c r="L67" s="850" t="str">
        <f>IF('(入力順➀)基本情報入力シート'!L88="","",'(入力順➀)基本情報入力シート'!L88)</f>
        <v/>
      </c>
      <c r="M67" s="815" t="str">
        <f>IF('(入力順➀)基本情報入力シート'!M88="","",'(入力順➀)基本情報入力シート'!M88)</f>
        <v/>
      </c>
      <c r="N67" s="815" t="str">
        <f>IF('(入力順➀)基本情報入力シート'!R88="","",'(入力順➀)基本情報入力シート'!R88)</f>
        <v/>
      </c>
      <c r="O67" s="815" t="str">
        <f>IF('(入力順➀)基本情報入力シート'!W88="","",'(入力順➀)基本情報入力シート'!W88)</f>
        <v/>
      </c>
      <c r="P67" s="812" t="str">
        <f>IF('(入力順➀)基本情報入力シート'!X88="","",'(入力順➀)基本情報入力シート'!X88)</f>
        <v/>
      </c>
      <c r="Q67" s="816" t="str">
        <f>IF('(入力順➀)基本情報入力シート'!Y88="","",'(入力順➀)基本情報入力シート'!Y88)</f>
        <v/>
      </c>
      <c r="R67" s="817"/>
      <c r="S67" s="818" t="str">
        <f>IF(B67="×","",IF('(入力順➀)基本情報入力シート'!AB88="","",'(入力順➀)基本情報入力シート'!AB88))</f>
        <v/>
      </c>
      <c r="T67" s="819" t="str">
        <f>IF(B67="×","",IF('(入力順➀)基本情報入力シート'!AA88="","",'(入力順➀)基本情報入力シート'!AA88))</f>
        <v/>
      </c>
      <c r="U67" s="820" t="str">
        <f>IF(B67="×","",IF(Q67="","",VLOOKUP(Q67,【参考】数式用2!$A$3:$C$36,3,FALSE)))</f>
        <v/>
      </c>
      <c r="V67" s="821" t="s">
        <v>201</v>
      </c>
      <c r="W67" s="822"/>
      <c r="X67" s="823" t="s">
        <v>202</v>
      </c>
      <c r="Y67" s="824"/>
      <c r="Z67" s="825" t="s">
        <v>203</v>
      </c>
      <c r="AA67" s="826"/>
      <c r="AB67" s="827" t="s">
        <v>202</v>
      </c>
      <c r="AC67" s="828"/>
      <c r="AD67" s="827" t="s">
        <v>204</v>
      </c>
      <c r="AE67" s="829" t="s">
        <v>205</v>
      </c>
      <c r="AF67" s="830" t="str">
        <f t="shared" si="2"/>
        <v/>
      </c>
      <c r="AG67" s="835" t="s">
        <v>206</v>
      </c>
      <c r="AH67" s="832" t="str">
        <f t="shared" si="0"/>
        <v/>
      </c>
      <c r="AI67" s="833"/>
      <c r="AJ67" s="834"/>
      <c r="AK67" s="833"/>
      <c r="AL67" s="834"/>
    </row>
    <row r="68" spans="1:38" ht="36.75" customHeight="1">
      <c r="A68" s="812">
        <f t="shared" si="1"/>
        <v>57</v>
      </c>
      <c r="B68" s="817"/>
      <c r="C68" s="813" t="str">
        <f>IF('(入力順➀)基本情報入力シート'!C89="","",'(入力順➀)基本情報入力シート'!C89)</f>
        <v/>
      </c>
      <c r="D68" s="814" t="str">
        <f>IF('(入力順➀)基本情報入力シート'!D89="","",'(入力順➀)基本情報入力シート'!D89)</f>
        <v/>
      </c>
      <c r="E68" s="814" t="str">
        <f>IF('(入力順➀)基本情報入力シート'!E89="","",'(入力順➀)基本情報入力シート'!E89)</f>
        <v/>
      </c>
      <c r="F68" s="814" t="str">
        <f>IF('(入力順➀)基本情報入力シート'!F89="","",'(入力順➀)基本情報入力シート'!F89)</f>
        <v/>
      </c>
      <c r="G68" s="814" t="str">
        <f>IF('(入力順➀)基本情報入力シート'!G89="","",'(入力順➀)基本情報入力シート'!G89)</f>
        <v/>
      </c>
      <c r="H68" s="814" t="str">
        <f>IF('(入力順➀)基本情報入力シート'!H89="","",'(入力順➀)基本情報入力シート'!H89)</f>
        <v/>
      </c>
      <c r="I68" s="814" t="str">
        <f>IF('(入力順➀)基本情報入力シート'!I89="","",'(入力順➀)基本情報入力シート'!I89)</f>
        <v/>
      </c>
      <c r="J68" s="814" t="str">
        <f>IF('(入力順➀)基本情報入力シート'!J89="","",'(入力順➀)基本情報入力シート'!J89)</f>
        <v/>
      </c>
      <c r="K68" s="814" t="str">
        <f>IF('(入力順➀)基本情報入力シート'!K89="","",'(入力順➀)基本情報入力シート'!K89)</f>
        <v/>
      </c>
      <c r="L68" s="850" t="str">
        <f>IF('(入力順➀)基本情報入力シート'!L89="","",'(入力順➀)基本情報入力シート'!L89)</f>
        <v/>
      </c>
      <c r="M68" s="815" t="str">
        <f>IF('(入力順➀)基本情報入力シート'!M89="","",'(入力順➀)基本情報入力シート'!M89)</f>
        <v/>
      </c>
      <c r="N68" s="815" t="str">
        <f>IF('(入力順➀)基本情報入力シート'!R89="","",'(入力順➀)基本情報入力シート'!R89)</f>
        <v/>
      </c>
      <c r="O68" s="815" t="str">
        <f>IF('(入力順➀)基本情報入力シート'!W89="","",'(入力順➀)基本情報入力シート'!W89)</f>
        <v/>
      </c>
      <c r="P68" s="812" t="str">
        <f>IF('(入力順➀)基本情報入力シート'!X89="","",'(入力順➀)基本情報入力シート'!X89)</f>
        <v/>
      </c>
      <c r="Q68" s="816" t="str">
        <f>IF('(入力順➀)基本情報入力シート'!Y89="","",'(入力順➀)基本情報入力シート'!Y89)</f>
        <v/>
      </c>
      <c r="R68" s="817"/>
      <c r="S68" s="818" t="str">
        <f>IF(B68="×","",IF('(入力順➀)基本情報入力シート'!AB89="","",'(入力順➀)基本情報入力シート'!AB89))</f>
        <v/>
      </c>
      <c r="T68" s="819" t="str">
        <f>IF(B68="×","",IF('(入力順➀)基本情報入力シート'!AA89="","",'(入力順➀)基本情報入力シート'!AA89))</f>
        <v/>
      </c>
      <c r="U68" s="820" t="str">
        <f>IF(B68="×","",IF(Q68="","",VLOOKUP(Q68,【参考】数式用2!$A$3:$C$36,3,FALSE)))</f>
        <v/>
      </c>
      <c r="V68" s="821" t="s">
        <v>201</v>
      </c>
      <c r="W68" s="822"/>
      <c r="X68" s="823" t="s">
        <v>202</v>
      </c>
      <c r="Y68" s="824"/>
      <c r="Z68" s="825" t="s">
        <v>203</v>
      </c>
      <c r="AA68" s="826"/>
      <c r="AB68" s="827" t="s">
        <v>202</v>
      </c>
      <c r="AC68" s="828"/>
      <c r="AD68" s="827" t="s">
        <v>204</v>
      </c>
      <c r="AE68" s="829" t="s">
        <v>205</v>
      </c>
      <c r="AF68" s="830" t="str">
        <f t="shared" si="2"/>
        <v/>
      </c>
      <c r="AG68" s="835" t="s">
        <v>206</v>
      </c>
      <c r="AH68" s="832" t="str">
        <f t="shared" si="0"/>
        <v/>
      </c>
      <c r="AI68" s="833"/>
      <c r="AJ68" s="834"/>
      <c r="AK68" s="833"/>
      <c r="AL68" s="834"/>
    </row>
    <row r="69" spans="1:38" ht="36.75" customHeight="1">
      <c r="A69" s="812">
        <f t="shared" si="1"/>
        <v>58</v>
      </c>
      <c r="B69" s="817"/>
      <c r="C69" s="813" t="str">
        <f>IF('(入力順➀)基本情報入力シート'!C90="","",'(入力順➀)基本情報入力シート'!C90)</f>
        <v/>
      </c>
      <c r="D69" s="814" t="str">
        <f>IF('(入力順➀)基本情報入力シート'!D90="","",'(入力順➀)基本情報入力シート'!D90)</f>
        <v/>
      </c>
      <c r="E69" s="814" t="str">
        <f>IF('(入力順➀)基本情報入力シート'!E90="","",'(入力順➀)基本情報入力シート'!E90)</f>
        <v/>
      </c>
      <c r="F69" s="814" t="str">
        <f>IF('(入力順➀)基本情報入力シート'!F90="","",'(入力順➀)基本情報入力シート'!F90)</f>
        <v/>
      </c>
      <c r="G69" s="814" t="str">
        <f>IF('(入力順➀)基本情報入力シート'!G90="","",'(入力順➀)基本情報入力シート'!G90)</f>
        <v/>
      </c>
      <c r="H69" s="814" t="str">
        <f>IF('(入力順➀)基本情報入力シート'!H90="","",'(入力順➀)基本情報入力シート'!H90)</f>
        <v/>
      </c>
      <c r="I69" s="814" t="str">
        <f>IF('(入力順➀)基本情報入力シート'!I90="","",'(入力順➀)基本情報入力シート'!I90)</f>
        <v/>
      </c>
      <c r="J69" s="814" t="str">
        <f>IF('(入力順➀)基本情報入力シート'!J90="","",'(入力順➀)基本情報入力シート'!J90)</f>
        <v/>
      </c>
      <c r="K69" s="814" t="str">
        <f>IF('(入力順➀)基本情報入力シート'!K90="","",'(入力順➀)基本情報入力シート'!K90)</f>
        <v/>
      </c>
      <c r="L69" s="850" t="str">
        <f>IF('(入力順➀)基本情報入力シート'!L90="","",'(入力順➀)基本情報入力シート'!L90)</f>
        <v/>
      </c>
      <c r="M69" s="815" t="str">
        <f>IF('(入力順➀)基本情報入力シート'!M90="","",'(入力順➀)基本情報入力シート'!M90)</f>
        <v/>
      </c>
      <c r="N69" s="815" t="str">
        <f>IF('(入力順➀)基本情報入力シート'!R90="","",'(入力順➀)基本情報入力シート'!R90)</f>
        <v/>
      </c>
      <c r="O69" s="815" t="str">
        <f>IF('(入力順➀)基本情報入力シート'!W90="","",'(入力順➀)基本情報入力シート'!W90)</f>
        <v/>
      </c>
      <c r="P69" s="812" t="str">
        <f>IF('(入力順➀)基本情報入力シート'!X90="","",'(入力順➀)基本情報入力シート'!X90)</f>
        <v/>
      </c>
      <c r="Q69" s="816" t="str">
        <f>IF('(入力順➀)基本情報入力シート'!Y90="","",'(入力順➀)基本情報入力シート'!Y90)</f>
        <v/>
      </c>
      <c r="R69" s="817"/>
      <c r="S69" s="818" t="str">
        <f>IF(B69="×","",IF('(入力順➀)基本情報入力シート'!AB90="","",'(入力順➀)基本情報入力シート'!AB90))</f>
        <v/>
      </c>
      <c r="T69" s="819" t="str">
        <f>IF(B69="×","",IF('(入力順➀)基本情報入力シート'!AA90="","",'(入力順➀)基本情報入力シート'!AA90))</f>
        <v/>
      </c>
      <c r="U69" s="820" t="str">
        <f>IF(B69="×","",IF(Q69="","",VLOOKUP(Q69,【参考】数式用2!$A$3:$C$36,3,FALSE)))</f>
        <v/>
      </c>
      <c r="V69" s="821" t="s">
        <v>201</v>
      </c>
      <c r="W69" s="822"/>
      <c r="X69" s="823" t="s">
        <v>202</v>
      </c>
      <c r="Y69" s="824"/>
      <c r="Z69" s="825" t="s">
        <v>203</v>
      </c>
      <c r="AA69" s="826"/>
      <c r="AB69" s="827" t="s">
        <v>202</v>
      </c>
      <c r="AC69" s="828"/>
      <c r="AD69" s="827" t="s">
        <v>204</v>
      </c>
      <c r="AE69" s="829" t="s">
        <v>205</v>
      </c>
      <c r="AF69" s="830" t="str">
        <f t="shared" si="2"/>
        <v/>
      </c>
      <c r="AG69" s="835" t="s">
        <v>206</v>
      </c>
      <c r="AH69" s="832" t="str">
        <f t="shared" si="0"/>
        <v/>
      </c>
      <c r="AI69" s="833"/>
      <c r="AJ69" s="834"/>
      <c r="AK69" s="833"/>
      <c r="AL69" s="834"/>
    </row>
    <row r="70" spans="1:38" ht="36.75" customHeight="1">
      <c r="A70" s="812">
        <f t="shared" si="1"/>
        <v>59</v>
      </c>
      <c r="B70" s="817"/>
      <c r="C70" s="813" t="str">
        <f>IF('(入力順➀)基本情報入力シート'!C91="","",'(入力順➀)基本情報入力シート'!C91)</f>
        <v/>
      </c>
      <c r="D70" s="814" t="str">
        <f>IF('(入力順➀)基本情報入力シート'!D91="","",'(入力順➀)基本情報入力シート'!D91)</f>
        <v/>
      </c>
      <c r="E70" s="814" t="str">
        <f>IF('(入力順➀)基本情報入力シート'!E91="","",'(入力順➀)基本情報入力シート'!E91)</f>
        <v/>
      </c>
      <c r="F70" s="814" t="str">
        <f>IF('(入力順➀)基本情報入力シート'!F91="","",'(入力順➀)基本情報入力シート'!F91)</f>
        <v/>
      </c>
      <c r="G70" s="814" t="str">
        <f>IF('(入力順➀)基本情報入力シート'!G91="","",'(入力順➀)基本情報入力シート'!G91)</f>
        <v/>
      </c>
      <c r="H70" s="814" t="str">
        <f>IF('(入力順➀)基本情報入力シート'!H91="","",'(入力順➀)基本情報入力シート'!H91)</f>
        <v/>
      </c>
      <c r="I70" s="814" t="str">
        <f>IF('(入力順➀)基本情報入力シート'!I91="","",'(入力順➀)基本情報入力シート'!I91)</f>
        <v/>
      </c>
      <c r="J70" s="814" t="str">
        <f>IF('(入力順➀)基本情報入力シート'!J91="","",'(入力順➀)基本情報入力シート'!J91)</f>
        <v/>
      </c>
      <c r="K70" s="814" t="str">
        <f>IF('(入力順➀)基本情報入力シート'!K91="","",'(入力順➀)基本情報入力シート'!K91)</f>
        <v/>
      </c>
      <c r="L70" s="850" t="str">
        <f>IF('(入力順➀)基本情報入力シート'!L91="","",'(入力順➀)基本情報入力シート'!L91)</f>
        <v/>
      </c>
      <c r="M70" s="815" t="str">
        <f>IF('(入力順➀)基本情報入力シート'!M91="","",'(入力順➀)基本情報入力シート'!M91)</f>
        <v/>
      </c>
      <c r="N70" s="815" t="str">
        <f>IF('(入力順➀)基本情報入力シート'!R91="","",'(入力順➀)基本情報入力シート'!R91)</f>
        <v/>
      </c>
      <c r="O70" s="815" t="str">
        <f>IF('(入力順➀)基本情報入力シート'!W91="","",'(入力順➀)基本情報入力シート'!W91)</f>
        <v/>
      </c>
      <c r="P70" s="812" t="str">
        <f>IF('(入力順➀)基本情報入力シート'!X91="","",'(入力順➀)基本情報入力シート'!X91)</f>
        <v/>
      </c>
      <c r="Q70" s="816" t="str">
        <f>IF('(入力順➀)基本情報入力シート'!Y91="","",'(入力順➀)基本情報入力シート'!Y91)</f>
        <v/>
      </c>
      <c r="R70" s="817"/>
      <c r="S70" s="818" t="str">
        <f>IF(B70="×","",IF('(入力順➀)基本情報入力シート'!AB91="","",'(入力順➀)基本情報入力シート'!AB91))</f>
        <v/>
      </c>
      <c r="T70" s="819" t="str">
        <f>IF(B70="×","",IF('(入力順➀)基本情報入力シート'!AA91="","",'(入力順➀)基本情報入力シート'!AA91))</f>
        <v/>
      </c>
      <c r="U70" s="820" t="str">
        <f>IF(B70="×","",IF(Q70="","",VLOOKUP(Q70,【参考】数式用2!$A$3:$C$36,3,FALSE)))</f>
        <v/>
      </c>
      <c r="V70" s="821" t="s">
        <v>201</v>
      </c>
      <c r="W70" s="822"/>
      <c r="X70" s="823" t="s">
        <v>202</v>
      </c>
      <c r="Y70" s="824"/>
      <c r="Z70" s="825" t="s">
        <v>203</v>
      </c>
      <c r="AA70" s="826"/>
      <c r="AB70" s="827" t="s">
        <v>202</v>
      </c>
      <c r="AC70" s="828"/>
      <c r="AD70" s="827" t="s">
        <v>204</v>
      </c>
      <c r="AE70" s="829" t="s">
        <v>205</v>
      </c>
      <c r="AF70" s="830" t="str">
        <f t="shared" si="2"/>
        <v/>
      </c>
      <c r="AG70" s="835" t="s">
        <v>206</v>
      </c>
      <c r="AH70" s="832" t="str">
        <f t="shared" si="0"/>
        <v/>
      </c>
      <c r="AI70" s="833"/>
      <c r="AJ70" s="834"/>
      <c r="AK70" s="833"/>
      <c r="AL70" s="834"/>
    </row>
    <row r="71" spans="1:38" ht="36.75" customHeight="1">
      <c r="A71" s="812">
        <f t="shared" si="1"/>
        <v>60</v>
      </c>
      <c r="B71" s="817"/>
      <c r="C71" s="813" t="str">
        <f>IF('(入力順➀)基本情報入力シート'!C92="","",'(入力順➀)基本情報入力シート'!C92)</f>
        <v/>
      </c>
      <c r="D71" s="814" t="str">
        <f>IF('(入力順➀)基本情報入力シート'!D92="","",'(入力順➀)基本情報入力シート'!D92)</f>
        <v/>
      </c>
      <c r="E71" s="814" t="str">
        <f>IF('(入力順➀)基本情報入力シート'!E92="","",'(入力順➀)基本情報入力シート'!E92)</f>
        <v/>
      </c>
      <c r="F71" s="814" t="str">
        <f>IF('(入力順➀)基本情報入力シート'!F92="","",'(入力順➀)基本情報入力シート'!F92)</f>
        <v/>
      </c>
      <c r="G71" s="814" t="str">
        <f>IF('(入力順➀)基本情報入力シート'!G92="","",'(入力順➀)基本情報入力シート'!G92)</f>
        <v/>
      </c>
      <c r="H71" s="814" t="str">
        <f>IF('(入力順➀)基本情報入力シート'!H92="","",'(入力順➀)基本情報入力シート'!H92)</f>
        <v/>
      </c>
      <c r="I71" s="814" t="str">
        <f>IF('(入力順➀)基本情報入力シート'!I92="","",'(入力順➀)基本情報入力シート'!I92)</f>
        <v/>
      </c>
      <c r="J71" s="814" t="str">
        <f>IF('(入力順➀)基本情報入力シート'!J92="","",'(入力順➀)基本情報入力シート'!J92)</f>
        <v/>
      </c>
      <c r="K71" s="814" t="str">
        <f>IF('(入力順➀)基本情報入力シート'!K92="","",'(入力順➀)基本情報入力シート'!K92)</f>
        <v/>
      </c>
      <c r="L71" s="850" t="str">
        <f>IF('(入力順➀)基本情報入力シート'!L92="","",'(入力順➀)基本情報入力シート'!L92)</f>
        <v/>
      </c>
      <c r="M71" s="815" t="str">
        <f>IF('(入力順➀)基本情報入力シート'!M92="","",'(入力順➀)基本情報入力シート'!M92)</f>
        <v/>
      </c>
      <c r="N71" s="815" t="str">
        <f>IF('(入力順➀)基本情報入力シート'!R92="","",'(入力順➀)基本情報入力シート'!R92)</f>
        <v/>
      </c>
      <c r="O71" s="815" t="str">
        <f>IF('(入力順➀)基本情報入力シート'!W92="","",'(入力順➀)基本情報入力シート'!W92)</f>
        <v/>
      </c>
      <c r="P71" s="812" t="str">
        <f>IF('(入力順➀)基本情報入力シート'!X92="","",'(入力順➀)基本情報入力シート'!X92)</f>
        <v/>
      </c>
      <c r="Q71" s="816" t="str">
        <f>IF('(入力順➀)基本情報入力シート'!Y92="","",'(入力順➀)基本情報入力シート'!Y92)</f>
        <v/>
      </c>
      <c r="R71" s="817"/>
      <c r="S71" s="818" t="str">
        <f>IF(B71="×","",IF('(入力順➀)基本情報入力シート'!AB92="","",'(入力順➀)基本情報入力シート'!AB92))</f>
        <v/>
      </c>
      <c r="T71" s="819" t="str">
        <f>IF(B71="×","",IF('(入力順➀)基本情報入力シート'!AA92="","",'(入力順➀)基本情報入力シート'!AA92))</f>
        <v/>
      </c>
      <c r="U71" s="820" t="str">
        <f>IF(B71="×","",IF(Q71="","",VLOOKUP(Q71,【参考】数式用2!$A$3:$C$36,3,FALSE)))</f>
        <v/>
      </c>
      <c r="V71" s="821" t="s">
        <v>201</v>
      </c>
      <c r="W71" s="822"/>
      <c r="X71" s="823" t="s">
        <v>202</v>
      </c>
      <c r="Y71" s="824"/>
      <c r="Z71" s="825" t="s">
        <v>203</v>
      </c>
      <c r="AA71" s="826"/>
      <c r="AB71" s="827" t="s">
        <v>202</v>
      </c>
      <c r="AC71" s="828"/>
      <c r="AD71" s="827" t="s">
        <v>204</v>
      </c>
      <c r="AE71" s="829" t="s">
        <v>205</v>
      </c>
      <c r="AF71" s="830" t="str">
        <f t="shared" si="2"/>
        <v/>
      </c>
      <c r="AG71" s="835" t="s">
        <v>206</v>
      </c>
      <c r="AH71" s="832" t="str">
        <f t="shared" si="0"/>
        <v/>
      </c>
      <c r="AI71" s="833"/>
      <c r="AJ71" s="834"/>
      <c r="AK71" s="833"/>
      <c r="AL71" s="834"/>
    </row>
    <row r="72" spans="1:38" ht="36.75" customHeight="1">
      <c r="A72" s="812">
        <f t="shared" si="1"/>
        <v>61</v>
      </c>
      <c r="B72" s="817"/>
      <c r="C72" s="813" t="str">
        <f>IF('(入力順➀)基本情報入力シート'!C93="","",'(入力順➀)基本情報入力シート'!C93)</f>
        <v/>
      </c>
      <c r="D72" s="814" t="str">
        <f>IF('(入力順➀)基本情報入力シート'!D93="","",'(入力順➀)基本情報入力シート'!D93)</f>
        <v/>
      </c>
      <c r="E72" s="814" t="str">
        <f>IF('(入力順➀)基本情報入力シート'!E93="","",'(入力順➀)基本情報入力シート'!E93)</f>
        <v/>
      </c>
      <c r="F72" s="814" t="str">
        <f>IF('(入力順➀)基本情報入力シート'!F93="","",'(入力順➀)基本情報入力シート'!F93)</f>
        <v/>
      </c>
      <c r="G72" s="814" t="str">
        <f>IF('(入力順➀)基本情報入力シート'!G93="","",'(入力順➀)基本情報入力シート'!G93)</f>
        <v/>
      </c>
      <c r="H72" s="814" t="str">
        <f>IF('(入力順➀)基本情報入力シート'!H93="","",'(入力順➀)基本情報入力シート'!H93)</f>
        <v/>
      </c>
      <c r="I72" s="814" t="str">
        <f>IF('(入力順➀)基本情報入力シート'!I93="","",'(入力順➀)基本情報入力シート'!I93)</f>
        <v/>
      </c>
      <c r="J72" s="814" t="str">
        <f>IF('(入力順➀)基本情報入力シート'!J93="","",'(入力順➀)基本情報入力シート'!J93)</f>
        <v/>
      </c>
      <c r="K72" s="814" t="str">
        <f>IF('(入力順➀)基本情報入力シート'!K93="","",'(入力順➀)基本情報入力シート'!K93)</f>
        <v/>
      </c>
      <c r="L72" s="850" t="str">
        <f>IF('(入力順➀)基本情報入力シート'!L93="","",'(入力順➀)基本情報入力シート'!L93)</f>
        <v/>
      </c>
      <c r="M72" s="815" t="str">
        <f>IF('(入力順➀)基本情報入力シート'!M93="","",'(入力順➀)基本情報入力シート'!M93)</f>
        <v/>
      </c>
      <c r="N72" s="815" t="str">
        <f>IF('(入力順➀)基本情報入力シート'!R93="","",'(入力順➀)基本情報入力シート'!R93)</f>
        <v/>
      </c>
      <c r="O72" s="815" t="str">
        <f>IF('(入力順➀)基本情報入力シート'!W93="","",'(入力順➀)基本情報入力シート'!W93)</f>
        <v/>
      </c>
      <c r="P72" s="812" t="str">
        <f>IF('(入力順➀)基本情報入力シート'!X93="","",'(入力順➀)基本情報入力シート'!X93)</f>
        <v/>
      </c>
      <c r="Q72" s="816" t="str">
        <f>IF('(入力順➀)基本情報入力シート'!Y93="","",'(入力順➀)基本情報入力シート'!Y93)</f>
        <v/>
      </c>
      <c r="R72" s="817"/>
      <c r="S72" s="818" t="str">
        <f>IF(B72="×","",IF('(入力順➀)基本情報入力シート'!AB93="","",'(入力順➀)基本情報入力シート'!AB93))</f>
        <v/>
      </c>
      <c r="T72" s="819" t="str">
        <f>IF(B72="×","",IF('(入力順➀)基本情報入力シート'!AA93="","",'(入力順➀)基本情報入力シート'!AA93))</f>
        <v/>
      </c>
      <c r="U72" s="820" t="str">
        <f>IF(B72="×","",IF(Q72="","",VLOOKUP(Q72,【参考】数式用2!$A$3:$C$36,3,FALSE)))</f>
        <v/>
      </c>
      <c r="V72" s="821" t="s">
        <v>201</v>
      </c>
      <c r="W72" s="822"/>
      <c r="X72" s="823" t="s">
        <v>202</v>
      </c>
      <c r="Y72" s="824"/>
      <c r="Z72" s="825" t="s">
        <v>203</v>
      </c>
      <c r="AA72" s="826"/>
      <c r="AB72" s="827" t="s">
        <v>202</v>
      </c>
      <c r="AC72" s="828"/>
      <c r="AD72" s="827" t="s">
        <v>204</v>
      </c>
      <c r="AE72" s="829" t="s">
        <v>205</v>
      </c>
      <c r="AF72" s="830" t="str">
        <f t="shared" si="2"/>
        <v/>
      </c>
      <c r="AG72" s="835" t="s">
        <v>206</v>
      </c>
      <c r="AH72" s="832" t="str">
        <f t="shared" si="0"/>
        <v/>
      </c>
      <c r="AI72" s="833"/>
      <c r="AJ72" s="834"/>
      <c r="AK72" s="833"/>
      <c r="AL72" s="834"/>
    </row>
    <row r="73" spans="1:38" ht="36.75" customHeight="1">
      <c r="A73" s="812">
        <f t="shared" si="1"/>
        <v>62</v>
      </c>
      <c r="B73" s="817"/>
      <c r="C73" s="813" t="str">
        <f>IF('(入力順➀)基本情報入力シート'!C94="","",'(入力順➀)基本情報入力シート'!C94)</f>
        <v/>
      </c>
      <c r="D73" s="814" t="str">
        <f>IF('(入力順➀)基本情報入力シート'!D94="","",'(入力順➀)基本情報入力シート'!D94)</f>
        <v/>
      </c>
      <c r="E73" s="814" t="str">
        <f>IF('(入力順➀)基本情報入力シート'!E94="","",'(入力順➀)基本情報入力シート'!E94)</f>
        <v/>
      </c>
      <c r="F73" s="814" t="str">
        <f>IF('(入力順➀)基本情報入力シート'!F94="","",'(入力順➀)基本情報入力シート'!F94)</f>
        <v/>
      </c>
      <c r="G73" s="814" t="str">
        <f>IF('(入力順➀)基本情報入力シート'!G94="","",'(入力順➀)基本情報入力シート'!G94)</f>
        <v/>
      </c>
      <c r="H73" s="814" t="str">
        <f>IF('(入力順➀)基本情報入力シート'!H94="","",'(入力順➀)基本情報入力シート'!H94)</f>
        <v/>
      </c>
      <c r="I73" s="814" t="str">
        <f>IF('(入力順➀)基本情報入力シート'!I94="","",'(入力順➀)基本情報入力シート'!I94)</f>
        <v/>
      </c>
      <c r="J73" s="814" t="str">
        <f>IF('(入力順➀)基本情報入力シート'!J94="","",'(入力順➀)基本情報入力シート'!J94)</f>
        <v/>
      </c>
      <c r="K73" s="814" t="str">
        <f>IF('(入力順➀)基本情報入力シート'!K94="","",'(入力順➀)基本情報入力シート'!K94)</f>
        <v/>
      </c>
      <c r="L73" s="850" t="str">
        <f>IF('(入力順➀)基本情報入力シート'!L94="","",'(入力順➀)基本情報入力シート'!L94)</f>
        <v/>
      </c>
      <c r="M73" s="815" t="str">
        <f>IF('(入力順➀)基本情報入力シート'!M94="","",'(入力順➀)基本情報入力シート'!M94)</f>
        <v/>
      </c>
      <c r="N73" s="815" t="str">
        <f>IF('(入力順➀)基本情報入力シート'!R94="","",'(入力順➀)基本情報入力シート'!R94)</f>
        <v/>
      </c>
      <c r="O73" s="815" t="str">
        <f>IF('(入力順➀)基本情報入力シート'!W94="","",'(入力順➀)基本情報入力シート'!W94)</f>
        <v/>
      </c>
      <c r="P73" s="812" t="str">
        <f>IF('(入力順➀)基本情報入力シート'!X94="","",'(入力順➀)基本情報入力シート'!X94)</f>
        <v/>
      </c>
      <c r="Q73" s="816" t="str">
        <f>IF('(入力順➀)基本情報入力シート'!Y94="","",'(入力順➀)基本情報入力シート'!Y94)</f>
        <v/>
      </c>
      <c r="R73" s="817"/>
      <c r="S73" s="818" t="str">
        <f>IF(B73="×","",IF('(入力順➀)基本情報入力シート'!AB94="","",'(入力順➀)基本情報入力シート'!AB94))</f>
        <v/>
      </c>
      <c r="T73" s="819" t="str">
        <f>IF(B73="×","",IF('(入力順➀)基本情報入力シート'!AA94="","",'(入力順➀)基本情報入力シート'!AA94))</f>
        <v/>
      </c>
      <c r="U73" s="820" t="str">
        <f>IF(B73="×","",IF(Q73="","",VLOOKUP(Q73,【参考】数式用2!$A$3:$C$36,3,FALSE)))</f>
        <v/>
      </c>
      <c r="V73" s="821" t="s">
        <v>201</v>
      </c>
      <c r="W73" s="822"/>
      <c r="X73" s="823" t="s">
        <v>202</v>
      </c>
      <c r="Y73" s="824"/>
      <c r="Z73" s="825" t="s">
        <v>203</v>
      </c>
      <c r="AA73" s="826"/>
      <c r="AB73" s="827" t="s">
        <v>202</v>
      </c>
      <c r="AC73" s="828"/>
      <c r="AD73" s="827" t="s">
        <v>204</v>
      </c>
      <c r="AE73" s="829" t="s">
        <v>205</v>
      </c>
      <c r="AF73" s="830" t="str">
        <f t="shared" si="2"/>
        <v/>
      </c>
      <c r="AG73" s="835" t="s">
        <v>206</v>
      </c>
      <c r="AH73" s="832" t="str">
        <f t="shared" si="0"/>
        <v/>
      </c>
      <c r="AI73" s="833"/>
      <c r="AJ73" s="834"/>
      <c r="AK73" s="833"/>
      <c r="AL73" s="834"/>
    </row>
    <row r="74" spans="1:38" ht="36.75" customHeight="1">
      <c r="A74" s="812">
        <f t="shared" si="1"/>
        <v>63</v>
      </c>
      <c r="B74" s="817"/>
      <c r="C74" s="813" t="str">
        <f>IF('(入力順➀)基本情報入力シート'!C95="","",'(入力順➀)基本情報入力シート'!C95)</f>
        <v/>
      </c>
      <c r="D74" s="814" t="str">
        <f>IF('(入力順➀)基本情報入力シート'!D95="","",'(入力順➀)基本情報入力シート'!D95)</f>
        <v/>
      </c>
      <c r="E74" s="814" t="str">
        <f>IF('(入力順➀)基本情報入力シート'!E95="","",'(入力順➀)基本情報入力シート'!E95)</f>
        <v/>
      </c>
      <c r="F74" s="814" t="str">
        <f>IF('(入力順➀)基本情報入力シート'!F95="","",'(入力順➀)基本情報入力シート'!F95)</f>
        <v/>
      </c>
      <c r="G74" s="814" t="str">
        <f>IF('(入力順➀)基本情報入力シート'!G95="","",'(入力順➀)基本情報入力シート'!G95)</f>
        <v/>
      </c>
      <c r="H74" s="814" t="str">
        <f>IF('(入力順➀)基本情報入力シート'!H95="","",'(入力順➀)基本情報入力シート'!H95)</f>
        <v/>
      </c>
      <c r="I74" s="814" t="str">
        <f>IF('(入力順➀)基本情報入力シート'!I95="","",'(入力順➀)基本情報入力シート'!I95)</f>
        <v/>
      </c>
      <c r="J74" s="814" t="str">
        <f>IF('(入力順➀)基本情報入力シート'!J95="","",'(入力順➀)基本情報入力シート'!J95)</f>
        <v/>
      </c>
      <c r="K74" s="814" t="str">
        <f>IF('(入力順➀)基本情報入力シート'!K95="","",'(入力順➀)基本情報入力シート'!K95)</f>
        <v/>
      </c>
      <c r="L74" s="850" t="str">
        <f>IF('(入力順➀)基本情報入力シート'!L95="","",'(入力順➀)基本情報入力シート'!L95)</f>
        <v/>
      </c>
      <c r="M74" s="815" t="str">
        <f>IF('(入力順➀)基本情報入力シート'!M95="","",'(入力順➀)基本情報入力シート'!M95)</f>
        <v/>
      </c>
      <c r="N74" s="815" t="str">
        <f>IF('(入力順➀)基本情報入力シート'!R95="","",'(入力順➀)基本情報入力シート'!R95)</f>
        <v/>
      </c>
      <c r="O74" s="815" t="str">
        <f>IF('(入力順➀)基本情報入力シート'!W95="","",'(入力順➀)基本情報入力シート'!W95)</f>
        <v/>
      </c>
      <c r="P74" s="812" t="str">
        <f>IF('(入力順➀)基本情報入力シート'!X95="","",'(入力順➀)基本情報入力シート'!X95)</f>
        <v/>
      </c>
      <c r="Q74" s="816" t="str">
        <f>IF('(入力順➀)基本情報入力シート'!Y95="","",'(入力順➀)基本情報入力シート'!Y95)</f>
        <v/>
      </c>
      <c r="R74" s="817"/>
      <c r="S74" s="818" t="str">
        <f>IF(B74="×","",IF('(入力順➀)基本情報入力シート'!AB95="","",'(入力順➀)基本情報入力シート'!AB95))</f>
        <v/>
      </c>
      <c r="T74" s="819" t="str">
        <f>IF(B74="×","",IF('(入力順➀)基本情報入力シート'!AA95="","",'(入力順➀)基本情報入力シート'!AA95))</f>
        <v/>
      </c>
      <c r="U74" s="820" t="str">
        <f>IF(B74="×","",IF(Q74="","",VLOOKUP(Q74,【参考】数式用2!$A$3:$C$36,3,FALSE)))</f>
        <v/>
      </c>
      <c r="V74" s="821" t="s">
        <v>201</v>
      </c>
      <c r="W74" s="822"/>
      <c r="X74" s="823" t="s">
        <v>202</v>
      </c>
      <c r="Y74" s="824"/>
      <c r="Z74" s="825" t="s">
        <v>203</v>
      </c>
      <c r="AA74" s="826"/>
      <c r="AB74" s="827" t="s">
        <v>202</v>
      </c>
      <c r="AC74" s="828"/>
      <c r="AD74" s="827" t="s">
        <v>204</v>
      </c>
      <c r="AE74" s="829" t="s">
        <v>205</v>
      </c>
      <c r="AF74" s="830" t="str">
        <f t="shared" si="2"/>
        <v/>
      </c>
      <c r="AG74" s="835" t="s">
        <v>206</v>
      </c>
      <c r="AH74" s="832" t="str">
        <f t="shared" si="0"/>
        <v/>
      </c>
      <c r="AI74" s="833"/>
      <c r="AJ74" s="834"/>
      <c r="AK74" s="833"/>
      <c r="AL74" s="834"/>
    </row>
    <row r="75" spans="1:38" ht="36.75" customHeight="1">
      <c r="A75" s="812">
        <f t="shared" si="1"/>
        <v>64</v>
      </c>
      <c r="B75" s="817"/>
      <c r="C75" s="813" t="str">
        <f>IF('(入力順➀)基本情報入力シート'!C96="","",'(入力順➀)基本情報入力シート'!C96)</f>
        <v/>
      </c>
      <c r="D75" s="814" t="str">
        <f>IF('(入力順➀)基本情報入力シート'!D96="","",'(入力順➀)基本情報入力シート'!D96)</f>
        <v/>
      </c>
      <c r="E75" s="814" t="str">
        <f>IF('(入力順➀)基本情報入力シート'!E96="","",'(入力順➀)基本情報入力シート'!E96)</f>
        <v/>
      </c>
      <c r="F75" s="814" t="str">
        <f>IF('(入力順➀)基本情報入力シート'!F96="","",'(入力順➀)基本情報入力シート'!F96)</f>
        <v/>
      </c>
      <c r="G75" s="814" t="str">
        <f>IF('(入力順➀)基本情報入力シート'!G96="","",'(入力順➀)基本情報入力シート'!G96)</f>
        <v/>
      </c>
      <c r="H75" s="814" t="str">
        <f>IF('(入力順➀)基本情報入力シート'!H96="","",'(入力順➀)基本情報入力シート'!H96)</f>
        <v/>
      </c>
      <c r="I75" s="814" t="str">
        <f>IF('(入力順➀)基本情報入力シート'!I96="","",'(入力順➀)基本情報入力シート'!I96)</f>
        <v/>
      </c>
      <c r="J75" s="814" t="str">
        <f>IF('(入力順➀)基本情報入力シート'!J96="","",'(入力順➀)基本情報入力シート'!J96)</f>
        <v/>
      </c>
      <c r="K75" s="814" t="str">
        <f>IF('(入力順➀)基本情報入力シート'!K96="","",'(入力順➀)基本情報入力シート'!K96)</f>
        <v/>
      </c>
      <c r="L75" s="850" t="str">
        <f>IF('(入力順➀)基本情報入力シート'!L96="","",'(入力順➀)基本情報入力シート'!L96)</f>
        <v/>
      </c>
      <c r="M75" s="815" t="str">
        <f>IF('(入力順➀)基本情報入力シート'!M96="","",'(入力順➀)基本情報入力シート'!M96)</f>
        <v/>
      </c>
      <c r="N75" s="815" t="str">
        <f>IF('(入力順➀)基本情報入力シート'!R96="","",'(入力順➀)基本情報入力シート'!R96)</f>
        <v/>
      </c>
      <c r="O75" s="815" t="str">
        <f>IF('(入力順➀)基本情報入力シート'!W96="","",'(入力順➀)基本情報入力シート'!W96)</f>
        <v/>
      </c>
      <c r="P75" s="812" t="str">
        <f>IF('(入力順➀)基本情報入力シート'!X96="","",'(入力順➀)基本情報入力シート'!X96)</f>
        <v/>
      </c>
      <c r="Q75" s="816" t="str">
        <f>IF('(入力順➀)基本情報入力シート'!Y96="","",'(入力順➀)基本情報入力シート'!Y96)</f>
        <v/>
      </c>
      <c r="R75" s="817"/>
      <c r="S75" s="818" t="str">
        <f>IF(B75="×","",IF('(入力順➀)基本情報入力シート'!AB96="","",'(入力順➀)基本情報入力シート'!AB96))</f>
        <v/>
      </c>
      <c r="T75" s="819" t="str">
        <f>IF(B75="×","",IF('(入力順➀)基本情報入力シート'!AA96="","",'(入力順➀)基本情報入力シート'!AA96))</f>
        <v/>
      </c>
      <c r="U75" s="820" t="str">
        <f>IF(B75="×","",IF(Q75="","",VLOOKUP(Q75,【参考】数式用2!$A$3:$C$36,3,FALSE)))</f>
        <v/>
      </c>
      <c r="V75" s="821" t="s">
        <v>201</v>
      </c>
      <c r="W75" s="822"/>
      <c r="X75" s="823" t="s">
        <v>202</v>
      </c>
      <c r="Y75" s="824"/>
      <c r="Z75" s="825" t="s">
        <v>203</v>
      </c>
      <c r="AA75" s="826"/>
      <c r="AB75" s="827" t="s">
        <v>202</v>
      </c>
      <c r="AC75" s="828"/>
      <c r="AD75" s="827" t="s">
        <v>204</v>
      </c>
      <c r="AE75" s="829" t="s">
        <v>205</v>
      </c>
      <c r="AF75" s="830" t="str">
        <f t="shared" si="2"/>
        <v/>
      </c>
      <c r="AG75" s="835" t="s">
        <v>206</v>
      </c>
      <c r="AH75" s="832" t="str">
        <f t="shared" si="0"/>
        <v/>
      </c>
      <c r="AI75" s="833"/>
      <c r="AJ75" s="834"/>
      <c r="AK75" s="833"/>
      <c r="AL75" s="834"/>
    </row>
    <row r="76" spans="1:38" ht="36.75" customHeight="1">
      <c r="A76" s="812">
        <f t="shared" si="1"/>
        <v>65</v>
      </c>
      <c r="B76" s="817"/>
      <c r="C76" s="813" t="str">
        <f>IF('(入力順➀)基本情報入力シート'!C97="","",'(入力順➀)基本情報入力シート'!C97)</f>
        <v/>
      </c>
      <c r="D76" s="814" t="str">
        <f>IF('(入力順➀)基本情報入力シート'!D97="","",'(入力順➀)基本情報入力シート'!D97)</f>
        <v/>
      </c>
      <c r="E76" s="814" t="str">
        <f>IF('(入力順➀)基本情報入力シート'!E97="","",'(入力順➀)基本情報入力シート'!E97)</f>
        <v/>
      </c>
      <c r="F76" s="814" t="str">
        <f>IF('(入力順➀)基本情報入力シート'!F97="","",'(入力順➀)基本情報入力シート'!F97)</f>
        <v/>
      </c>
      <c r="G76" s="814" t="str">
        <f>IF('(入力順➀)基本情報入力シート'!G97="","",'(入力順➀)基本情報入力シート'!G97)</f>
        <v/>
      </c>
      <c r="H76" s="814" t="str">
        <f>IF('(入力順➀)基本情報入力シート'!H97="","",'(入力順➀)基本情報入力シート'!H97)</f>
        <v/>
      </c>
      <c r="I76" s="814" t="str">
        <f>IF('(入力順➀)基本情報入力シート'!I97="","",'(入力順➀)基本情報入力シート'!I97)</f>
        <v/>
      </c>
      <c r="J76" s="814" t="str">
        <f>IF('(入力順➀)基本情報入力シート'!J97="","",'(入力順➀)基本情報入力シート'!J97)</f>
        <v/>
      </c>
      <c r="K76" s="814" t="str">
        <f>IF('(入力順➀)基本情報入力シート'!K97="","",'(入力順➀)基本情報入力シート'!K97)</f>
        <v/>
      </c>
      <c r="L76" s="850" t="str">
        <f>IF('(入力順➀)基本情報入力シート'!L97="","",'(入力順➀)基本情報入力シート'!L97)</f>
        <v/>
      </c>
      <c r="M76" s="815" t="str">
        <f>IF('(入力順➀)基本情報入力シート'!M97="","",'(入力順➀)基本情報入力シート'!M97)</f>
        <v/>
      </c>
      <c r="N76" s="815" t="str">
        <f>IF('(入力順➀)基本情報入力シート'!R97="","",'(入力順➀)基本情報入力シート'!R97)</f>
        <v/>
      </c>
      <c r="O76" s="815" t="str">
        <f>IF('(入力順➀)基本情報入力シート'!W97="","",'(入力順➀)基本情報入力シート'!W97)</f>
        <v/>
      </c>
      <c r="P76" s="812" t="str">
        <f>IF('(入力順➀)基本情報入力シート'!X97="","",'(入力順➀)基本情報入力シート'!X97)</f>
        <v/>
      </c>
      <c r="Q76" s="816" t="str">
        <f>IF('(入力順➀)基本情報入力シート'!Y97="","",'(入力順➀)基本情報入力シート'!Y97)</f>
        <v/>
      </c>
      <c r="R76" s="817"/>
      <c r="S76" s="818" t="str">
        <f>IF(B76="×","",IF('(入力順➀)基本情報入力シート'!AB97="","",'(入力順➀)基本情報入力シート'!AB97))</f>
        <v/>
      </c>
      <c r="T76" s="819" t="str">
        <f>IF(B76="×","",IF('(入力順➀)基本情報入力シート'!AA97="","",'(入力順➀)基本情報入力シート'!AA97))</f>
        <v/>
      </c>
      <c r="U76" s="820" t="str">
        <f>IF(B76="×","",IF(Q76="","",VLOOKUP(Q76,【参考】数式用2!$A$3:$C$36,3,FALSE)))</f>
        <v/>
      </c>
      <c r="V76" s="821" t="s">
        <v>201</v>
      </c>
      <c r="W76" s="822"/>
      <c r="X76" s="823" t="s">
        <v>202</v>
      </c>
      <c r="Y76" s="824"/>
      <c r="Z76" s="825" t="s">
        <v>203</v>
      </c>
      <c r="AA76" s="826"/>
      <c r="AB76" s="827" t="s">
        <v>202</v>
      </c>
      <c r="AC76" s="828"/>
      <c r="AD76" s="827" t="s">
        <v>204</v>
      </c>
      <c r="AE76" s="829" t="s">
        <v>205</v>
      </c>
      <c r="AF76" s="830" t="str">
        <f t="shared" si="2"/>
        <v/>
      </c>
      <c r="AG76" s="835" t="s">
        <v>206</v>
      </c>
      <c r="AH76" s="832" t="str">
        <f t="shared" ref="AH76:AH111" si="3">IFERROR(ROUNDDOWN(ROUND(S76*T76,0)*U76,0)*AF76,"")</f>
        <v/>
      </c>
      <c r="AI76" s="833"/>
      <c r="AJ76" s="834"/>
      <c r="AK76" s="833"/>
      <c r="AL76" s="834"/>
    </row>
    <row r="77" spans="1:38" ht="36.75" customHeight="1">
      <c r="A77" s="812">
        <f t="shared" si="1"/>
        <v>66</v>
      </c>
      <c r="B77" s="817"/>
      <c r="C77" s="813" t="str">
        <f>IF('(入力順➀)基本情報入力シート'!C98="","",'(入力順➀)基本情報入力シート'!C98)</f>
        <v/>
      </c>
      <c r="D77" s="814" t="str">
        <f>IF('(入力順➀)基本情報入力シート'!D98="","",'(入力順➀)基本情報入力シート'!D98)</f>
        <v/>
      </c>
      <c r="E77" s="814" t="str">
        <f>IF('(入力順➀)基本情報入力シート'!E98="","",'(入力順➀)基本情報入力シート'!E98)</f>
        <v/>
      </c>
      <c r="F77" s="814" t="str">
        <f>IF('(入力順➀)基本情報入力シート'!F98="","",'(入力順➀)基本情報入力シート'!F98)</f>
        <v/>
      </c>
      <c r="G77" s="814" t="str">
        <f>IF('(入力順➀)基本情報入力シート'!G98="","",'(入力順➀)基本情報入力シート'!G98)</f>
        <v/>
      </c>
      <c r="H77" s="814" t="str">
        <f>IF('(入力順➀)基本情報入力シート'!H98="","",'(入力順➀)基本情報入力シート'!H98)</f>
        <v/>
      </c>
      <c r="I77" s="814" t="str">
        <f>IF('(入力順➀)基本情報入力シート'!I98="","",'(入力順➀)基本情報入力シート'!I98)</f>
        <v/>
      </c>
      <c r="J77" s="814" t="str">
        <f>IF('(入力順➀)基本情報入力シート'!J98="","",'(入力順➀)基本情報入力シート'!J98)</f>
        <v/>
      </c>
      <c r="K77" s="814" t="str">
        <f>IF('(入力順➀)基本情報入力シート'!K98="","",'(入力順➀)基本情報入力シート'!K98)</f>
        <v/>
      </c>
      <c r="L77" s="850" t="str">
        <f>IF('(入力順➀)基本情報入力シート'!L98="","",'(入力順➀)基本情報入力シート'!L98)</f>
        <v/>
      </c>
      <c r="M77" s="815" t="str">
        <f>IF('(入力順➀)基本情報入力シート'!M98="","",'(入力順➀)基本情報入力シート'!M98)</f>
        <v/>
      </c>
      <c r="N77" s="815" t="str">
        <f>IF('(入力順➀)基本情報入力シート'!R98="","",'(入力順➀)基本情報入力シート'!R98)</f>
        <v/>
      </c>
      <c r="O77" s="815" t="str">
        <f>IF('(入力順➀)基本情報入力シート'!W98="","",'(入力順➀)基本情報入力シート'!W98)</f>
        <v/>
      </c>
      <c r="P77" s="812" t="str">
        <f>IF('(入力順➀)基本情報入力シート'!X98="","",'(入力順➀)基本情報入力シート'!X98)</f>
        <v/>
      </c>
      <c r="Q77" s="816" t="str">
        <f>IF('(入力順➀)基本情報入力シート'!Y98="","",'(入力順➀)基本情報入力シート'!Y98)</f>
        <v/>
      </c>
      <c r="R77" s="817"/>
      <c r="S77" s="818" t="str">
        <f>IF(B77="×","",IF('(入力順➀)基本情報入力シート'!AB98="","",'(入力順➀)基本情報入力シート'!AB98))</f>
        <v/>
      </c>
      <c r="T77" s="819" t="str">
        <f>IF(B77="×","",IF('(入力順➀)基本情報入力シート'!AA98="","",'(入力順➀)基本情報入力シート'!AA98))</f>
        <v/>
      </c>
      <c r="U77" s="820" t="str">
        <f>IF(B77="×","",IF(Q77="","",VLOOKUP(Q77,【参考】数式用2!$A$3:$C$36,3,FALSE)))</f>
        <v/>
      </c>
      <c r="V77" s="821" t="s">
        <v>201</v>
      </c>
      <c r="W77" s="822"/>
      <c r="X77" s="823" t="s">
        <v>202</v>
      </c>
      <c r="Y77" s="824"/>
      <c r="Z77" s="825" t="s">
        <v>203</v>
      </c>
      <c r="AA77" s="826"/>
      <c r="AB77" s="827" t="s">
        <v>202</v>
      </c>
      <c r="AC77" s="828"/>
      <c r="AD77" s="827" t="s">
        <v>204</v>
      </c>
      <c r="AE77" s="829" t="s">
        <v>205</v>
      </c>
      <c r="AF77" s="830" t="str">
        <f t="shared" si="2"/>
        <v/>
      </c>
      <c r="AG77" s="835" t="s">
        <v>206</v>
      </c>
      <c r="AH77" s="832" t="str">
        <f t="shared" si="3"/>
        <v/>
      </c>
      <c r="AI77" s="833"/>
      <c r="AJ77" s="834"/>
      <c r="AK77" s="833"/>
      <c r="AL77" s="834"/>
    </row>
    <row r="78" spans="1:38" ht="36.75" customHeight="1">
      <c r="A78" s="812">
        <f t="shared" ref="A78:A111" si="4">A77+1</f>
        <v>67</v>
      </c>
      <c r="B78" s="817"/>
      <c r="C78" s="813" t="str">
        <f>IF('(入力順➀)基本情報入力シート'!C99="","",'(入力順➀)基本情報入力シート'!C99)</f>
        <v/>
      </c>
      <c r="D78" s="814" t="str">
        <f>IF('(入力順➀)基本情報入力シート'!D99="","",'(入力順➀)基本情報入力シート'!D99)</f>
        <v/>
      </c>
      <c r="E78" s="814" t="str">
        <f>IF('(入力順➀)基本情報入力シート'!E99="","",'(入力順➀)基本情報入力シート'!E99)</f>
        <v/>
      </c>
      <c r="F78" s="814" t="str">
        <f>IF('(入力順➀)基本情報入力シート'!F99="","",'(入力順➀)基本情報入力シート'!F99)</f>
        <v/>
      </c>
      <c r="G78" s="814" t="str">
        <f>IF('(入力順➀)基本情報入力シート'!G99="","",'(入力順➀)基本情報入力シート'!G99)</f>
        <v/>
      </c>
      <c r="H78" s="814" t="str">
        <f>IF('(入力順➀)基本情報入力シート'!H99="","",'(入力順➀)基本情報入力シート'!H99)</f>
        <v/>
      </c>
      <c r="I78" s="814" t="str">
        <f>IF('(入力順➀)基本情報入力シート'!I99="","",'(入力順➀)基本情報入力シート'!I99)</f>
        <v/>
      </c>
      <c r="J78" s="814" t="str">
        <f>IF('(入力順➀)基本情報入力シート'!J99="","",'(入力順➀)基本情報入力シート'!J99)</f>
        <v/>
      </c>
      <c r="K78" s="814" t="str">
        <f>IF('(入力順➀)基本情報入力シート'!K99="","",'(入力順➀)基本情報入力シート'!K99)</f>
        <v/>
      </c>
      <c r="L78" s="850" t="str">
        <f>IF('(入力順➀)基本情報入力シート'!L99="","",'(入力順➀)基本情報入力シート'!L99)</f>
        <v/>
      </c>
      <c r="M78" s="815" t="str">
        <f>IF('(入力順➀)基本情報入力シート'!M99="","",'(入力順➀)基本情報入力シート'!M99)</f>
        <v/>
      </c>
      <c r="N78" s="815" t="str">
        <f>IF('(入力順➀)基本情報入力シート'!R99="","",'(入力順➀)基本情報入力シート'!R99)</f>
        <v/>
      </c>
      <c r="O78" s="815" t="str">
        <f>IF('(入力順➀)基本情報入力シート'!W99="","",'(入力順➀)基本情報入力シート'!W99)</f>
        <v/>
      </c>
      <c r="P78" s="812" t="str">
        <f>IF('(入力順➀)基本情報入力シート'!X99="","",'(入力順➀)基本情報入力シート'!X99)</f>
        <v/>
      </c>
      <c r="Q78" s="816" t="str">
        <f>IF('(入力順➀)基本情報入力シート'!Y99="","",'(入力順➀)基本情報入力シート'!Y99)</f>
        <v/>
      </c>
      <c r="R78" s="817"/>
      <c r="S78" s="818" t="str">
        <f>IF(B78="×","",IF('(入力順➀)基本情報入力シート'!AB99="","",'(入力順➀)基本情報入力シート'!AB99))</f>
        <v/>
      </c>
      <c r="T78" s="819" t="str">
        <f>IF(B78="×","",IF('(入力順➀)基本情報入力シート'!AA99="","",'(入力順➀)基本情報入力シート'!AA99))</f>
        <v/>
      </c>
      <c r="U78" s="820" t="str">
        <f>IF(B78="×","",IF(Q78="","",VLOOKUP(Q78,【参考】数式用2!$A$3:$C$36,3,FALSE)))</f>
        <v/>
      </c>
      <c r="V78" s="821" t="s">
        <v>201</v>
      </c>
      <c r="W78" s="822"/>
      <c r="X78" s="823" t="s">
        <v>202</v>
      </c>
      <c r="Y78" s="824"/>
      <c r="Z78" s="825" t="s">
        <v>203</v>
      </c>
      <c r="AA78" s="826"/>
      <c r="AB78" s="827" t="s">
        <v>202</v>
      </c>
      <c r="AC78" s="828"/>
      <c r="AD78" s="827" t="s">
        <v>204</v>
      </c>
      <c r="AE78" s="829" t="s">
        <v>205</v>
      </c>
      <c r="AF78" s="830" t="str">
        <f t="shared" ref="AF78:AF111" si="5">IF(AC78="","",AC78-Y78+1)</f>
        <v/>
      </c>
      <c r="AG78" s="835" t="s">
        <v>206</v>
      </c>
      <c r="AH78" s="832" t="str">
        <f t="shared" si="3"/>
        <v/>
      </c>
      <c r="AI78" s="833"/>
      <c r="AJ78" s="834"/>
      <c r="AK78" s="833"/>
      <c r="AL78" s="834"/>
    </row>
    <row r="79" spans="1:38" ht="36.75" customHeight="1">
      <c r="A79" s="812">
        <f t="shared" si="4"/>
        <v>68</v>
      </c>
      <c r="B79" s="817"/>
      <c r="C79" s="813" t="str">
        <f>IF('(入力順➀)基本情報入力シート'!C100="","",'(入力順➀)基本情報入力シート'!C100)</f>
        <v/>
      </c>
      <c r="D79" s="814" t="str">
        <f>IF('(入力順➀)基本情報入力シート'!D100="","",'(入力順➀)基本情報入力シート'!D100)</f>
        <v/>
      </c>
      <c r="E79" s="814" t="str">
        <f>IF('(入力順➀)基本情報入力シート'!E100="","",'(入力順➀)基本情報入力シート'!E100)</f>
        <v/>
      </c>
      <c r="F79" s="814" t="str">
        <f>IF('(入力順➀)基本情報入力シート'!F100="","",'(入力順➀)基本情報入力シート'!F100)</f>
        <v/>
      </c>
      <c r="G79" s="814" t="str">
        <f>IF('(入力順➀)基本情報入力シート'!G100="","",'(入力順➀)基本情報入力シート'!G100)</f>
        <v/>
      </c>
      <c r="H79" s="814" t="str">
        <f>IF('(入力順➀)基本情報入力シート'!H100="","",'(入力順➀)基本情報入力シート'!H100)</f>
        <v/>
      </c>
      <c r="I79" s="814" t="str">
        <f>IF('(入力順➀)基本情報入力シート'!I100="","",'(入力順➀)基本情報入力シート'!I100)</f>
        <v/>
      </c>
      <c r="J79" s="814" t="str">
        <f>IF('(入力順➀)基本情報入力シート'!J100="","",'(入力順➀)基本情報入力シート'!J100)</f>
        <v/>
      </c>
      <c r="K79" s="814" t="str">
        <f>IF('(入力順➀)基本情報入力シート'!K100="","",'(入力順➀)基本情報入力シート'!K100)</f>
        <v/>
      </c>
      <c r="L79" s="850" t="str">
        <f>IF('(入力順➀)基本情報入力シート'!L100="","",'(入力順➀)基本情報入力シート'!L100)</f>
        <v/>
      </c>
      <c r="M79" s="815" t="str">
        <f>IF('(入力順➀)基本情報入力シート'!M100="","",'(入力順➀)基本情報入力シート'!M100)</f>
        <v/>
      </c>
      <c r="N79" s="815" t="str">
        <f>IF('(入力順➀)基本情報入力シート'!R100="","",'(入力順➀)基本情報入力シート'!R100)</f>
        <v/>
      </c>
      <c r="O79" s="815" t="str">
        <f>IF('(入力順➀)基本情報入力シート'!W100="","",'(入力順➀)基本情報入力シート'!W100)</f>
        <v/>
      </c>
      <c r="P79" s="812" t="str">
        <f>IF('(入力順➀)基本情報入力シート'!X100="","",'(入力順➀)基本情報入力シート'!X100)</f>
        <v/>
      </c>
      <c r="Q79" s="816" t="str">
        <f>IF('(入力順➀)基本情報入力シート'!Y100="","",'(入力順➀)基本情報入力シート'!Y100)</f>
        <v/>
      </c>
      <c r="R79" s="817"/>
      <c r="S79" s="818" t="str">
        <f>IF(B79="×","",IF('(入力順➀)基本情報入力シート'!AB100="","",'(入力順➀)基本情報入力シート'!AB100))</f>
        <v/>
      </c>
      <c r="T79" s="819" t="str">
        <f>IF(B79="×","",IF('(入力順➀)基本情報入力シート'!AA100="","",'(入力順➀)基本情報入力シート'!AA100))</f>
        <v/>
      </c>
      <c r="U79" s="820" t="str">
        <f>IF(B79="×","",IF(Q79="","",VLOOKUP(Q79,【参考】数式用2!$A$3:$C$36,3,FALSE)))</f>
        <v/>
      </c>
      <c r="V79" s="821" t="s">
        <v>201</v>
      </c>
      <c r="W79" s="822"/>
      <c r="X79" s="823" t="s">
        <v>202</v>
      </c>
      <c r="Y79" s="824"/>
      <c r="Z79" s="825" t="s">
        <v>203</v>
      </c>
      <c r="AA79" s="826"/>
      <c r="AB79" s="827" t="s">
        <v>202</v>
      </c>
      <c r="AC79" s="828"/>
      <c r="AD79" s="827" t="s">
        <v>204</v>
      </c>
      <c r="AE79" s="829" t="s">
        <v>205</v>
      </c>
      <c r="AF79" s="830" t="str">
        <f t="shared" si="5"/>
        <v/>
      </c>
      <c r="AG79" s="835" t="s">
        <v>206</v>
      </c>
      <c r="AH79" s="832" t="str">
        <f t="shared" si="3"/>
        <v/>
      </c>
      <c r="AI79" s="833"/>
      <c r="AJ79" s="834"/>
      <c r="AK79" s="833"/>
      <c r="AL79" s="834"/>
    </row>
    <row r="80" spans="1:38" ht="36.75" customHeight="1">
      <c r="A80" s="812">
        <f t="shared" si="4"/>
        <v>69</v>
      </c>
      <c r="B80" s="817"/>
      <c r="C80" s="813" t="str">
        <f>IF('(入力順➀)基本情報入力シート'!C101="","",'(入力順➀)基本情報入力シート'!C101)</f>
        <v/>
      </c>
      <c r="D80" s="814" t="str">
        <f>IF('(入力順➀)基本情報入力シート'!D101="","",'(入力順➀)基本情報入力シート'!D101)</f>
        <v/>
      </c>
      <c r="E80" s="814" t="str">
        <f>IF('(入力順➀)基本情報入力シート'!E101="","",'(入力順➀)基本情報入力シート'!E101)</f>
        <v/>
      </c>
      <c r="F80" s="814" t="str">
        <f>IF('(入力順➀)基本情報入力シート'!F101="","",'(入力順➀)基本情報入力シート'!F101)</f>
        <v/>
      </c>
      <c r="G80" s="814" t="str">
        <f>IF('(入力順➀)基本情報入力シート'!G101="","",'(入力順➀)基本情報入力シート'!G101)</f>
        <v/>
      </c>
      <c r="H80" s="814" t="str">
        <f>IF('(入力順➀)基本情報入力シート'!H101="","",'(入力順➀)基本情報入力シート'!H101)</f>
        <v/>
      </c>
      <c r="I80" s="814" t="str">
        <f>IF('(入力順➀)基本情報入力シート'!I101="","",'(入力順➀)基本情報入力シート'!I101)</f>
        <v/>
      </c>
      <c r="J80" s="814" t="str">
        <f>IF('(入力順➀)基本情報入力シート'!J101="","",'(入力順➀)基本情報入力シート'!J101)</f>
        <v/>
      </c>
      <c r="K80" s="814" t="str">
        <f>IF('(入力順➀)基本情報入力シート'!K101="","",'(入力順➀)基本情報入力シート'!K101)</f>
        <v/>
      </c>
      <c r="L80" s="850" t="str">
        <f>IF('(入力順➀)基本情報入力シート'!L101="","",'(入力順➀)基本情報入力シート'!L101)</f>
        <v/>
      </c>
      <c r="M80" s="815" t="str">
        <f>IF('(入力順➀)基本情報入力シート'!M101="","",'(入力順➀)基本情報入力シート'!M101)</f>
        <v/>
      </c>
      <c r="N80" s="815" t="str">
        <f>IF('(入力順➀)基本情報入力シート'!R101="","",'(入力順➀)基本情報入力シート'!R101)</f>
        <v/>
      </c>
      <c r="O80" s="815" t="str">
        <f>IF('(入力順➀)基本情報入力シート'!W101="","",'(入力順➀)基本情報入力シート'!W101)</f>
        <v/>
      </c>
      <c r="P80" s="812" t="str">
        <f>IF('(入力順➀)基本情報入力シート'!X101="","",'(入力順➀)基本情報入力シート'!X101)</f>
        <v/>
      </c>
      <c r="Q80" s="816" t="str">
        <f>IF('(入力順➀)基本情報入力シート'!Y101="","",'(入力順➀)基本情報入力シート'!Y101)</f>
        <v/>
      </c>
      <c r="R80" s="817"/>
      <c r="S80" s="818" t="str">
        <f>IF(B80="×","",IF('(入力順➀)基本情報入力シート'!AB101="","",'(入力順➀)基本情報入力シート'!AB101))</f>
        <v/>
      </c>
      <c r="T80" s="819" t="str">
        <f>IF(B80="×","",IF('(入力順➀)基本情報入力シート'!AA101="","",'(入力順➀)基本情報入力シート'!AA101))</f>
        <v/>
      </c>
      <c r="U80" s="820" t="str">
        <f>IF(B80="×","",IF(Q80="","",VLOOKUP(Q80,【参考】数式用2!$A$3:$C$36,3,FALSE)))</f>
        <v/>
      </c>
      <c r="V80" s="821" t="s">
        <v>201</v>
      </c>
      <c r="W80" s="822"/>
      <c r="X80" s="823" t="s">
        <v>202</v>
      </c>
      <c r="Y80" s="824"/>
      <c r="Z80" s="825" t="s">
        <v>203</v>
      </c>
      <c r="AA80" s="826"/>
      <c r="AB80" s="827" t="s">
        <v>202</v>
      </c>
      <c r="AC80" s="828"/>
      <c r="AD80" s="827" t="s">
        <v>204</v>
      </c>
      <c r="AE80" s="829" t="s">
        <v>205</v>
      </c>
      <c r="AF80" s="830" t="str">
        <f t="shared" si="5"/>
        <v/>
      </c>
      <c r="AG80" s="835" t="s">
        <v>206</v>
      </c>
      <c r="AH80" s="832" t="str">
        <f t="shared" si="3"/>
        <v/>
      </c>
      <c r="AI80" s="833"/>
      <c r="AJ80" s="834"/>
      <c r="AK80" s="833"/>
      <c r="AL80" s="834"/>
    </row>
    <row r="81" spans="1:38" ht="36.75" customHeight="1">
      <c r="A81" s="812">
        <f t="shared" si="4"/>
        <v>70</v>
      </c>
      <c r="B81" s="817"/>
      <c r="C81" s="813" t="str">
        <f>IF('(入力順➀)基本情報入力シート'!C102="","",'(入力順➀)基本情報入力シート'!C102)</f>
        <v/>
      </c>
      <c r="D81" s="814" t="str">
        <f>IF('(入力順➀)基本情報入力シート'!D102="","",'(入力順➀)基本情報入力シート'!D102)</f>
        <v/>
      </c>
      <c r="E81" s="814" t="str">
        <f>IF('(入力順➀)基本情報入力シート'!E102="","",'(入力順➀)基本情報入力シート'!E102)</f>
        <v/>
      </c>
      <c r="F81" s="814" t="str">
        <f>IF('(入力順➀)基本情報入力シート'!F102="","",'(入力順➀)基本情報入力シート'!F102)</f>
        <v/>
      </c>
      <c r="G81" s="814" t="str">
        <f>IF('(入力順➀)基本情報入力シート'!G102="","",'(入力順➀)基本情報入力シート'!G102)</f>
        <v/>
      </c>
      <c r="H81" s="814" t="str">
        <f>IF('(入力順➀)基本情報入力シート'!H102="","",'(入力順➀)基本情報入力シート'!H102)</f>
        <v/>
      </c>
      <c r="I81" s="814" t="str">
        <f>IF('(入力順➀)基本情報入力シート'!I102="","",'(入力順➀)基本情報入力シート'!I102)</f>
        <v/>
      </c>
      <c r="J81" s="814" t="str">
        <f>IF('(入力順➀)基本情報入力シート'!J102="","",'(入力順➀)基本情報入力シート'!J102)</f>
        <v/>
      </c>
      <c r="K81" s="814" t="str">
        <f>IF('(入力順➀)基本情報入力シート'!K102="","",'(入力順➀)基本情報入力シート'!K102)</f>
        <v/>
      </c>
      <c r="L81" s="850" t="str">
        <f>IF('(入力順➀)基本情報入力シート'!L102="","",'(入力順➀)基本情報入力シート'!L102)</f>
        <v/>
      </c>
      <c r="M81" s="815" t="str">
        <f>IF('(入力順➀)基本情報入力シート'!M102="","",'(入力順➀)基本情報入力シート'!M102)</f>
        <v/>
      </c>
      <c r="N81" s="815" t="str">
        <f>IF('(入力順➀)基本情報入力シート'!R102="","",'(入力順➀)基本情報入力シート'!R102)</f>
        <v/>
      </c>
      <c r="O81" s="815" t="str">
        <f>IF('(入力順➀)基本情報入力シート'!W102="","",'(入力順➀)基本情報入力シート'!W102)</f>
        <v/>
      </c>
      <c r="P81" s="812" t="str">
        <f>IF('(入力順➀)基本情報入力シート'!X102="","",'(入力順➀)基本情報入力シート'!X102)</f>
        <v/>
      </c>
      <c r="Q81" s="816" t="str">
        <f>IF('(入力順➀)基本情報入力シート'!Y102="","",'(入力順➀)基本情報入力シート'!Y102)</f>
        <v/>
      </c>
      <c r="R81" s="817"/>
      <c r="S81" s="818" t="str">
        <f>IF(B81="×","",IF('(入力順➀)基本情報入力シート'!AB102="","",'(入力順➀)基本情報入力シート'!AB102))</f>
        <v/>
      </c>
      <c r="T81" s="819" t="str">
        <f>IF(B81="×","",IF('(入力順➀)基本情報入力シート'!AA102="","",'(入力順➀)基本情報入力シート'!AA102))</f>
        <v/>
      </c>
      <c r="U81" s="820" t="str">
        <f>IF(B81="×","",IF(Q81="","",VLOOKUP(Q81,【参考】数式用2!$A$3:$C$36,3,FALSE)))</f>
        <v/>
      </c>
      <c r="V81" s="821" t="s">
        <v>201</v>
      </c>
      <c r="W81" s="822"/>
      <c r="X81" s="823" t="s">
        <v>202</v>
      </c>
      <c r="Y81" s="824"/>
      <c r="Z81" s="825" t="s">
        <v>203</v>
      </c>
      <c r="AA81" s="826"/>
      <c r="AB81" s="827" t="s">
        <v>202</v>
      </c>
      <c r="AC81" s="828"/>
      <c r="AD81" s="827" t="s">
        <v>204</v>
      </c>
      <c r="AE81" s="829" t="s">
        <v>205</v>
      </c>
      <c r="AF81" s="830" t="str">
        <f t="shared" si="5"/>
        <v/>
      </c>
      <c r="AG81" s="835" t="s">
        <v>206</v>
      </c>
      <c r="AH81" s="832" t="str">
        <f t="shared" si="3"/>
        <v/>
      </c>
      <c r="AI81" s="833"/>
      <c r="AJ81" s="834"/>
      <c r="AK81" s="833"/>
      <c r="AL81" s="834"/>
    </row>
    <row r="82" spans="1:38" ht="36.75" customHeight="1">
      <c r="A82" s="812">
        <f t="shared" si="4"/>
        <v>71</v>
      </c>
      <c r="B82" s="817"/>
      <c r="C82" s="813" t="str">
        <f>IF('(入力順➀)基本情報入力シート'!C103="","",'(入力順➀)基本情報入力シート'!C103)</f>
        <v/>
      </c>
      <c r="D82" s="814" t="str">
        <f>IF('(入力順➀)基本情報入力シート'!D103="","",'(入力順➀)基本情報入力シート'!D103)</f>
        <v/>
      </c>
      <c r="E82" s="814" t="str">
        <f>IF('(入力順➀)基本情報入力シート'!E103="","",'(入力順➀)基本情報入力シート'!E103)</f>
        <v/>
      </c>
      <c r="F82" s="814" t="str">
        <f>IF('(入力順➀)基本情報入力シート'!F103="","",'(入力順➀)基本情報入力シート'!F103)</f>
        <v/>
      </c>
      <c r="G82" s="814" t="str">
        <f>IF('(入力順➀)基本情報入力シート'!G103="","",'(入力順➀)基本情報入力シート'!G103)</f>
        <v/>
      </c>
      <c r="H82" s="814" t="str">
        <f>IF('(入力順➀)基本情報入力シート'!H103="","",'(入力順➀)基本情報入力シート'!H103)</f>
        <v/>
      </c>
      <c r="I82" s="814" t="str">
        <f>IF('(入力順➀)基本情報入力シート'!I103="","",'(入力順➀)基本情報入力シート'!I103)</f>
        <v/>
      </c>
      <c r="J82" s="814" t="str">
        <f>IF('(入力順➀)基本情報入力シート'!J103="","",'(入力順➀)基本情報入力シート'!J103)</f>
        <v/>
      </c>
      <c r="K82" s="814" t="str">
        <f>IF('(入力順➀)基本情報入力シート'!K103="","",'(入力順➀)基本情報入力シート'!K103)</f>
        <v/>
      </c>
      <c r="L82" s="850" t="str">
        <f>IF('(入力順➀)基本情報入力シート'!L103="","",'(入力順➀)基本情報入力シート'!L103)</f>
        <v/>
      </c>
      <c r="M82" s="815" t="str">
        <f>IF('(入力順➀)基本情報入力シート'!M103="","",'(入力順➀)基本情報入力シート'!M103)</f>
        <v/>
      </c>
      <c r="N82" s="815" t="str">
        <f>IF('(入力順➀)基本情報入力シート'!R103="","",'(入力順➀)基本情報入力シート'!R103)</f>
        <v/>
      </c>
      <c r="O82" s="815" t="str">
        <f>IF('(入力順➀)基本情報入力シート'!W103="","",'(入力順➀)基本情報入力シート'!W103)</f>
        <v/>
      </c>
      <c r="P82" s="812" t="str">
        <f>IF('(入力順➀)基本情報入力シート'!X103="","",'(入力順➀)基本情報入力シート'!X103)</f>
        <v/>
      </c>
      <c r="Q82" s="816" t="str">
        <f>IF('(入力順➀)基本情報入力シート'!Y103="","",'(入力順➀)基本情報入力シート'!Y103)</f>
        <v/>
      </c>
      <c r="R82" s="817"/>
      <c r="S82" s="818" t="str">
        <f>IF(B82="×","",IF('(入力順➀)基本情報入力シート'!AB103="","",'(入力順➀)基本情報入力シート'!AB103))</f>
        <v/>
      </c>
      <c r="T82" s="819" t="str">
        <f>IF(B82="×","",IF('(入力順➀)基本情報入力シート'!AA103="","",'(入力順➀)基本情報入力シート'!AA103))</f>
        <v/>
      </c>
      <c r="U82" s="820" t="str">
        <f>IF(B82="×","",IF(Q82="","",VLOOKUP(Q82,【参考】数式用2!$A$3:$C$36,3,FALSE)))</f>
        <v/>
      </c>
      <c r="V82" s="821" t="s">
        <v>201</v>
      </c>
      <c r="W82" s="822"/>
      <c r="X82" s="823" t="s">
        <v>202</v>
      </c>
      <c r="Y82" s="824"/>
      <c r="Z82" s="825" t="s">
        <v>203</v>
      </c>
      <c r="AA82" s="826"/>
      <c r="AB82" s="827" t="s">
        <v>202</v>
      </c>
      <c r="AC82" s="828"/>
      <c r="AD82" s="827" t="s">
        <v>204</v>
      </c>
      <c r="AE82" s="829" t="s">
        <v>205</v>
      </c>
      <c r="AF82" s="830" t="str">
        <f t="shared" si="5"/>
        <v/>
      </c>
      <c r="AG82" s="835" t="s">
        <v>206</v>
      </c>
      <c r="AH82" s="832" t="str">
        <f t="shared" si="3"/>
        <v/>
      </c>
      <c r="AI82" s="833"/>
      <c r="AJ82" s="834"/>
      <c r="AK82" s="833"/>
      <c r="AL82" s="834"/>
    </row>
    <row r="83" spans="1:38" ht="36.75" customHeight="1">
      <c r="A83" s="812">
        <f t="shared" si="4"/>
        <v>72</v>
      </c>
      <c r="B83" s="817"/>
      <c r="C83" s="813" t="str">
        <f>IF('(入力順➀)基本情報入力シート'!C104="","",'(入力順➀)基本情報入力シート'!C104)</f>
        <v/>
      </c>
      <c r="D83" s="814" t="str">
        <f>IF('(入力順➀)基本情報入力シート'!D104="","",'(入力順➀)基本情報入力シート'!D104)</f>
        <v/>
      </c>
      <c r="E83" s="814" t="str">
        <f>IF('(入力順➀)基本情報入力シート'!E104="","",'(入力順➀)基本情報入力シート'!E104)</f>
        <v/>
      </c>
      <c r="F83" s="814" t="str">
        <f>IF('(入力順➀)基本情報入力シート'!F104="","",'(入力順➀)基本情報入力シート'!F104)</f>
        <v/>
      </c>
      <c r="G83" s="814" t="str">
        <f>IF('(入力順➀)基本情報入力シート'!G104="","",'(入力順➀)基本情報入力シート'!G104)</f>
        <v/>
      </c>
      <c r="H83" s="814" t="str">
        <f>IF('(入力順➀)基本情報入力シート'!H104="","",'(入力順➀)基本情報入力シート'!H104)</f>
        <v/>
      </c>
      <c r="I83" s="814" t="str">
        <f>IF('(入力順➀)基本情報入力シート'!I104="","",'(入力順➀)基本情報入力シート'!I104)</f>
        <v/>
      </c>
      <c r="J83" s="814" t="str">
        <f>IF('(入力順➀)基本情報入力シート'!J104="","",'(入力順➀)基本情報入力シート'!J104)</f>
        <v/>
      </c>
      <c r="K83" s="814" t="str">
        <f>IF('(入力順➀)基本情報入力シート'!K104="","",'(入力順➀)基本情報入力シート'!K104)</f>
        <v/>
      </c>
      <c r="L83" s="850" t="str">
        <f>IF('(入力順➀)基本情報入力シート'!L104="","",'(入力順➀)基本情報入力シート'!L104)</f>
        <v/>
      </c>
      <c r="M83" s="815" t="str">
        <f>IF('(入力順➀)基本情報入力シート'!M104="","",'(入力順➀)基本情報入力シート'!M104)</f>
        <v/>
      </c>
      <c r="N83" s="815" t="str">
        <f>IF('(入力順➀)基本情報入力シート'!R104="","",'(入力順➀)基本情報入力シート'!R104)</f>
        <v/>
      </c>
      <c r="O83" s="815" t="str">
        <f>IF('(入力順➀)基本情報入力シート'!W104="","",'(入力順➀)基本情報入力シート'!W104)</f>
        <v/>
      </c>
      <c r="P83" s="812" t="str">
        <f>IF('(入力順➀)基本情報入力シート'!X104="","",'(入力順➀)基本情報入力シート'!X104)</f>
        <v/>
      </c>
      <c r="Q83" s="816" t="str">
        <f>IF('(入力順➀)基本情報入力シート'!Y104="","",'(入力順➀)基本情報入力シート'!Y104)</f>
        <v/>
      </c>
      <c r="R83" s="817"/>
      <c r="S83" s="818" t="str">
        <f>IF(B83="×","",IF('(入力順➀)基本情報入力シート'!AB104="","",'(入力順➀)基本情報入力シート'!AB104))</f>
        <v/>
      </c>
      <c r="T83" s="819" t="str">
        <f>IF(B83="×","",IF('(入力順➀)基本情報入力シート'!AA104="","",'(入力順➀)基本情報入力シート'!AA104))</f>
        <v/>
      </c>
      <c r="U83" s="820" t="str">
        <f>IF(B83="×","",IF(Q83="","",VLOOKUP(Q83,【参考】数式用2!$A$3:$C$36,3,FALSE)))</f>
        <v/>
      </c>
      <c r="V83" s="821" t="s">
        <v>201</v>
      </c>
      <c r="W83" s="822"/>
      <c r="X83" s="823" t="s">
        <v>202</v>
      </c>
      <c r="Y83" s="824"/>
      <c r="Z83" s="825" t="s">
        <v>203</v>
      </c>
      <c r="AA83" s="826"/>
      <c r="AB83" s="827" t="s">
        <v>202</v>
      </c>
      <c r="AC83" s="828"/>
      <c r="AD83" s="827" t="s">
        <v>204</v>
      </c>
      <c r="AE83" s="829" t="s">
        <v>205</v>
      </c>
      <c r="AF83" s="830" t="str">
        <f t="shared" si="5"/>
        <v/>
      </c>
      <c r="AG83" s="835" t="s">
        <v>206</v>
      </c>
      <c r="AH83" s="832" t="str">
        <f t="shared" si="3"/>
        <v/>
      </c>
      <c r="AI83" s="833"/>
      <c r="AJ83" s="834"/>
      <c r="AK83" s="833"/>
      <c r="AL83" s="834"/>
    </row>
    <row r="84" spans="1:38" ht="36.75" customHeight="1">
      <c r="A84" s="812">
        <f t="shared" si="4"/>
        <v>73</v>
      </c>
      <c r="B84" s="817"/>
      <c r="C84" s="813" t="str">
        <f>IF('(入力順➀)基本情報入力シート'!C105="","",'(入力順➀)基本情報入力シート'!C105)</f>
        <v/>
      </c>
      <c r="D84" s="814" t="str">
        <f>IF('(入力順➀)基本情報入力シート'!D105="","",'(入力順➀)基本情報入力シート'!D105)</f>
        <v/>
      </c>
      <c r="E84" s="814" t="str">
        <f>IF('(入力順➀)基本情報入力シート'!E105="","",'(入力順➀)基本情報入力シート'!E105)</f>
        <v/>
      </c>
      <c r="F84" s="814" t="str">
        <f>IF('(入力順➀)基本情報入力シート'!F105="","",'(入力順➀)基本情報入力シート'!F105)</f>
        <v/>
      </c>
      <c r="G84" s="814" t="str">
        <f>IF('(入力順➀)基本情報入力シート'!G105="","",'(入力順➀)基本情報入力シート'!G105)</f>
        <v/>
      </c>
      <c r="H84" s="814" t="str">
        <f>IF('(入力順➀)基本情報入力シート'!H105="","",'(入力順➀)基本情報入力シート'!H105)</f>
        <v/>
      </c>
      <c r="I84" s="814" t="str">
        <f>IF('(入力順➀)基本情報入力シート'!I105="","",'(入力順➀)基本情報入力シート'!I105)</f>
        <v/>
      </c>
      <c r="J84" s="814" t="str">
        <f>IF('(入力順➀)基本情報入力シート'!J105="","",'(入力順➀)基本情報入力シート'!J105)</f>
        <v/>
      </c>
      <c r="K84" s="814" t="str">
        <f>IF('(入力順➀)基本情報入力シート'!K105="","",'(入力順➀)基本情報入力シート'!K105)</f>
        <v/>
      </c>
      <c r="L84" s="850" t="str">
        <f>IF('(入力順➀)基本情報入力シート'!L105="","",'(入力順➀)基本情報入力シート'!L105)</f>
        <v/>
      </c>
      <c r="M84" s="815" t="str">
        <f>IF('(入力順➀)基本情報入力シート'!M105="","",'(入力順➀)基本情報入力シート'!M105)</f>
        <v/>
      </c>
      <c r="N84" s="815" t="str">
        <f>IF('(入力順➀)基本情報入力シート'!R105="","",'(入力順➀)基本情報入力シート'!R105)</f>
        <v/>
      </c>
      <c r="O84" s="815" t="str">
        <f>IF('(入力順➀)基本情報入力シート'!W105="","",'(入力順➀)基本情報入力シート'!W105)</f>
        <v/>
      </c>
      <c r="P84" s="812" t="str">
        <f>IF('(入力順➀)基本情報入力シート'!X105="","",'(入力順➀)基本情報入力シート'!X105)</f>
        <v/>
      </c>
      <c r="Q84" s="816" t="str">
        <f>IF('(入力順➀)基本情報入力シート'!Y105="","",'(入力順➀)基本情報入力シート'!Y105)</f>
        <v/>
      </c>
      <c r="R84" s="817"/>
      <c r="S84" s="818" t="str">
        <f>IF(B84="×","",IF('(入力順➀)基本情報入力シート'!AB105="","",'(入力順➀)基本情報入力シート'!AB105))</f>
        <v/>
      </c>
      <c r="T84" s="819" t="str">
        <f>IF(B84="×","",IF('(入力順➀)基本情報入力シート'!AA105="","",'(入力順➀)基本情報入力シート'!AA105))</f>
        <v/>
      </c>
      <c r="U84" s="820" t="str">
        <f>IF(B84="×","",IF(Q84="","",VLOOKUP(Q84,【参考】数式用2!$A$3:$C$36,3,FALSE)))</f>
        <v/>
      </c>
      <c r="V84" s="821" t="s">
        <v>201</v>
      </c>
      <c r="W84" s="822"/>
      <c r="X84" s="823" t="s">
        <v>202</v>
      </c>
      <c r="Y84" s="824"/>
      <c r="Z84" s="825" t="s">
        <v>203</v>
      </c>
      <c r="AA84" s="826"/>
      <c r="AB84" s="827" t="s">
        <v>202</v>
      </c>
      <c r="AC84" s="828"/>
      <c r="AD84" s="827" t="s">
        <v>204</v>
      </c>
      <c r="AE84" s="829" t="s">
        <v>205</v>
      </c>
      <c r="AF84" s="830" t="str">
        <f t="shared" si="5"/>
        <v/>
      </c>
      <c r="AG84" s="835" t="s">
        <v>206</v>
      </c>
      <c r="AH84" s="832" t="str">
        <f t="shared" si="3"/>
        <v/>
      </c>
      <c r="AI84" s="833"/>
      <c r="AJ84" s="834"/>
      <c r="AK84" s="833"/>
      <c r="AL84" s="834"/>
    </row>
    <row r="85" spans="1:38" ht="36.75" customHeight="1">
      <c r="A85" s="812">
        <f t="shared" si="4"/>
        <v>74</v>
      </c>
      <c r="B85" s="817"/>
      <c r="C85" s="813" t="str">
        <f>IF('(入力順➀)基本情報入力シート'!C106="","",'(入力順➀)基本情報入力シート'!C106)</f>
        <v/>
      </c>
      <c r="D85" s="814" t="str">
        <f>IF('(入力順➀)基本情報入力シート'!D106="","",'(入力順➀)基本情報入力シート'!D106)</f>
        <v/>
      </c>
      <c r="E85" s="814" t="str">
        <f>IF('(入力順➀)基本情報入力シート'!E106="","",'(入力順➀)基本情報入力シート'!E106)</f>
        <v/>
      </c>
      <c r="F85" s="814" t="str">
        <f>IF('(入力順➀)基本情報入力シート'!F106="","",'(入力順➀)基本情報入力シート'!F106)</f>
        <v/>
      </c>
      <c r="G85" s="814" t="str">
        <f>IF('(入力順➀)基本情報入力シート'!G106="","",'(入力順➀)基本情報入力シート'!G106)</f>
        <v/>
      </c>
      <c r="H85" s="814" t="str">
        <f>IF('(入力順➀)基本情報入力シート'!H106="","",'(入力順➀)基本情報入力シート'!H106)</f>
        <v/>
      </c>
      <c r="I85" s="814" t="str">
        <f>IF('(入力順➀)基本情報入力シート'!I106="","",'(入力順➀)基本情報入力シート'!I106)</f>
        <v/>
      </c>
      <c r="J85" s="814" t="str">
        <f>IF('(入力順➀)基本情報入力シート'!J106="","",'(入力順➀)基本情報入力シート'!J106)</f>
        <v/>
      </c>
      <c r="K85" s="814" t="str">
        <f>IF('(入力順➀)基本情報入力シート'!K106="","",'(入力順➀)基本情報入力シート'!K106)</f>
        <v/>
      </c>
      <c r="L85" s="850" t="str">
        <f>IF('(入力順➀)基本情報入力シート'!L106="","",'(入力順➀)基本情報入力シート'!L106)</f>
        <v/>
      </c>
      <c r="M85" s="815" t="str">
        <f>IF('(入力順➀)基本情報入力シート'!M106="","",'(入力順➀)基本情報入力シート'!M106)</f>
        <v/>
      </c>
      <c r="N85" s="815" t="str">
        <f>IF('(入力順➀)基本情報入力シート'!R106="","",'(入力順➀)基本情報入力シート'!R106)</f>
        <v/>
      </c>
      <c r="O85" s="815" t="str">
        <f>IF('(入力順➀)基本情報入力シート'!W106="","",'(入力順➀)基本情報入力シート'!W106)</f>
        <v/>
      </c>
      <c r="P85" s="812" t="str">
        <f>IF('(入力順➀)基本情報入力シート'!X106="","",'(入力順➀)基本情報入力シート'!X106)</f>
        <v/>
      </c>
      <c r="Q85" s="816" t="str">
        <f>IF('(入力順➀)基本情報入力シート'!Y106="","",'(入力順➀)基本情報入力シート'!Y106)</f>
        <v/>
      </c>
      <c r="R85" s="817"/>
      <c r="S85" s="818" t="str">
        <f>IF(B85="×","",IF('(入力順➀)基本情報入力シート'!AB106="","",'(入力順➀)基本情報入力シート'!AB106))</f>
        <v/>
      </c>
      <c r="T85" s="819" t="str">
        <f>IF(B85="×","",IF('(入力順➀)基本情報入力シート'!AA106="","",'(入力順➀)基本情報入力シート'!AA106))</f>
        <v/>
      </c>
      <c r="U85" s="820" t="str">
        <f>IF(B85="×","",IF(Q85="","",VLOOKUP(Q85,【参考】数式用2!$A$3:$C$36,3,FALSE)))</f>
        <v/>
      </c>
      <c r="V85" s="821" t="s">
        <v>201</v>
      </c>
      <c r="W85" s="822"/>
      <c r="X85" s="823" t="s">
        <v>202</v>
      </c>
      <c r="Y85" s="824"/>
      <c r="Z85" s="825" t="s">
        <v>203</v>
      </c>
      <c r="AA85" s="826"/>
      <c r="AB85" s="827" t="s">
        <v>202</v>
      </c>
      <c r="AC85" s="828"/>
      <c r="AD85" s="827" t="s">
        <v>204</v>
      </c>
      <c r="AE85" s="829" t="s">
        <v>205</v>
      </c>
      <c r="AF85" s="830" t="str">
        <f t="shared" si="5"/>
        <v/>
      </c>
      <c r="AG85" s="835" t="s">
        <v>206</v>
      </c>
      <c r="AH85" s="832" t="str">
        <f t="shared" si="3"/>
        <v/>
      </c>
      <c r="AI85" s="833"/>
      <c r="AJ85" s="834"/>
      <c r="AK85" s="833"/>
      <c r="AL85" s="834"/>
    </row>
    <row r="86" spans="1:38" ht="36.75" customHeight="1">
      <c r="A86" s="812">
        <f t="shared" si="4"/>
        <v>75</v>
      </c>
      <c r="B86" s="817"/>
      <c r="C86" s="813" t="str">
        <f>IF('(入力順➀)基本情報入力シート'!C107="","",'(入力順➀)基本情報入力シート'!C107)</f>
        <v/>
      </c>
      <c r="D86" s="814" t="str">
        <f>IF('(入力順➀)基本情報入力シート'!D107="","",'(入力順➀)基本情報入力シート'!D107)</f>
        <v/>
      </c>
      <c r="E86" s="814" t="str">
        <f>IF('(入力順➀)基本情報入力シート'!E107="","",'(入力順➀)基本情報入力シート'!E107)</f>
        <v/>
      </c>
      <c r="F86" s="814" t="str">
        <f>IF('(入力順➀)基本情報入力シート'!F107="","",'(入力順➀)基本情報入力シート'!F107)</f>
        <v/>
      </c>
      <c r="G86" s="814" t="str">
        <f>IF('(入力順➀)基本情報入力シート'!G107="","",'(入力順➀)基本情報入力シート'!G107)</f>
        <v/>
      </c>
      <c r="H86" s="814" t="str">
        <f>IF('(入力順➀)基本情報入力シート'!H107="","",'(入力順➀)基本情報入力シート'!H107)</f>
        <v/>
      </c>
      <c r="I86" s="814" t="str">
        <f>IF('(入力順➀)基本情報入力シート'!I107="","",'(入力順➀)基本情報入力シート'!I107)</f>
        <v/>
      </c>
      <c r="J86" s="814" t="str">
        <f>IF('(入力順➀)基本情報入力シート'!J107="","",'(入力順➀)基本情報入力シート'!J107)</f>
        <v/>
      </c>
      <c r="K86" s="814" t="str">
        <f>IF('(入力順➀)基本情報入力シート'!K107="","",'(入力順➀)基本情報入力シート'!K107)</f>
        <v/>
      </c>
      <c r="L86" s="850" t="str">
        <f>IF('(入力順➀)基本情報入力シート'!L107="","",'(入力順➀)基本情報入力シート'!L107)</f>
        <v/>
      </c>
      <c r="M86" s="815" t="str">
        <f>IF('(入力順➀)基本情報入力シート'!M107="","",'(入力順➀)基本情報入力シート'!M107)</f>
        <v/>
      </c>
      <c r="N86" s="815" t="str">
        <f>IF('(入力順➀)基本情報入力シート'!R107="","",'(入力順➀)基本情報入力シート'!R107)</f>
        <v/>
      </c>
      <c r="O86" s="815" t="str">
        <f>IF('(入力順➀)基本情報入力シート'!W107="","",'(入力順➀)基本情報入力シート'!W107)</f>
        <v/>
      </c>
      <c r="P86" s="812" t="str">
        <f>IF('(入力順➀)基本情報入力シート'!X107="","",'(入力順➀)基本情報入力シート'!X107)</f>
        <v/>
      </c>
      <c r="Q86" s="816" t="str">
        <f>IF('(入力順➀)基本情報入力シート'!Y107="","",'(入力順➀)基本情報入力シート'!Y107)</f>
        <v/>
      </c>
      <c r="R86" s="817"/>
      <c r="S86" s="818" t="str">
        <f>IF(B86="×","",IF('(入力順➀)基本情報入力シート'!AB107="","",'(入力順➀)基本情報入力シート'!AB107))</f>
        <v/>
      </c>
      <c r="T86" s="819" t="str">
        <f>IF(B86="×","",IF('(入力順➀)基本情報入力シート'!AA107="","",'(入力順➀)基本情報入力シート'!AA107))</f>
        <v/>
      </c>
      <c r="U86" s="820" t="str">
        <f>IF(B86="×","",IF(Q86="","",VLOOKUP(Q86,【参考】数式用2!$A$3:$C$36,3,FALSE)))</f>
        <v/>
      </c>
      <c r="V86" s="821" t="s">
        <v>201</v>
      </c>
      <c r="W86" s="822"/>
      <c r="X86" s="823" t="s">
        <v>202</v>
      </c>
      <c r="Y86" s="824"/>
      <c r="Z86" s="825" t="s">
        <v>203</v>
      </c>
      <c r="AA86" s="826"/>
      <c r="AB86" s="827" t="s">
        <v>202</v>
      </c>
      <c r="AC86" s="828"/>
      <c r="AD86" s="827" t="s">
        <v>204</v>
      </c>
      <c r="AE86" s="829" t="s">
        <v>205</v>
      </c>
      <c r="AF86" s="830" t="str">
        <f t="shared" si="5"/>
        <v/>
      </c>
      <c r="AG86" s="835" t="s">
        <v>206</v>
      </c>
      <c r="AH86" s="832" t="str">
        <f t="shared" si="3"/>
        <v/>
      </c>
      <c r="AI86" s="833"/>
      <c r="AJ86" s="834"/>
      <c r="AK86" s="833"/>
      <c r="AL86" s="834"/>
    </row>
    <row r="87" spans="1:38" ht="36.75" customHeight="1">
      <c r="A87" s="812">
        <f t="shared" si="4"/>
        <v>76</v>
      </c>
      <c r="B87" s="817"/>
      <c r="C87" s="813" t="str">
        <f>IF('(入力順➀)基本情報入力シート'!C108="","",'(入力順➀)基本情報入力シート'!C108)</f>
        <v/>
      </c>
      <c r="D87" s="814" t="str">
        <f>IF('(入力順➀)基本情報入力シート'!D108="","",'(入力順➀)基本情報入力シート'!D108)</f>
        <v/>
      </c>
      <c r="E87" s="814" t="str">
        <f>IF('(入力順➀)基本情報入力シート'!E108="","",'(入力順➀)基本情報入力シート'!E108)</f>
        <v/>
      </c>
      <c r="F87" s="814" t="str">
        <f>IF('(入力順➀)基本情報入力シート'!F108="","",'(入力順➀)基本情報入力シート'!F108)</f>
        <v/>
      </c>
      <c r="G87" s="814" t="str">
        <f>IF('(入力順➀)基本情報入力シート'!G108="","",'(入力順➀)基本情報入力シート'!G108)</f>
        <v/>
      </c>
      <c r="H87" s="814" t="str">
        <f>IF('(入力順➀)基本情報入力シート'!H108="","",'(入力順➀)基本情報入力シート'!H108)</f>
        <v/>
      </c>
      <c r="I87" s="814" t="str">
        <f>IF('(入力順➀)基本情報入力シート'!I108="","",'(入力順➀)基本情報入力シート'!I108)</f>
        <v/>
      </c>
      <c r="J87" s="814" t="str">
        <f>IF('(入力順➀)基本情報入力シート'!J108="","",'(入力順➀)基本情報入力シート'!J108)</f>
        <v/>
      </c>
      <c r="K87" s="814" t="str">
        <f>IF('(入力順➀)基本情報入力シート'!K108="","",'(入力順➀)基本情報入力シート'!K108)</f>
        <v/>
      </c>
      <c r="L87" s="850" t="str">
        <f>IF('(入力順➀)基本情報入力シート'!L108="","",'(入力順➀)基本情報入力シート'!L108)</f>
        <v/>
      </c>
      <c r="M87" s="815" t="str">
        <f>IF('(入力順➀)基本情報入力シート'!M108="","",'(入力順➀)基本情報入力シート'!M108)</f>
        <v/>
      </c>
      <c r="N87" s="815" t="str">
        <f>IF('(入力順➀)基本情報入力シート'!R108="","",'(入力順➀)基本情報入力シート'!R108)</f>
        <v/>
      </c>
      <c r="O87" s="815" t="str">
        <f>IF('(入力順➀)基本情報入力シート'!W108="","",'(入力順➀)基本情報入力シート'!W108)</f>
        <v/>
      </c>
      <c r="P87" s="812" t="str">
        <f>IF('(入力順➀)基本情報入力シート'!X108="","",'(入力順➀)基本情報入力シート'!X108)</f>
        <v/>
      </c>
      <c r="Q87" s="816" t="str">
        <f>IF('(入力順➀)基本情報入力シート'!Y108="","",'(入力順➀)基本情報入力シート'!Y108)</f>
        <v/>
      </c>
      <c r="R87" s="817"/>
      <c r="S87" s="818" t="str">
        <f>IF(B87="×","",IF('(入力順➀)基本情報入力シート'!AB108="","",'(入力順➀)基本情報入力シート'!AB108))</f>
        <v/>
      </c>
      <c r="T87" s="819" t="str">
        <f>IF(B87="×","",IF('(入力順➀)基本情報入力シート'!AA108="","",'(入力順➀)基本情報入力シート'!AA108))</f>
        <v/>
      </c>
      <c r="U87" s="820" t="str">
        <f>IF(B87="×","",IF(Q87="","",VLOOKUP(Q87,【参考】数式用2!$A$3:$C$36,3,FALSE)))</f>
        <v/>
      </c>
      <c r="V87" s="821" t="s">
        <v>201</v>
      </c>
      <c r="W87" s="822"/>
      <c r="X87" s="823" t="s">
        <v>202</v>
      </c>
      <c r="Y87" s="824"/>
      <c r="Z87" s="825" t="s">
        <v>203</v>
      </c>
      <c r="AA87" s="826"/>
      <c r="AB87" s="827" t="s">
        <v>202</v>
      </c>
      <c r="AC87" s="828"/>
      <c r="AD87" s="827" t="s">
        <v>204</v>
      </c>
      <c r="AE87" s="829" t="s">
        <v>205</v>
      </c>
      <c r="AF87" s="830" t="str">
        <f t="shared" si="5"/>
        <v/>
      </c>
      <c r="AG87" s="835" t="s">
        <v>206</v>
      </c>
      <c r="AH87" s="832" t="str">
        <f t="shared" si="3"/>
        <v/>
      </c>
      <c r="AI87" s="833"/>
      <c r="AJ87" s="834"/>
      <c r="AK87" s="833"/>
      <c r="AL87" s="834"/>
    </row>
    <row r="88" spans="1:38" ht="36.75" customHeight="1">
      <c r="A88" s="812">
        <f t="shared" si="4"/>
        <v>77</v>
      </c>
      <c r="B88" s="817"/>
      <c r="C88" s="813" t="str">
        <f>IF('(入力順➀)基本情報入力シート'!C109="","",'(入力順➀)基本情報入力シート'!C109)</f>
        <v/>
      </c>
      <c r="D88" s="814" t="str">
        <f>IF('(入力順➀)基本情報入力シート'!D109="","",'(入力順➀)基本情報入力シート'!D109)</f>
        <v/>
      </c>
      <c r="E88" s="814" t="str">
        <f>IF('(入力順➀)基本情報入力シート'!E109="","",'(入力順➀)基本情報入力シート'!E109)</f>
        <v/>
      </c>
      <c r="F88" s="814" t="str">
        <f>IF('(入力順➀)基本情報入力シート'!F109="","",'(入力順➀)基本情報入力シート'!F109)</f>
        <v/>
      </c>
      <c r="G88" s="814" t="str">
        <f>IF('(入力順➀)基本情報入力シート'!G109="","",'(入力順➀)基本情報入力シート'!G109)</f>
        <v/>
      </c>
      <c r="H88" s="814" t="str">
        <f>IF('(入力順➀)基本情報入力シート'!H109="","",'(入力順➀)基本情報入力シート'!H109)</f>
        <v/>
      </c>
      <c r="I88" s="814" t="str">
        <f>IF('(入力順➀)基本情報入力シート'!I109="","",'(入力順➀)基本情報入力シート'!I109)</f>
        <v/>
      </c>
      <c r="J88" s="814" t="str">
        <f>IF('(入力順➀)基本情報入力シート'!J109="","",'(入力順➀)基本情報入力シート'!J109)</f>
        <v/>
      </c>
      <c r="K88" s="814" t="str">
        <f>IF('(入力順➀)基本情報入力シート'!K109="","",'(入力順➀)基本情報入力シート'!K109)</f>
        <v/>
      </c>
      <c r="L88" s="850" t="str">
        <f>IF('(入力順➀)基本情報入力シート'!L109="","",'(入力順➀)基本情報入力シート'!L109)</f>
        <v/>
      </c>
      <c r="M88" s="815" t="str">
        <f>IF('(入力順➀)基本情報入力シート'!M109="","",'(入力順➀)基本情報入力シート'!M109)</f>
        <v/>
      </c>
      <c r="N88" s="815" t="str">
        <f>IF('(入力順➀)基本情報入力シート'!R109="","",'(入力順➀)基本情報入力シート'!R109)</f>
        <v/>
      </c>
      <c r="O88" s="815" t="str">
        <f>IF('(入力順➀)基本情報入力シート'!W109="","",'(入力順➀)基本情報入力シート'!W109)</f>
        <v/>
      </c>
      <c r="P88" s="812" t="str">
        <f>IF('(入力順➀)基本情報入力シート'!X109="","",'(入力順➀)基本情報入力シート'!X109)</f>
        <v/>
      </c>
      <c r="Q88" s="816" t="str">
        <f>IF('(入力順➀)基本情報入力シート'!Y109="","",'(入力順➀)基本情報入力シート'!Y109)</f>
        <v/>
      </c>
      <c r="R88" s="817"/>
      <c r="S88" s="818" t="str">
        <f>IF(B88="×","",IF('(入力順➀)基本情報入力シート'!AB109="","",'(入力順➀)基本情報入力シート'!AB109))</f>
        <v/>
      </c>
      <c r="T88" s="819" t="str">
        <f>IF(B88="×","",IF('(入力順➀)基本情報入力シート'!AA109="","",'(入力順➀)基本情報入力シート'!AA109))</f>
        <v/>
      </c>
      <c r="U88" s="820" t="str">
        <f>IF(B88="×","",IF(Q88="","",VLOOKUP(Q88,【参考】数式用2!$A$3:$C$36,3,FALSE)))</f>
        <v/>
      </c>
      <c r="V88" s="821" t="s">
        <v>201</v>
      </c>
      <c r="W88" s="822"/>
      <c r="X88" s="823" t="s">
        <v>202</v>
      </c>
      <c r="Y88" s="824"/>
      <c r="Z88" s="825" t="s">
        <v>203</v>
      </c>
      <c r="AA88" s="826"/>
      <c r="AB88" s="827" t="s">
        <v>202</v>
      </c>
      <c r="AC88" s="828"/>
      <c r="AD88" s="827" t="s">
        <v>204</v>
      </c>
      <c r="AE88" s="829" t="s">
        <v>205</v>
      </c>
      <c r="AF88" s="830" t="str">
        <f t="shared" si="5"/>
        <v/>
      </c>
      <c r="AG88" s="835" t="s">
        <v>206</v>
      </c>
      <c r="AH88" s="832" t="str">
        <f t="shared" si="3"/>
        <v/>
      </c>
      <c r="AI88" s="833"/>
      <c r="AJ88" s="834"/>
      <c r="AK88" s="833"/>
      <c r="AL88" s="834"/>
    </row>
    <row r="89" spans="1:38" ht="36.75" customHeight="1">
      <c r="A89" s="812">
        <f t="shared" si="4"/>
        <v>78</v>
      </c>
      <c r="B89" s="817"/>
      <c r="C89" s="813" t="str">
        <f>IF('(入力順➀)基本情報入力シート'!C110="","",'(入力順➀)基本情報入力シート'!C110)</f>
        <v/>
      </c>
      <c r="D89" s="814" t="str">
        <f>IF('(入力順➀)基本情報入力シート'!D110="","",'(入力順➀)基本情報入力シート'!D110)</f>
        <v/>
      </c>
      <c r="E89" s="814" t="str">
        <f>IF('(入力順➀)基本情報入力シート'!E110="","",'(入力順➀)基本情報入力シート'!E110)</f>
        <v/>
      </c>
      <c r="F89" s="814" t="str">
        <f>IF('(入力順➀)基本情報入力シート'!F110="","",'(入力順➀)基本情報入力シート'!F110)</f>
        <v/>
      </c>
      <c r="G89" s="814" t="str">
        <f>IF('(入力順➀)基本情報入力シート'!G110="","",'(入力順➀)基本情報入力シート'!G110)</f>
        <v/>
      </c>
      <c r="H89" s="814" t="str">
        <f>IF('(入力順➀)基本情報入力シート'!H110="","",'(入力順➀)基本情報入力シート'!H110)</f>
        <v/>
      </c>
      <c r="I89" s="814" t="str">
        <f>IF('(入力順➀)基本情報入力シート'!I110="","",'(入力順➀)基本情報入力シート'!I110)</f>
        <v/>
      </c>
      <c r="J89" s="814" t="str">
        <f>IF('(入力順➀)基本情報入力シート'!J110="","",'(入力順➀)基本情報入力シート'!J110)</f>
        <v/>
      </c>
      <c r="K89" s="814" t="str">
        <f>IF('(入力順➀)基本情報入力シート'!K110="","",'(入力順➀)基本情報入力シート'!K110)</f>
        <v/>
      </c>
      <c r="L89" s="850" t="str">
        <f>IF('(入力順➀)基本情報入力シート'!L110="","",'(入力順➀)基本情報入力シート'!L110)</f>
        <v/>
      </c>
      <c r="M89" s="815" t="str">
        <f>IF('(入力順➀)基本情報入力シート'!M110="","",'(入力順➀)基本情報入力シート'!M110)</f>
        <v/>
      </c>
      <c r="N89" s="815" t="str">
        <f>IF('(入力順➀)基本情報入力シート'!R110="","",'(入力順➀)基本情報入力シート'!R110)</f>
        <v/>
      </c>
      <c r="O89" s="815" t="str">
        <f>IF('(入力順➀)基本情報入力シート'!W110="","",'(入力順➀)基本情報入力シート'!W110)</f>
        <v/>
      </c>
      <c r="P89" s="812" t="str">
        <f>IF('(入力順➀)基本情報入力シート'!X110="","",'(入力順➀)基本情報入力シート'!X110)</f>
        <v/>
      </c>
      <c r="Q89" s="816" t="str">
        <f>IF('(入力順➀)基本情報入力シート'!Y110="","",'(入力順➀)基本情報入力シート'!Y110)</f>
        <v/>
      </c>
      <c r="R89" s="817"/>
      <c r="S89" s="818" t="str">
        <f>IF(B89="×","",IF('(入力順➀)基本情報入力シート'!AB110="","",'(入力順➀)基本情報入力シート'!AB110))</f>
        <v/>
      </c>
      <c r="T89" s="819" t="str">
        <f>IF(B89="×","",IF('(入力順➀)基本情報入力シート'!AA110="","",'(入力順➀)基本情報入力シート'!AA110))</f>
        <v/>
      </c>
      <c r="U89" s="820" t="str">
        <f>IF(B89="×","",IF(Q89="","",VLOOKUP(Q89,【参考】数式用2!$A$3:$C$36,3,FALSE)))</f>
        <v/>
      </c>
      <c r="V89" s="821" t="s">
        <v>201</v>
      </c>
      <c r="W89" s="822"/>
      <c r="X89" s="823" t="s">
        <v>202</v>
      </c>
      <c r="Y89" s="824"/>
      <c r="Z89" s="825" t="s">
        <v>203</v>
      </c>
      <c r="AA89" s="826"/>
      <c r="AB89" s="827" t="s">
        <v>202</v>
      </c>
      <c r="AC89" s="828"/>
      <c r="AD89" s="827" t="s">
        <v>204</v>
      </c>
      <c r="AE89" s="829" t="s">
        <v>205</v>
      </c>
      <c r="AF89" s="830" t="str">
        <f t="shared" si="5"/>
        <v/>
      </c>
      <c r="AG89" s="835" t="s">
        <v>206</v>
      </c>
      <c r="AH89" s="832" t="str">
        <f t="shared" si="3"/>
        <v/>
      </c>
      <c r="AI89" s="833"/>
      <c r="AJ89" s="834"/>
      <c r="AK89" s="833"/>
      <c r="AL89" s="834"/>
    </row>
    <row r="90" spans="1:38" ht="36.75" customHeight="1">
      <c r="A90" s="812">
        <f t="shared" si="4"/>
        <v>79</v>
      </c>
      <c r="B90" s="817"/>
      <c r="C90" s="813" t="str">
        <f>IF('(入力順➀)基本情報入力シート'!C111="","",'(入力順➀)基本情報入力シート'!C111)</f>
        <v/>
      </c>
      <c r="D90" s="814" t="str">
        <f>IF('(入力順➀)基本情報入力シート'!D111="","",'(入力順➀)基本情報入力シート'!D111)</f>
        <v/>
      </c>
      <c r="E90" s="814" t="str">
        <f>IF('(入力順➀)基本情報入力シート'!E111="","",'(入力順➀)基本情報入力シート'!E111)</f>
        <v/>
      </c>
      <c r="F90" s="814" t="str">
        <f>IF('(入力順➀)基本情報入力シート'!F111="","",'(入力順➀)基本情報入力シート'!F111)</f>
        <v/>
      </c>
      <c r="G90" s="814" t="str">
        <f>IF('(入力順➀)基本情報入力シート'!G111="","",'(入力順➀)基本情報入力シート'!G111)</f>
        <v/>
      </c>
      <c r="H90" s="814" t="str">
        <f>IF('(入力順➀)基本情報入力シート'!H111="","",'(入力順➀)基本情報入力シート'!H111)</f>
        <v/>
      </c>
      <c r="I90" s="814" t="str">
        <f>IF('(入力順➀)基本情報入力シート'!I111="","",'(入力順➀)基本情報入力シート'!I111)</f>
        <v/>
      </c>
      <c r="J90" s="814" t="str">
        <f>IF('(入力順➀)基本情報入力シート'!J111="","",'(入力順➀)基本情報入力シート'!J111)</f>
        <v/>
      </c>
      <c r="K90" s="814" t="str">
        <f>IF('(入力順➀)基本情報入力シート'!K111="","",'(入力順➀)基本情報入力シート'!K111)</f>
        <v/>
      </c>
      <c r="L90" s="850" t="str">
        <f>IF('(入力順➀)基本情報入力シート'!L111="","",'(入力順➀)基本情報入力シート'!L111)</f>
        <v/>
      </c>
      <c r="M90" s="815" t="str">
        <f>IF('(入力順➀)基本情報入力シート'!M111="","",'(入力順➀)基本情報入力シート'!M111)</f>
        <v/>
      </c>
      <c r="N90" s="815" t="str">
        <f>IF('(入力順➀)基本情報入力シート'!R111="","",'(入力順➀)基本情報入力シート'!R111)</f>
        <v/>
      </c>
      <c r="O90" s="815" t="str">
        <f>IF('(入力順➀)基本情報入力シート'!W111="","",'(入力順➀)基本情報入力シート'!W111)</f>
        <v/>
      </c>
      <c r="P90" s="812" t="str">
        <f>IF('(入力順➀)基本情報入力シート'!X111="","",'(入力順➀)基本情報入力シート'!X111)</f>
        <v/>
      </c>
      <c r="Q90" s="816" t="str">
        <f>IF('(入力順➀)基本情報入力シート'!Y111="","",'(入力順➀)基本情報入力シート'!Y111)</f>
        <v/>
      </c>
      <c r="R90" s="817"/>
      <c r="S90" s="818" t="str">
        <f>IF(B90="×","",IF('(入力順➀)基本情報入力シート'!AB111="","",'(入力順➀)基本情報入力シート'!AB111))</f>
        <v/>
      </c>
      <c r="T90" s="819" t="str">
        <f>IF(B90="×","",IF('(入力順➀)基本情報入力シート'!AA111="","",'(入力順➀)基本情報入力シート'!AA111))</f>
        <v/>
      </c>
      <c r="U90" s="820" t="str">
        <f>IF(B90="×","",IF(Q90="","",VLOOKUP(Q90,【参考】数式用2!$A$3:$C$36,3,FALSE)))</f>
        <v/>
      </c>
      <c r="V90" s="821" t="s">
        <v>201</v>
      </c>
      <c r="W90" s="822"/>
      <c r="X90" s="823" t="s">
        <v>202</v>
      </c>
      <c r="Y90" s="824"/>
      <c r="Z90" s="825" t="s">
        <v>203</v>
      </c>
      <c r="AA90" s="826"/>
      <c r="AB90" s="827" t="s">
        <v>202</v>
      </c>
      <c r="AC90" s="828"/>
      <c r="AD90" s="827" t="s">
        <v>204</v>
      </c>
      <c r="AE90" s="829" t="s">
        <v>205</v>
      </c>
      <c r="AF90" s="830" t="str">
        <f t="shared" si="5"/>
        <v/>
      </c>
      <c r="AG90" s="835" t="s">
        <v>206</v>
      </c>
      <c r="AH90" s="832" t="str">
        <f t="shared" si="3"/>
        <v/>
      </c>
      <c r="AI90" s="833"/>
      <c r="AJ90" s="834"/>
      <c r="AK90" s="833"/>
      <c r="AL90" s="834"/>
    </row>
    <row r="91" spans="1:38" ht="36.75" customHeight="1">
      <c r="A91" s="812">
        <f t="shared" si="4"/>
        <v>80</v>
      </c>
      <c r="B91" s="817"/>
      <c r="C91" s="813" t="str">
        <f>IF('(入力順➀)基本情報入力シート'!C112="","",'(入力順➀)基本情報入力シート'!C112)</f>
        <v/>
      </c>
      <c r="D91" s="814" t="str">
        <f>IF('(入力順➀)基本情報入力シート'!D112="","",'(入力順➀)基本情報入力シート'!D112)</f>
        <v/>
      </c>
      <c r="E91" s="814" t="str">
        <f>IF('(入力順➀)基本情報入力シート'!E112="","",'(入力順➀)基本情報入力シート'!E112)</f>
        <v/>
      </c>
      <c r="F91" s="814" t="str">
        <f>IF('(入力順➀)基本情報入力シート'!F112="","",'(入力順➀)基本情報入力シート'!F112)</f>
        <v/>
      </c>
      <c r="G91" s="814" t="str">
        <f>IF('(入力順➀)基本情報入力シート'!G112="","",'(入力順➀)基本情報入力シート'!G112)</f>
        <v/>
      </c>
      <c r="H91" s="814" t="str">
        <f>IF('(入力順➀)基本情報入力シート'!H112="","",'(入力順➀)基本情報入力シート'!H112)</f>
        <v/>
      </c>
      <c r="I91" s="814" t="str">
        <f>IF('(入力順➀)基本情報入力シート'!I112="","",'(入力順➀)基本情報入力シート'!I112)</f>
        <v/>
      </c>
      <c r="J91" s="814" t="str">
        <f>IF('(入力順➀)基本情報入力シート'!J112="","",'(入力順➀)基本情報入力シート'!J112)</f>
        <v/>
      </c>
      <c r="K91" s="814" t="str">
        <f>IF('(入力順➀)基本情報入力シート'!K112="","",'(入力順➀)基本情報入力シート'!K112)</f>
        <v/>
      </c>
      <c r="L91" s="850" t="str">
        <f>IF('(入力順➀)基本情報入力シート'!L112="","",'(入力順➀)基本情報入力シート'!L112)</f>
        <v/>
      </c>
      <c r="M91" s="815" t="str">
        <f>IF('(入力順➀)基本情報入力シート'!M112="","",'(入力順➀)基本情報入力シート'!M112)</f>
        <v/>
      </c>
      <c r="N91" s="815" t="str">
        <f>IF('(入力順➀)基本情報入力シート'!R112="","",'(入力順➀)基本情報入力シート'!R112)</f>
        <v/>
      </c>
      <c r="O91" s="815" t="str">
        <f>IF('(入力順➀)基本情報入力シート'!W112="","",'(入力順➀)基本情報入力シート'!W112)</f>
        <v/>
      </c>
      <c r="P91" s="812" t="str">
        <f>IF('(入力順➀)基本情報入力シート'!X112="","",'(入力順➀)基本情報入力シート'!X112)</f>
        <v/>
      </c>
      <c r="Q91" s="816" t="str">
        <f>IF('(入力順➀)基本情報入力シート'!Y112="","",'(入力順➀)基本情報入力シート'!Y112)</f>
        <v/>
      </c>
      <c r="R91" s="817"/>
      <c r="S91" s="818" t="str">
        <f>IF(B91="×","",IF('(入力順➀)基本情報入力シート'!AB112="","",'(入力順➀)基本情報入力シート'!AB112))</f>
        <v/>
      </c>
      <c r="T91" s="819" t="str">
        <f>IF(B91="×","",IF('(入力順➀)基本情報入力シート'!AA112="","",'(入力順➀)基本情報入力シート'!AA112))</f>
        <v/>
      </c>
      <c r="U91" s="820" t="str">
        <f>IF(B91="×","",IF(Q91="","",VLOOKUP(Q91,【参考】数式用2!$A$3:$C$36,3,FALSE)))</f>
        <v/>
      </c>
      <c r="V91" s="821" t="s">
        <v>201</v>
      </c>
      <c r="W91" s="822"/>
      <c r="X91" s="823" t="s">
        <v>202</v>
      </c>
      <c r="Y91" s="824"/>
      <c r="Z91" s="825" t="s">
        <v>203</v>
      </c>
      <c r="AA91" s="826"/>
      <c r="AB91" s="827" t="s">
        <v>202</v>
      </c>
      <c r="AC91" s="828"/>
      <c r="AD91" s="827" t="s">
        <v>204</v>
      </c>
      <c r="AE91" s="829" t="s">
        <v>205</v>
      </c>
      <c r="AF91" s="830" t="str">
        <f t="shared" si="5"/>
        <v/>
      </c>
      <c r="AG91" s="835" t="s">
        <v>206</v>
      </c>
      <c r="AH91" s="832" t="str">
        <f t="shared" si="3"/>
        <v/>
      </c>
      <c r="AI91" s="833"/>
      <c r="AJ91" s="834"/>
      <c r="AK91" s="833"/>
      <c r="AL91" s="834"/>
    </row>
    <row r="92" spans="1:38" ht="36.75" customHeight="1">
      <c r="A92" s="812">
        <f t="shared" si="4"/>
        <v>81</v>
      </c>
      <c r="B92" s="817"/>
      <c r="C92" s="813" t="str">
        <f>IF('(入力順➀)基本情報入力シート'!C113="","",'(入力順➀)基本情報入力シート'!C113)</f>
        <v/>
      </c>
      <c r="D92" s="814" t="str">
        <f>IF('(入力順➀)基本情報入力シート'!D113="","",'(入力順➀)基本情報入力シート'!D113)</f>
        <v/>
      </c>
      <c r="E92" s="814" t="str">
        <f>IF('(入力順➀)基本情報入力シート'!E113="","",'(入力順➀)基本情報入力シート'!E113)</f>
        <v/>
      </c>
      <c r="F92" s="814" t="str">
        <f>IF('(入力順➀)基本情報入力シート'!F113="","",'(入力順➀)基本情報入力シート'!F113)</f>
        <v/>
      </c>
      <c r="G92" s="814" t="str">
        <f>IF('(入力順➀)基本情報入力シート'!G113="","",'(入力順➀)基本情報入力シート'!G113)</f>
        <v/>
      </c>
      <c r="H92" s="814" t="str">
        <f>IF('(入力順➀)基本情報入力シート'!H113="","",'(入力順➀)基本情報入力シート'!H113)</f>
        <v/>
      </c>
      <c r="I92" s="814" t="str">
        <f>IF('(入力順➀)基本情報入力シート'!I113="","",'(入力順➀)基本情報入力シート'!I113)</f>
        <v/>
      </c>
      <c r="J92" s="814" t="str">
        <f>IF('(入力順➀)基本情報入力シート'!J113="","",'(入力順➀)基本情報入力シート'!J113)</f>
        <v/>
      </c>
      <c r="K92" s="814" t="str">
        <f>IF('(入力順➀)基本情報入力シート'!K113="","",'(入力順➀)基本情報入力シート'!K113)</f>
        <v/>
      </c>
      <c r="L92" s="850" t="str">
        <f>IF('(入力順➀)基本情報入力シート'!L113="","",'(入力順➀)基本情報入力シート'!L113)</f>
        <v/>
      </c>
      <c r="M92" s="815" t="str">
        <f>IF('(入力順➀)基本情報入力シート'!M113="","",'(入力順➀)基本情報入力シート'!M113)</f>
        <v/>
      </c>
      <c r="N92" s="815" t="str">
        <f>IF('(入力順➀)基本情報入力シート'!R113="","",'(入力順➀)基本情報入力シート'!R113)</f>
        <v/>
      </c>
      <c r="O92" s="815" t="str">
        <f>IF('(入力順➀)基本情報入力シート'!W113="","",'(入力順➀)基本情報入力シート'!W113)</f>
        <v/>
      </c>
      <c r="P92" s="812" t="str">
        <f>IF('(入力順➀)基本情報入力シート'!X113="","",'(入力順➀)基本情報入力シート'!X113)</f>
        <v/>
      </c>
      <c r="Q92" s="816" t="str">
        <f>IF('(入力順➀)基本情報入力シート'!Y113="","",'(入力順➀)基本情報入力シート'!Y113)</f>
        <v/>
      </c>
      <c r="R92" s="817"/>
      <c r="S92" s="818" t="str">
        <f>IF(B92="×","",IF('(入力順➀)基本情報入力シート'!AB113="","",'(入力順➀)基本情報入力シート'!AB113))</f>
        <v/>
      </c>
      <c r="T92" s="819" t="str">
        <f>IF(B92="×","",IF('(入力順➀)基本情報入力シート'!AA113="","",'(入力順➀)基本情報入力シート'!AA113))</f>
        <v/>
      </c>
      <c r="U92" s="820" t="str">
        <f>IF(B92="×","",IF(Q92="","",VLOOKUP(Q92,【参考】数式用2!$A$3:$C$36,3,FALSE)))</f>
        <v/>
      </c>
      <c r="V92" s="821" t="s">
        <v>201</v>
      </c>
      <c r="W92" s="822"/>
      <c r="X92" s="823" t="s">
        <v>202</v>
      </c>
      <c r="Y92" s="824"/>
      <c r="Z92" s="825" t="s">
        <v>203</v>
      </c>
      <c r="AA92" s="826"/>
      <c r="AB92" s="827" t="s">
        <v>202</v>
      </c>
      <c r="AC92" s="828"/>
      <c r="AD92" s="827" t="s">
        <v>204</v>
      </c>
      <c r="AE92" s="829" t="s">
        <v>205</v>
      </c>
      <c r="AF92" s="830" t="str">
        <f t="shared" si="5"/>
        <v/>
      </c>
      <c r="AG92" s="835" t="s">
        <v>206</v>
      </c>
      <c r="AH92" s="832" t="str">
        <f t="shared" si="3"/>
        <v/>
      </c>
      <c r="AI92" s="833"/>
      <c r="AJ92" s="834"/>
      <c r="AK92" s="833"/>
      <c r="AL92" s="834"/>
    </row>
    <row r="93" spans="1:38" ht="36.75" customHeight="1">
      <c r="A93" s="812">
        <f t="shared" si="4"/>
        <v>82</v>
      </c>
      <c r="B93" s="817"/>
      <c r="C93" s="813" t="str">
        <f>IF('(入力順➀)基本情報入力シート'!C114="","",'(入力順➀)基本情報入力シート'!C114)</f>
        <v/>
      </c>
      <c r="D93" s="814" t="str">
        <f>IF('(入力順➀)基本情報入力シート'!D114="","",'(入力順➀)基本情報入力シート'!D114)</f>
        <v/>
      </c>
      <c r="E93" s="814" t="str">
        <f>IF('(入力順➀)基本情報入力シート'!E114="","",'(入力順➀)基本情報入力シート'!E114)</f>
        <v/>
      </c>
      <c r="F93" s="814" t="str">
        <f>IF('(入力順➀)基本情報入力シート'!F114="","",'(入力順➀)基本情報入力シート'!F114)</f>
        <v/>
      </c>
      <c r="G93" s="814" t="str">
        <f>IF('(入力順➀)基本情報入力シート'!G114="","",'(入力順➀)基本情報入力シート'!G114)</f>
        <v/>
      </c>
      <c r="H93" s="814" t="str">
        <f>IF('(入力順➀)基本情報入力シート'!H114="","",'(入力順➀)基本情報入力シート'!H114)</f>
        <v/>
      </c>
      <c r="I93" s="814" t="str">
        <f>IF('(入力順➀)基本情報入力シート'!I114="","",'(入力順➀)基本情報入力シート'!I114)</f>
        <v/>
      </c>
      <c r="J93" s="814" t="str">
        <f>IF('(入力順➀)基本情報入力シート'!J114="","",'(入力順➀)基本情報入力シート'!J114)</f>
        <v/>
      </c>
      <c r="K93" s="814" t="str">
        <f>IF('(入力順➀)基本情報入力シート'!K114="","",'(入力順➀)基本情報入力シート'!K114)</f>
        <v/>
      </c>
      <c r="L93" s="850" t="str">
        <f>IF('(入力順➀)基本情報入力シート'!L114="","",'(入力順➀)基本情報入力シート'!L114)</f>
        <v/>
      </c>
      <c r="M93" s="815" t="str">
        <f>IF('(入力順➀)基本情報入力シート'!M114="","",'(入力順➀)基本情報入力シート'!M114)</f>
        <v/>
      </c>
      <c r="N93" s="815" t="str">
        <f>IF('(入力順➀)基本情報入力シート'!R114="","",'(入力順➀)基本情報入力シート'!R114)</f>
        <v/>
      </c>
      <c r="O93" s="815" t="str">
        <f>IF('(入力順➀)基本情報入力シート'!W114="","",'(入力順➀)基本情報入力シート'!W114)</f>
        <v/>
      </c>
      <c r="P93" s="812" t="str">
        <f>IF('(入力順➀)基本情報入力シート'!X114="","",'(入力順➀)基本情報入力シート'!X114)</f>
        <v/>
      </c>
      <c r="Q93" s="816" t="str">
        <f>IF('(入力順➀)基本情報入力シート'!Y114="","",'(入力順➀)基本情報入力シート'!Y114)</f>
        <v/>
      </c>
      <c r="R93" s="817"/>
      <c r="S93" s="818" t="str">
        <f>IF(B93="×","",IF('(入力順➀)基本情報入力シート'!AB114="","",'(入力順➀)基本情報入力シート'!AB114))</f>
        <v/>
      </c>
      <c r="T93" s="819" t="str">
        <f>IF(B93="×","",IF('(入力順➀)基本情報入力シート'!AA114="","",'(入力順➀)基本情報入力シート'!AA114))</f>
        <v/>
      </c>
      <c r="U93" s="820" t="str">
        <f>IF(B93="×","",IF(Q93="","",VLOOKUP(Q93,【参考】数式用2!$A$3:$C$36,3,FALSE)))</f>
        <v/>
      </c>
      <c r="V93" s="821" t="s">
        <v>201</v>
      </c>
      <c r="W93" s="822"/>
      <c r="X93" s="823" t="s">
        <v>202</v>
      </c>
      <c r="Y93" s="824"/>
      <c r="Z93" s="825" t="s">
        <v>203</v>
      </c>
      <c r="AA93" s="826"/>
      <c r="AB93" s="827" t="s">
        <v>202</v>
      </c>
      <c r="AC93" s="828"/>
      <c r="AD93" s="827" t="s">
        <v>204</v>
      </c>
      <c r="AE93" s="829" t="s">
        <v>205</v>
      </c>
      <c r="AF93" s="830" t="str">
        <f t="shared" si="5"/>
        <v/>
      </c>
      <c r="AG93" s="835" t="s">
        <v>206</v>
      </c>
      <c r="AH93" s="832" t="str">
        <f t="shared" si="3"/>
        <v/>
      </c>
      <c r="AI93" s="833"/>
      <c r="AJ93" s="834"/>
      <c r="AK93" s="833"/>
      <c r="AL93" s="834"/>
    </row>
    <row r="94" spans="1:38" ht="36.75" customHeight="1">
      <c r="A94" s="812">
        <f t="shared" si="4"/>
        <v>83</v>
      </c>
      <c r="B94" s="817"/>
      <c r="C94" s="813" t="str">
        <f>IF('(入力順➀)基本情報入力シート'!C115="","",'(入力順➀)基本情報入力シート'!C115)</f>
        <v/>
      </c>
      <c r="D94" s="814" t="str">
        <f>IF('(入力順➀)基本情報入力シート'!D115="","",'(入力順➀)基本情報入力シート'!D115)</f>
        <v/>
      </c>
      <c r="E94" s="814" t="str">
        <f>IF('(入力順➀)基本情報入力シート'!E115="","",'(入力順➀)基本情報入力シート'!E115)</f>
        <v/>
      </c>
      <c r="F94" s="814" t="str">
        <f>IF('(入力順➀)基本情報入力シート'!F115="","",'(入力順➀)基本情報入力シート'!F115)</f>
        <v/>
      </c>
      <c r="G94" s="814" t="str">
        <f>IF('(入力順➀)基本情報入力シート'!G115="","",'(入力順➀)基本情報入力シート'!G115)</f>
        <v/>
      </c>
      <c r="H94" s="814" t="str">
        <f>IF('(入力順➀)基本情報入力シート'!H115="","",'(入力順➀)基本情報入力シート'!H115)</f>
        <v/>
      </c>
      <c r="I94" s="814" t="str">
        <f>IF('(入力順➀)基本情報入力シート'!I115="","",'(入力順➀)基本情報入力シート'!I115)</f>
        <v/>
      </c>
      <c r="J94" s="814" t="str">
        <f>IF('(入力順➀)基本情報入力シート'!J115="","",'(入力順➀)基本情報入力シート'!J115)</f>
        <v/>
      </c>
      <c r="K94" s="814" t="str">
        <f>IF('(入力順➀)基本情報入力シート'!K115="","",'(入力順➀)基本情報入力シート'!K115)</f>
        <v/>
      </c>
      <c r="L94" s="850" t="str">
        <f>IF('(入力順➀)基本情報入力シート'!L115="","",'(入力順➀)基本情報入力シート'!L115)</f>
        <v/>
      </c>
      <c r="M94" s="815" t="str">
        <f>IF('(入力順➀)基本情報入力シート'!M115="","",'(入力順➀)基本情報入力シート'!M115)</f>
        <v/>
      </c>
      <c r="N94" s="815" t="str">
        <f>IF('(入力順➀)基本情報入力シート'!R115="","",'(入力順➀)基本情報入力シート'!R115)</f>
        <v/>
      </c>
      <c r="O94" s="815" t="str">
        <f>IF('(入力順➀)基本情報入力シート'!W115="","",'(入力順➀)基本情報入力シート'!W115)</f>
        <v/>
      </c>
      <c r="P94" s="812" t="str">
        <f>IF('(入力順➀)基本情報入力シート'!X115="","",'(入力順➀)基本情報入力シート'!X115)</f>
        <v/>
      </c>
      <c r="Q94" s="816" t="str">
        <f>IF('(入力順➀)基本情報入力シート'!Y115="","",'(入力順➀)基本情報入力シート'!Y115)</f>
        <v/>
      </c>
      <c r="R94" s="817"/>
      <c r="S94" s="818" t="str">
        <f>IF(B94="×","",IF('(入力順➀)基本情報入力シート'!AB115="","",'(入力順➀)基本情報入力シート'!AB115))</f>
        <v/>
      </c>
      <c r="T94" s="819" t="str">
        <f>IF(B94="×","",IF('(入力順➀)基本情報入力シート'!AA115="","",'(入力順➀)基本情報入力シート'!AA115))</f>
        <v/>
      </c>
      <c r="U94" s="820" t="str">
        <f>IF(B94="×","",IF(Q94="","",VLOOKUP(Q94,【参考】数式用2!$A$3:$C$36,3,FALSE)))</f>
        <v/>
      </c>
      <c r="V94" s="821" t="s">
        <v>201</v>
      </c>
      <c r="W94" s="822"/>
      <c r="X94" s="823" t="s">
        <v>202</v>
      </c>
      <c r="Y94" s="824"/>
      <c r="Z94" s="825" t="s">
        <v>203</v>
      </c>
      <c r="AA94" s="826"/>
      <c r="AB94" s="827" t="s">
        <v>202</v>
      </c>
      <c r="AC94" s="828"/>
      <c r="AD94" s="827" t="s">
        <v>204</v>
      </c>
      <c r="AE94" s="829" t="s">
        <v>205</v>
      </c>
      <c r="AF94" s="830" t="str">
        <f t="shared" si="5"/>
        <v/>
      </c>
      <c r="AG94" s="835" t="s">
        <v>206</v>
      </c>
      <c r="AH94" s="832" t="str">
        <f t="shared" si="3"/>
        <v/>
      </c>
      <c r="AI94" s="833"/>
      <c r="AJ94" s="834"/>
      <c r="AK94" s="833"/>
      <c r="AL94" s="834"/>
    </row>
    <row r="95" spans="1:38" ht="36.75" customHeight="1">
      <c r="A95" s="812">
        <f t="shared" si="4"/>
        <v>84</v>
      </c>
      <c r="B95" s="817"/>
      <c r="C95" s="813" t="str">
        <f>IF('(入力順➀)基本情報入力シート'!C116="","",'(入力順➀)基本情報入力シート'!C116)</f>
        <v/>
      </c>
      <c r="D95" s="814" t="str">
        <f>IF('(入力順➀)基本情報入力シート'!D116="","",'(入力順➀)基本情報入力シート'!D116)</f>
        <v/>
      </c>
      <c r="E95" s="814" t="str">
        <f>IF('(入力順➀)基本情報入力シート'!E116="","",'(入力順➀)基本情報入力シート'!E116)</f>
        <v/>
      </c>
      <c r="F95" s="814" t="str">
        <f>IF('(入力順➀)基本情報入力シート'!F116="","",'(入力順➀)基本情報入力シート'!F116)</f>
        <v/>
      </c>
      <c r="G95" s="814" t="str">
        <f>IF('(入力順➀)基本情報入力シート'!G116="","",'(入力順➀)基本情報入力シート'!G116)</f>
        <v/>
      </c>
      <c r="H95" s="814" t="str">
        <f>IF('(入力順➀)基本情報入力シート'!H116="","",'(入力順➀)基本情報入力シート'!H116)</f>
        <v/>
      </c>
      <c r="I95" s="814" t="str">
        <f>IF('(入力順➀)基本情報入力シート'!I116="","",'(入力順➀)基本情報入力シート'!I116)</f>
        <v/>
      </c>
      <c r="J95" s="814" t="str">
        <f>IF('(入力順➀)基本情報入力シート'!J116="","",'(入力順➀)基本情報入力シート'!J116)</f>
        <v/>
      </c>
      <c r="K95" s="814" t="str">
        <f>IF('(入力順➀)基本情報入力シート'!K116="","",'(入力順➀)基本情報入力シート'!K116)</f>
        <v/>
      </c>
      <c r="L95" s="850" t="str">
        <f>IF('(入力順➀)基本情報入力シート'!L116="","",'(入力順➀)基本情報入力シート'!L116)</f>
        <v/>
      </c>
      <c r="M95" s="815" t="str">
        <f>IF('(入力順➀)基本情報入力シート'!M116="","",'(入力順➀)基本情報入力シート'!M116)</f>
        <v/>
      </c>
      <c r="N95" s="815" t="str">
        <f>IF('(入力順➀)基本情報入力シート'!R116="","",'(入力順➀)基本情報入力シート'!R116)</f>
        <v/>
      </c>
      <c r="O95" s="815" t="str">
        <f>IF('(入力順➀)基本情報入力シート'!W116="","",'(入力順➀)基本情報入力シート'!W116)</f>
        <v/>
      </c>
      <c r="P95" s="812" t="str">
        <f>IF('(入力順➀)基本情報入力シート'!X116="","",'(入力順➀)基本情報入力シート'!X116)</f>
        <v/>
      </c>
      <c r="Q95" s="816" t="str">
        <f>IF('(入力順➀)基本情報入力シート'!Y116="","",'(入力順➀)基本情報入力シート'!Y116)</f>
        <v/>
      </c>
      <c r="R95" s="817"/>
      <c r="S95" s="818" t="str">
        <f>IF(B95="×","",IF('(入力順➀)基本情報入力シート'!AB116="","",'(入力順➀)基本情報入力シート'!AB116))</f>
        <v/>
      </c>
      <c r="T95" s="819" t="str">
        <f>IF(B95="×","",IF('(入力順➀)基本情報入力シート'!AA116="","",'(入力順➀)基本情報入力シート'!AA116))</f>
        <v/>
      </c>
      <c r="U95" s="820" t="str">
        <f>IF(B95="×","",IF(Q95="","",VLOOKUP(Q95,【参考】数式用2!$A$3:$C$36,3,FALSE)))</f>
        <v/>
      </c>
      <c r="V95" s="821" t="s">
        <v>201</v>
      </c>
      <c r="W95" s="822"/>
      <c r="X95" s="823" t="s">
        <v>202</v>
      </c>
      <c r="Y95" s="824"/>
      <c r="Z95" s="825" t="s">
        <v>203</v>
      </c>
      <c r="AA95" s="826"/>
      <c r="AB95" s="827" t="s">
        <v>202</v>
      </c>
      <c r="AC95" s="828"/>
      <c r="AD95" s="827" t="s">
        <v>204</v>
      </c>
      <c r="AE95" s="829" t="s">
        <v>205</v>
      </c>
      <c r="AF95" s="830" t="str">
        <f t="shared" si="5"/>
        <v/>
      </c>
      <c r="AG95" s="835" t="s">
        <v>206</v>
      </c>
      <c r="AH95" s="832" t="str">
        <f t="shared" si="3"/>
        <v/>
      </c>
      <c r="AI95" s="833"/>
      <c r="AJ95" s="834"/>
      <c r="AK95" s="833"/>
      <c r="AL95" s="834"/>
    </row>
    <row r="96" spans="1:38" ht="36.75" customHeight="1">
      <c r="A96" s="812">
        <f t="shared" si="4"/>
        <v>85</v>
      </c>
      <c r="B96" s="817"/>
      <c r="C96" s="813" t="str">
        <f>IF('(入力順➀)基本情報入力シート'!C117="","",'(入力順➀)基本情報入力シート'!C117)</f>
        <v/>
      </c>
      <c r="D96" s="814" t="str">
        <f>IF('(入力順➀)基本情報入力シート'!D117="","",'(入力順➀)基本情報入力シート'!D117)</f>
        <v/>
      </c>
      <c r="E96" s="814" t="str">
        <f>IF('(入力順➀)基本情報入力シート'!E117="","",'(入力順➀)基本情報入力シート'!E117)</f>
        <v/>
      </c>
      <c r="F96" s="814" t="str">
        <f>IF('(入力順➀)基本情報入力シート'!F117="","",'(入力順➀)基本情報入力シート'!F117)</f>
        <v/>
      </c>
      <c r="G96" s="814" t="str">
        <f>IF('(入力順➀)基本情報入力シート'!G117="","",'(入力順➀)基本情報入力シート'!G117)</f>
        <v/>
      </c>
      <c r="H96" s="814" t="str">
        <f>IF('(入力順➀)基本情報入力シート'!H117="","",'(入力順➀)基本情報入力シート'!H117)</f>
        <v/>
      </c>
      <c r="I96" s="814" t="str">
        <f>IF('(入力順➀)基本情報入力シート'!I117="","",'(入力順➀)基本情報入力シート'!I117)</f>
        <v/>
      </c>
      <c r="J96" s="814" t="str">
        <f>IF('(入力順➀)基本情報入力シート'!J117="","",'(入力順➀)基本情報入力シート'!J117)</f>
        <v/>
      </c>
      <c r="K96" s="814" t="str">
        <f>IF('(入力順➀)基本情報入力シート'!K117="","",'(入力順➀)基本情報入力シート'!K117)</f>
        <v/>
      </c>
      <c r="L96" s="850" t="str">
        <f>IF('(入力順➀)基本情報入力シート'!L117="","",'(入力順➀)基本情報入力シート'!L117)</f>
        <v/>
      </c>
      <c r="M96" s="815" t="str">
        <f>IF('(入力順➀)基本情報入力シート'!M117="","",'(入力順➀)基本情報入力シート'!M117)</f>
        <v/>
      </c>
      <c r="N96" s="815" t="str">
        <f>IF('(入力順➀)基本情報入力シート'!R117="","",'(入力順➀)基本情報入力シート'!R117)</f>
        <v/>
      </c>
      <c r="O96" s="815" t="str">
        <f>IF('(入力順➀)基本情報入力シート'!W117="","",'(入力順➀)基本情報入力シート'!W117)</f>
        <v/>
      </c>
      <c r="P96" s="812" t="str">
        <f>IF('(入力順➀)基本情報入力シート'!X117="","",'(入力順➀)基本情報入力シート'!X117)</f>
        <v/>
      </c>
      <c r="Q96" s="816" t="str">
        <f>IF('(入力順➀)基本情報入力シート'!Y117="","",'(入力順➀)基本情報入力シート'!Y117)</f>
        <v/>
      </c>
      <c r="R96" s="817"/>
      <c r="S96" s="818" t="str">
        <f>IF(B96="×","",IF('(入力順➀)基本情報入力シート'!AB117="","",'(入力順➀)基本情報入力シート'!AB117))</f>
        <v/>
      </c>
      <c r="T96" s="819" t="str">
        <f>IF(B96="×","",IF('(入力順➀)基本情報入力シート'!AA117="","",'(入力順➀)基本情報入力シート'!AA117))</f>
        <v/>
      </c>
      <c r="U96" s="820" t="str">
        <f>IF(B96="×","",IF(Q96="","",VLOOKUP(Q96,【参考】数式用2!$A$3:$C$36,3,FALSE)))</f>
        <v/>
      </c>
      <c r="V96" s="821" t="s">
        <v>201</v>
      </c>
      <c r="W96" s="822"/>
      <c r="X96" s="823" t="s">
        <v>202</v>
      </c>
      <c r="Y96" s="824"/>
      <c r="Z96" s="825" t="s">
        <v>203</v>
      </c>
      <c r="AA96" s="826"/>
      <c r="AB96" s="827" t="s">
        <v>202</v>
      </c>
      <c r="AC96" s="828"/>
      <c r="AD96" s="827" t="s">
        <v>204</v>
      </c>
      <c r="AE96" s="829" t="s">
        <v>205</v>
      </c>
      <c r="AF96" s="830" t="str">
        <f t="shared" si="5"/>
        <v/>
      </c>
      <c r="AG96" s="835" t="s">
        <v>206</v>
      </c>
      <c r="AH96" s="832" t="str">
        <f t="shared" si="3"/>
        <v/>
      </c>
      <c r="AI96" s="833"/>
      <c r="AJ96" s="834"/>
      <c r="AK96" s="833"/>
      <c r="AL96" s="834"/>
    </row>
    <row r="97" spans="1:38" ht="36.75" customHeight="1">
      <c r="A97" s="812">
        <f t="shared" si="4"/>
        <v>86</v>
      </c>
      <c r="B97" s="817"/>
      <c r="C97" s="813" t="str">
        <f>IF('(入力順➀)基本情報入力シート'!C118="","",'(入力順➀)基本情報入力シート'!C118)</f>
        <v/>
      </c>
      <c r="D97" s="814" t="str">
        <f>IF('(入力順➀)基本情報入力シート'!D118="","",'(入力順➀)基本情報入力シート'!D118)</f>
        <v/>
      </c>
      <c r="E97" s="814" t="str">
        <f>IF('(入力順➀)基本情報入力シート'!E118="","",'(入力順➀)基本情報入力シート'!E118)</f>
        <v/>
      </c>
      <c r="F97" s="814" t="str">
        <f>IF('(入力順➀)基本情報入力シート'!F118="","",'(入力順➀)基本情報入力シート'!F118)</f>
        <v/>
      </c>
      <c r="G97" s="814" t="str">
        <f>IF('(入力順➀)基本情報入力シート'!G118="","",'(入力順➀)基本情報入力シート'!G118)</f>
        <v/>
      </c>
      <c r="H97" s="814" t="str">
        <f>IF('(入力順➀)基本情報入力シート'!H118="","",'(入力順➀)基本情報入力シート'!H118)</f>
        <v/>
      </c>
      <c r="I97" s="814" t="str">
        <f>IF('(入力順➀)基本情報入力シート'!I118="","",'(入力順➀)基本情報入力シート'!I118)</f>
        <v/>
      </c>
      <c r="J97" s="814" t="str">
        <f>IF('(入力順➀)基本情報入力シート'!J118="","",'(入力順➀)基本情報入力シート'!J118)</f>
        <v/>
      </c>
      <c r="K97" s="814" t="str">
        <f>IF('(入力順➀)基本情報入力シート'!K118="","",'(入力順➀)基本情報入力シート'!K118)</f>
        <v/>
      </c>
      <c r="L97" s="850" t="str">
        <f>IF('(入力順➀)基本情報入力シート'!L118="","",'(入力順➀)基本情報入力シート'!L118)</f>
        <v/>
      </c>
      <c r="M97" s="815" t="str">
        <f>IF('(入力順➀)基本情報入力シート'!M118="","",'(入力順➀)基本情報入力シート'!M118)</f>
        <v/>
      </c>
      <c r="N97" s="815" t="str">
        <f>IF('(入力順➀)基本情報入力シート'!R118="","",'(入力順➀)基本情報入力シート'!R118)</f>
        <v/>
      </c>
      <c r="O97" s="815" t="str">
        <f>IF('(入力順➀)基本情報入力シート'!W118="","",'(入力順➀)基本情報入力シート'!W118)</f>
        <v/>
      </c>
      <c r="P97" s="812" t="str">
        <f>IF('(入力順➀)基本情報入力シート'!X118="","",'(入力順➀)基本情報入力シート'!X118)</f>
        <v/>
      </c>
      <c r="Q97" s="816" t="str">
        <f>IF('(入力順➀)基本情報入力シート'!Y118="","",'(入力順➀)基本情報入力シート'!Y118)</f>
        <v/>
      </c>
      <c r="R97" s="817"/>
      <c r="S97" s="818" t="str">
        <f>IF(B97="×","",IF('(入力順➀)基本情報入力シート'!AB118="","",'(入力順➀)基本情報入力シート'!AB118))</f>
        <v/>
      </c>
      <c r="T97" s="819" t="str">
        <f>IF(B97="×","",IF('(入力順➀)基本情報入力シート'!AA118="","",'(入力順➀)基本情報入力シート'!AA118))</f>
        <v/>
      </c>
      <c r="U97" s="820" t="str">
        <f>IF(B97="×","",IF(Q97="","",VLOOKUP(Q97,【参考】数式用2!$A$3:$C$36,3,FALSE)))</f>
        <v/>
      </c>
      <c r="V97" s="821" t="s">
        <v>201</v>
      </c>
      <c r="W97" s="822"/>
      <c r="X97" s="823" t="s">
        <v>202</v>
      </c>
      <c r="Y97" s="824"/>
      <c r="Z97" s="825" t="s">
        <v>203</v>
      </c>
      <c r="AA97" s="826"/>
      <c r="AB97" s="827" t="s">
        <v>202</v>
      </c>
      <c r="AC97" s="828"/>
      <c r="AD97" s="827" t="s">
        <v>204</v>
      </c>
      <c r="AE97" s="829" t="s">
        <v>205</v>
      </c>
      <c r="AF97" s="830" t="str">
        <f t="shared" si="5"/>
        <v/>
      </c>
      <c r="AG97" s="835" t="s">
        <v>206</v>
      </c>
      <c r="AH97" s="832" t="str">
        <f t="shared" si="3"/>
        <v/>
      </c>
      <c r="AI97" s="833"/>
      <c r="AJ97" s="834"/>
      <c r="AK97" s="833"/>
      <c r="AL97" s="834"/>
    </row>
    <row r="98" spans="1:38" ht="36.75" customHeight="1">
      <c r="A98" s="812">
        <f t="shared" si="4"/>
        <v>87</v>
      </c>
      <c r="B98" s="817"/>
      <c r="C98" s="813" t="str">
        <f>IF('(入力順➀)基本情報入力シート'!C119="","",'(入力順➀)基本情報入力シート'!C119)</f>
        <v/>
      </c>
      <c r="D98" s="814" t="str">
        <f>IF('(入力順➀)基本情報入力シート'!D119="","",'(入力順➀)基本情報入力シート'!D119)</f>
        <v/>
      </c>
      <c r="E98" s="814" t="str">
        <f>IF('(入力順➀)基本情報入力シート'!E119="","",'(入力順➀)基本情報入力シート'!E119)</f>
        <v/>
      </c>
      <c r="F98" s="814" t="str">
        <f>IF('(入力順➀)基本情報入力シート'!F119="","",'(入力順➀)基本情報入力シート'!F119)</f>
        <v/>
      </c>
      <c r="G98" s="814" t="str">
        <f>IF('(入力順➀)基本情報入力シート'!G119="","",'(入力順➀)基本情報入力シート'!G119)</f>
        <v/>
      </c>
      <c r="H98" s="814" t="str">
        <f>IF('(入力順➀)基本情報入力シート'!H119="","",'(入力順➀)基本情報入力シート'!H119)</f>
        <v/>
      </c>
      <c r="I98" s="814" t="str">
        <f>IF('(入力順➀)基本情報入力シート'!I119="","",'(入力順➀)基本情報入力シート'!I119)</f>
        <v/>
      </c>
      <c r="J98" s="814" t="str">
        <f>IF('(入力順➀)基本情報入力シート'!J119="","",'(入力順➀)基本情報入力シート'!J119)</f>
        <v/>
      </c>
      <c r="K98" s="814" t="str">
        <f>IF('(入力順➀)基本情報入力シート'!K119="","",'(入力順➀)基本情報入力シート'!K119)</f>
        <v/>
      </c>
      <c r="L98" s="850" t="str">
        <f>IF('(入力順➀)基本情報入力シート'!L119="","",'(入力順➀)基本情報入力シート'!L119)</f>
        <v/>
      </c>
      <c r="M98" s="815" t="str">
        <f>IF('(入力順➀)基本情報入力シート'!M119="","",'(入力順➀)基本情報入力シート'!M119)</f>
        <v/>
      </c>
      <c r="N98" s="815" t="str">
        <f>IF('(入力順➀)基本情報入力シート'!R119="","",'(入力順➀)基本情報入力シート'!R119)</f>
        <v/>
      </c>
      <c r="O98" s="815" t="str">
        <f>IF('(入力順➀)基本情報入力シート'!W119="","",'(入力順➀)基本情報入力シート'!W119)</f>
        <v/>
      </c>
      <c r="P98" s="812" t="str">
        <f>IF('(入力順➀)基本情報入力シート'!X119="","",'(入力順➀)基本情報入力シート'!X119)</f>
        <v/>
      </c>
      <c r="Q98" s="816" t="str">
        <f>IF('(入力順➀)基本情報入力シート'!Y119="","",'(入力順➀)基本情報入力シート'!Y119)</f>
        <v/>
      </c>
      <c r="R98" s="817"/>
      <c r="S98" s="818" t="str">
        <f>IF(B98="×","",IF('(入力順➀)基本情報入力シート'!AB119="","",'(入力順➀)基本情報入力シート'!AB119))</f>
        <v/>
      </c>
      <c r="T98" s="819" t="str">
        <f>IF(B98="×","",IF('(入力順➀)基本情報入力シート'!AA119="","",'(入力順➀)基本情報入力シート'!AA119))</f>
        <v/>
      </c>
      <c r="U98" s="820" t="str">
        <f>IF(B98="×","",IF(Q98="","",VLOOKUP(Q98,【参考】数式用2!$A$3:$C$36,3,FALSE)))</f>
        <v/>
      </c>
      <c r="V98" s="821" t="s">
        <v>201</v>
      </c>
      <c r="W98" s="822"/>
      <c r="X98" s="823" t="s">
        <v>202</v>
      </c>
      <c r="Y98" s="824"/>
      <c r="Z98" s="825" t="s">
        <v>203</v>
      </c>
      <c r="AA98" s="826"/>
      <c r="AB98" s="827" t="s">
        <v>202</v>
      </c>
      <c r="AC98" s="828"/>
      <c r="AD98" s="827" t="s">
        <v>204</v>
      </c>
      <c r="AE98" s="829" t="s">
        <v>205</v>
      </c>
      <c r="AF98" s="830" t="str">
        <f t="shared" si="5"/>
        <v/>
      </c>
      <c r="AG98" s="835" t="s">
        <v>206</v>
      </c>
      <c r="AH98" s="832" t="str">
        <f t="shared" si="3"/>
        <v/>
      </c>
      <c r="AI98" s="833"/>
      <c r="AJ98" s="834"/>
      <c r="AK98" s="833"/>
      <c r="AL98" s="834"/>
    </row>
    <row r="99" spans="1:38" ht="36.75" customHeight="1">
      <c r="A99" s="812">
        <f t="shared" si="4"/>
        <v>88</v>
      </c>
      <c r="B99" s="817"/>
      <c r="C99" s="813" t="str">
        <f>IF('(入力順➀)基本情報入力シート'!C120="","",'(入力順➀)基本情報入力シート'!C120)</f>
        <v/>
      </c>
      <c r="D99" s="814" t="str">
        <f>IF('(入力順➀)基本情報入力シート'!D120="","",'(入力順➀)基本情報入力シート'!D120)</f>
        <v/>
      </c>
      <c r="E99" s="814" t="str">
        <f>IF('(入力順➀)基本情報入力シート'!E120="","",'(入力順➀)基本情報入力シート'!E120)</f>
        <v/>
      </c>
      <c r="F99" s="814" t="str">
        <f>IF('(入力順➀)基本情報入力シート'!F120="","",'(入力順➀)基本情報入力シート'!F120)</f>
        <v/>
      </c>
      <c r="G99" s="814" t="str">
        <f>IF('(入力順➀)基本情報入力シート'!G120="","",'(入力順➀)基本情報入力シート'!G120)</f>
        <v/>
      </c>
      <c r="H99" s="814" t="str">
        <f>IF('(入力順➀)基本情報入力シート'!H120="","",'(入力順➀)基本情報入力シート'!H120)</f>
        <v/>
      </c>
      <c r="I99" s="814" t="str">
        <f>IF('(入力順➀)基本情報入力シート'!I120="","",'(入力順➀)基本情報入力シート'!I120)</f>
        <v/>
      </c>
      <c r="J99" s="814" t="str">
        <f>IF('(入力順➀)基本情報入力シート'!J120="","",'(入力順➀)基本情報入力シート'!J120)</f>
        <v/>
      </c>
      <c r="K99" s="814" t="str">
        <f>IF('(入力順➀)基本情報入力シート'!K120="","",'(入力順➀)基本情報入力シート'!K120)</f>
        <v/>
      </c>
      <c r="L99" s="850" t="str">
        <f>IF('(入力順➀)基本情報入力シート'!L120="","",'(入力順➀)基本情報入力シート'!L120)</f>
        <v/>
      </c>
      <c r="M99" s="815" t="str">
        <f>IF('(入力順➀)基本情報入力シート'!M120="","",'(入力順➀)基本情報入力シート'!M120)</f>
        <v/>
      </c>
      <c r="N99" s="815" t="str">
        <f>IF('(入力順➀)基本情報入力シート'!R120="","",'(入力順➀)基本情報入力シート'!R120)</f>
        <v/>
      </c>
      <c r="O99" s="815" t="str">
        <f>IF('(入力順➀)基本情報入力シート'!W120="","",'(入力順➀)基本情報入力シート'!W120)</f>
        <v/>
      </c>
      <c r="P99" s="812" t="str">
        <f>IF('(入力順➀)基本情報入力シート'!X120="","",'(入力順➀)基本情報入力シート'!X120)</f>
        <v/>
      </c>
      <c r="Q99" s="816" t="str">
        <f>IF('(入力順➀)基本情報入力シート'!Y120="","",'(入力順➀)基本情報入力シート'!Y120)</f>
        <v/>
      </c>
      <c r="R99" s="817"/>
      <c r="S99" s="818" t="str">
        <f>IF(B99="×","",IF('(入力順➀)基本情報入力シート'!AB120="","",'(入力順➀)基本情報入力シート'!AB120))</f>
        <v/>
      </c>
      <c r="T99" s="819" t="str">
        <f>IF(B99="×","",IF('(入力順➀)基本情報入力シート'!AA120="","",'(入力順➀)基本情報入力シート'!AA120))</f>
        <v/>
      </c>
      <c r="U99" s="820" t="str">
        <f>IF(B99="×","",IF(Q99="","",VLOOKUP(Q99,【参考】数式用2!$A$3:$C$36,3,FALSE)))</f>
        <v/>
      </c>
      <c r="V99" s="821" t="s">
        <v>201</v>
      </c>
      <c r="W99" s="822"/>
      <c r="X99" s="823" t="s">
        <v>202</v>
      </c>
      <c r="Y99" s="824"/>
      <c r="Z99" s="825" t="s">
        <v>203</v>
      </c>
      <c r="AA99" s="826"/>
      <c r="AB99" s="827" t="s">
        <v>202</v>
      </c>
      <c r="AC99" s="828"/>
      <c r="AD99" s="827" t="s">
        <v>204</v>
      </c>
      <c r="AE99" s="829" t="s">
        <v>205</v>
      </c>
      <c r="AF99" s="830" t="str">
        <f t="shared" si="5"/>
        <v/>
      </c>
      <c r="AG99" s="835" t="s">
        <v>206</v>
      </c>
      <c r="AH99" s="832" t="str">
        <f t="shared" si="3"/>
        <v/>
      </c>
      <c r="AI99" s="833"/>
      <c r="AJ99" s="834"/>
      <c r="AK99" s="833"/>
      <c r="AL99" s="834"/>
    </row>
    <row r="100" spans="1:38" ht="36.75" customHeight="1">
      <c r="A100" s="812">
        <f t="shared" si="4"/>
        <v>89</v>
      </c>
      <c r="B100" s="817"/>
      <c r="C100" s="813" t="str">
        <f>IF('(入力順➀)基本情報入力シート'!C121="","",'(入力順➀)基本情報入力シート'!C121)</f>
        <v/>
      </c>
      <c r="D100" s="814" t="str">
        <f>IF('(入力順➀)基本情報入力シート'!D121="","",'(入力順➀)基本情報入力シート'!D121)</f>
        <v/>
      </c>
      <c r="E100" s="814" t="str">
        <f>IF('(入力順➀)基本情報入力シート'!E121="","",'(入力順➀)基本情報入力シート'!E121)</f>
        <v/>
      </c>
      <c r="F100" s="814" t="str">
        <f>IF('(入力順➀)基本情報入力シート'!F121="","",'(入力順➀)基本情報入力シート'!F121)</f>
        <v/>
      </c>
      <c r="G100" s="814" t="str">
        <f>IF('(入力順➀)基本情報入力シート'!G121="","",'(入力順➀)基本情報入力シート'!G121)</f>
        <v/>
      </c>
      <c r="H100" s="814" t="str">
        <f>IF('(入力順➀)基本情報入力シート'!H121="","",'(入力順➀)基本情報入力シート'!H121)</f>
        <v/>
      </c>
      <c r="I100" s="814" t="str">
        <f>IF('(入力順➀)基本情報入力シート'!I121="","",'(入力順➀)基本情報入力シート'!I121)</f>
        <v/>
      </c>
      <c r="J100" s="814" t="str">
        <f>IF('(入力順➀)基本情報入力シート'!J121="","",'(入力順➀)基本情報入力シート'!J121)</f>
        <v/>
      </c>
      <c r="K100" s="814" t="str">
        <f>IF('(入力順➀)基本情報入力シート'!K121="","",'(入力順➀)基本情報入力シート'!K121)</f>
        <v/>
      </c>
      <c r="L100" s="850" t="str">
        <f>IF('(入力順➀)基本情報入力シート'!L121="","",'(入力順➀)基本情報入力シート'!L121)</f>
        <v/>
      </c>
      <c r="M100" s="815" t="str">
        <f>IF('(入力順➀)基本情報入力シート'!M121="","",'(入力順➀)基本情報入力シート'!M121)</f>
        <v/>
      </c>
      <c r="N100" s="815" t="str">
        <f>IF('(入力順➀)基本情報入力シート'!R121="","",'(入力順➀)基本情報入力シート'!R121)</f>
        <v/>
      </c>
      <c r="O100" s="815" t="str">
        <f>IF('(入力順➀)基本情報入力シート'!W121="","",'(入力順➀)基本情報入力シート'!W121)</f>
        <v/>
      </c>
      <c r="P100" s="812" t="str">
        <f>IF('(入力順➀)基本情報入力シート'!X121="","",'(入力順➀)基本情報入力シート'!X121)</f>
        <v/>
      </c>
      <c r="Q100" s="816" t="str">
        <f>IF('(入力順➀)基本情報入力シート'!Y121="","",'(入力順➀)基本情報入力シート'!Y121)</f>
        <v/>
      </c>
      <c r="R100" s="817"/>
      <c r="S100" s="818" t="str">
        <f>IF(B100="×","",IF('(入力順➀)基本情報入力シート'!AB121="","",'(入力順➀)基本情報入力シート'!AB121))</f>
        <v/>
      </c>
      <c r="T100" s="819" t="str">
        <f>IF(B100="×","",IF('(入力順➀)基本情報入力シート'!AA121="","",'(入力順➀)基本情報入力シート'!AA121))</f>
        <v/>
      </c>
      <c r="U100" s="820" t="str">
        <f>IF(B100="×","",IF(Q100="","",VLOOKUP(Q100,【参考】数式用2!$A$3:$C$36,3,FALSE)))</f>
        <v/>
      </c>
      <c r="V100" s="821" t="s">
        <v>201</v>
      </c>
      <c r="W100" s="822"/>
      <c r="X100" s="823" t="s">
        <v>202</v>
      </c>
      <c r="Y100" s="824"/>
      <c r="Z100" s="825" t="s">
        <v>203</v>
      </c>
      <c r="AA100" s="826"/>
      <c r="AB100" s="827" t="s">
        <v>202</v>
      </c>
      <c r="AC100" s="828"/>
      <c r="AD100" s="827" t="s">
        <v>204</v>
      </c>
      <c r="AE100" s="829" t="s">
        <v>205</v>
      </c>
      <c r="AF100" s="830" t="str">
        <f t="shared" si="5"/>
        <v/>
      </c>
      <c r="AG100" s="835" t="s">
        <v>206</v>
      </c>
      <c r="AH100" s="832" t="str">
        <f t="shared" si="3"/>
        <v/>
      </c>
      <c r="AI100" s="833"/>
      <c r="AJ100" s="834"/>
      <c r="AK100" s="833"/>
      <c r="AL100" s="834"/>
    </row>
    <row r="101" spans="1:38" ht="36.75" customHeight="1">
      <c r="A101" s="812">
        <f t="shared" si="4"/>
        <v>90</v>
      </c>
      <c r="B101" s="817"/>
      <c r="C101" s="813" t="str">
        <f>IF('(入力順➀)基本情報入力シート'!C122="","",'(入力順➀)基本情報入力シート'!C122)</f>
        <v/>
      </c>
      <c r="D101" s="814" t="str">
        <f>IF('(入力順➀)基本情報入力シート'!D122="","",'(入力順➀)基本情報入力シート'!D122)</f>
        <v/>
      </c>
      <c r="E101" s="814" t="str">
        <f>IF('(入力順➀)基本情報入力シート'!E122="","",'(入力順➀)基本情報入力シート'!E122)</f>
        <v/>
      </c>
      <c r="F101" s="814" t="str">
        <f>IF('(入力順➀)基本情報入力シート'!F122="","",'(入力順➀)基本情報入力シート'!F122)</f>
        <v/>
      </c>
      <c r="G101" s="814" t="str">
        <f>IF('(入力順➀)基本情報入力シート'!G122="","",'(入力順➀)基本情報入力シート'!G122)</f>
        <v/>
      </c>
      <c r="H101" s="814" t="str">
        <f>IF('(入力順➀)基本情報入力シート'!H122="","",'(入力順➀)基本情報入力シート'!H122)</f>
        <v/>
      </c>
      <c r="I101" s="814" t="str">
        <f>IF('(入力順➀)基本情報入力シート'!I122="","",'(入力順➀)基本情報入力シート'!I122)</f>
        <v/>
      </c>
      <c r="J101" s="814" t="str">
        <f>IF('(入力順➀)基本情報入力シート'!J122="","",'(入力順➀)基本情報入力シート'!J122)</f>
        <v/>
      </c>
      <c r="K101" s="814" t="str">
        <f>IF('(入力順➀)基本情報入力シート'!K122="","",'(入力順➀)基本情報入力シート'!K122)</f>
        <v/>
      </c>
      <c r="L101" s="850" t="str">
        <f>IF('(入力順➀)基本情報入力シート'!L122="","",'(入力順➀)基本情報入力シート'!L122)</f>
        <v/>
      </c>
      <c r="M101" s="815" t="str">
        <f>IF('(入力順➀)基本情報入力シート'!M122="","",'(入力順➀)基本情報入力シート'!M122)</f>
        <v/>
      </c>
      <c r="N101" s="815" t="str">
        <f>IF('(入力順➀)基本情報入力シート'!R122="","",'(入力順➀)基本情報入力シート'!R122)</f>
        <v/>
      </c>
      <c r="O101" s="815" t="str">
        <f>IF('(入力順➀)基本情報入力シート'!W122="","",'(入力順➀)基本情報入力シート'!W122)</f>
        <v/>
      </c>
      <c r="P101" s="812" t="str">
        <f>IF('(入力順➀)基本情報入力シート'!X122="","",'(入力順➀)基本情報入力シート'!X122)</f>
        <v/>
      </c>
      <c r="Q101" s="816" t="str">
        <f>IF('(入力順➀)基本情報入力シート'!Y122="","",'(入力順➀)基本情報入力シート'!Y122)</f>
        <v/>
      </c>
      <c r="R101" s="817"/>
      <c r="S101" s="818" t="str">
        <f>IF(B101="×","",IF('(入力順➀)基本情報入力シート'!AB122="","",'(入力順➀)基本情報入力シート'!AB122))</f>
        <v/>
      </c>
      <c r="T101" s="819" t="str">
        <f>IF(B101="×","",IF('(入力順➀)基本情報入力シート'!AA122="","",'(入力順➀)基本情報入力シート'!AA122))</f>
        <v/>
      </c>
      <c r="U101" s="820" t="str">
        <f>IF(B101="×","",IF(Q101="","",VLOOKUP(Q101,【参考】数式用2!$A$3:$C$36,3,FALSE)))</f>
        <v/>
      </c>
      <c r="V101" s="821" t="s">
        <v>201</v>
      </c>
      <c r="W101" s="822"/>
      <c r="X101" s="823" t="s">
        <v>202</v>
      </c>
      <c r="Y101" s="824"/>
      <c r="Z101" s="825" t="s">
        <v>203</v>
      </c>
      <c r="AA101" s="826"/>
      <c r="AB101" s="827" t="s">
        <v>202</v>
      </c>
      <c r="AC101" s="828"/>
      <c r="AD101" s="827" t="s">
        <v>204</v>
      </c>
      <c r="AE101" s="829" t="s">
        <v>205</v>
      </c>
      <c r="AF101" s="830" t="str">
        <f t="shared" si="5"/>
        <v/>
      </c>
      <c r="AG101" s="835" t="s">
        <v>206</v>
      </c>
      <c r="AH101" s="832" t="str">
        <f t="shared" si="3"/>
        <v/>
      </c>
      <c r="AI101" s="833"/>
      <c r="AJ101" s="834"/>
      <c r="AK101" s="833"/>
      <c r="AL101" s="834"/>
    </row>
    <row r="102" spans="1:38" ht="36.75" customHeight="1">
      <c r="A102" s="812">
        <f t="shared" si="4"/>
        <v>91</v>
      </c>
      <c r="B102" s="817"/>
      <c r="C102" s="813" t="str">
        <f>IF('(入力順➀)基本情報入力シート'!C123="","",'(入力順➀)基本情報入力シート'!C123)</f>
        <v/>
      </c>
      <c r="D102" s="814" t="str">
        <f>IF('(入力順➀)基本情報入力シート'!D123="","",'(入力順➀)基本情報入力シート'!D123)</f>
        <v/>
      </c>
      <c r="E102" s="814" t="str">
        <f>IF('(入力順➀)基本情報入力シート'!E123="","",'(入力順➀)基本情報入力シート'!E123)</f>
        <v/>
      </c>
      <c r="F102" s="814" t="str">
        <f>IF('(入力順➀)基本情報入力シート'!F123="","",'(入力順➀)基本情報入力シート'!F123)</f>
        <v/>
      </c>
      <c r="G102" s="814" t="str">
        <f>IF('(入力順➀)基本情報入力シート'!G123="","",'(入力順➀)基本情報入力シート'!G123)</f>
        <v/>
      </c>
      <c r="H102" s="814" t="str">
        <f>IF('(入力順➀)基本情報入力シート'!H123="","",'(入力順➀)基本情報入力シート'!H123)</f>
        <v/>
      </c>
      <c r="I102" s="814" t="str">
        <f>IF('(入力順➀)基本情報入力シート'!I123="","",'(入力順➀)基本情報入力シート'!I123)</f>
        <v/>
      </c>
      <c r="J102" s="814" t="str">
        <f>IF('(入力順➀)基本情報入力シート'!J123="","",'(入力順➀)基本情報入力シート'!J123)</f>
        <v/>
      </c>
      <c r="K102" s="814" t="str">
        <f>IF('(入力順➀)基本情報入力シート'!K123="","",'(入力順➀)基本情報入力シート'!K123)</f>
        <v/>
      </c>
      <c r="L102" s="850" t="str">
        <f>IF('(入力順➀)基本情報入力シート'!L123="","",'(入力順➀)基本情報入力シート'!L123)</f>
        <v/>
      </c>
      <c r="M102" s="815" t="str">
        <f>IF('(入力順➀)基本情報入力シート'!M123="","",'(入力順➀)基本情報入力シート'!M123)</f>
        <v/>
      </c>
      <c r="N102" s="815" t="str">
        <f>IF('(入力順➀)基本情報入力シート'!R123="","",'(入力順➀)基本情報入力シート'!R123)</f>
        <v/>
      </c>
      <c r="O102" s="815" t="str">
        <f>IF('(入力順➀)基本情報入力シート'!W123="","",'(入力順➀)基本情報入力シート'!W123)</f>
        <v/>
      </c>
      <c r="P102" s="812" t="str">
        <f>IF('(入力順➀)基本情報入力シート'!X123="","",'(入力順➀)基本情報入力シート'!X123)</f>
        <v/>
      </c>
      <c r="Q102" s="816" t="str">
        <f>IF('(入力順➀)基本情報入力シート'!Y123="","",'(入力順➀)基本情報入力シート'!Y123)</f>
        <v/>
      </c>
      <c r="R102" s="817"/>
      <c r="S102" s="818" t="str">
        <f>IF(B102="×","",IF('(入力順➀)基本情報入力シート'!AB123="","",'(入力順➀)基本情報入力シート'!AB123))</f>
        <v/>
      </c>
      <c r="T102" s="819" t="str">
        <f>IF(B102="×","",IF('(入力順➀)基本情報入力シート'!AA123="","",'(入力順➀)基本情報入力シート'!AA123))</f>
        <v/>
      </c>
      <c r="U102" s="820" t="str">
        <f>IF(B102="×","",IF(Q102="","",VLOOKUP(Q102,【参考】数式用2!$A$3:$C$36,3,FALSE)))</f>
        <v/>
      </c>
      <c r="V102" s="821" t="s">
        <v>201</v>
      </c>
      <c r="W102" s="822"/>
      <c r="X102" s="823" t="s">
        <v>202</v>
      </c>
      <c r="Y102" s="824"/>
      <c r="Z102" s="825" t="s">
        <v>203</v>
      </c>
      <c r="AA102" s="826"/>
      <c r="AB102" s="827" t="s">
        <v>202</v>
      </c>
      <c r="AC102" s="828"/>
      <c r="AD102" s="827" t="s">
        <v>204</v>
      </c>
      <c r="AE102" s="829" t="s">
        <v>205</v>
      </c>
      <c r="AF102" s="830" t="str">
        <f t="shared" si="5"/>
        <v/>
      </c>
      <c r="AG102" s="835" t="s">
        <v>206</v>
      </c>
      <c r="AH102" s="832" t="str">
        <f t="shared" si="3"/>
        <v/>
      </c>
      <c r="AI102" s="833"/>
      <c r="AJ102" s="834"/>
      <c r="AK102" s="833"/>
      <c r="AL102" s="834"/>
    </row>
    <row r="103" spans="1:38" ht="36.75" customHeight="1">
      <c r="A103" s="812">
        <f t="shared" si="4"/>
        <v>92</v>
      </c>
      <c r="B103" s="817"/>
      <c r="C103" s="813" t="str">
        <f>IF('(入力順➀)基本情報入力シート'!C124="","",'(入力順➀)基本情報入力シート'!C124)</f>
        <v/>
      </c>
      <c r="D103" s="814" t="str">
        <f>IF('(入力順➀)基本情報入力シート'!D124="","",'(入力順➀)基本情報入力シート'!D124)</f>
        <v/>
      </c>
      <c r="E103" s="814" t="str">
        <f>IF('(入力順➀)基本情報入力シート'!E124="","",'(入力順➀)基本情報入力シート'!E124)</f>
        <v/>
      </c>
      <c r="F103" s="814" t="str">
        <f>IF('(入力順➀)基本情報入力シート'!F124="","",'(入力順➀)基本情報入力シート'!F124)</f>
        <v/>
      </c>
      <c r="G103" s="814" t="str">
        <f>IF('(入力順➀)基本情報入力シート'!G124="","",'(入力順➀)基本情報入力シート'!G124)</f>
        <v/>
      </c>
      <c r="H103" s="814" t="str">
        <f>IF('(入力順➀)基本情報入力シート'!H124="","",'(入力順➀)基本情報入力シート'!H124)</f>
        <v/>
      </c>
      <c r="I103" s="814" t="str">
        <f>IF('(入力順➀)基本情報入力シート'!I124="","",'(入力順➀)基本情報入力シート'!I124)</f>
        <v/>
      </c>
      <c r="J103" s="814" t="str">
        <f>IF('(入力順➀)基本情報入力シート'!J124="","",'(入力順➀)基本情報入力シート'!J124)</f>
        <v/>
      </c>
      <c r="K103" s="814" t="str">
        <f>IF('(入力順➀)基本情報入力シート'!K124="","",'(入力順➀)基本情報入力シート'!K124)</f>
        <v/>
      </c>
      <c r="L103" s="850" t="str">
        <f>IF('(入力順➀)基本情報入力シート'!L124="","",'(入力順➀)基本情報入力シート'!L124)</f>
        <v/>
      </c>
      <c r="M103" s="815" t="str">
        <f>IF('(入力順➀)基本情報入力シート'!M124="","",'(入力順➀)基本情報入力シート'!M124)</f>
        <v/>
      </c>
      <c r="N103" s="815" t="str">
        <f>IF('(入力順➀)基本情報入力シート'!R124="","",'(入力順➀)基本情報入力シート'!R124)</f>
        <v/>
      </c>
      <c r="O103" s="815" t="str">
        <f>IF('(入力順➀)基本情報入力シート'!W124="","",'(入力順➀)基本情報入力シート'!W124)</f>
        <v/>
      </c>
      <c r="P103" s="812" t="str">
        <f>IF('(入力順➀)基本情報入力シート'!X124="","",'(入力順➀)基本情報入力シート'!X124)</f>
        <v/>
      </c>
      <c r="Q103" s="816" t="str">
        <f>IF('(入力順➀)基本情報入力シート'!Y124="","",'(入力順➀)基本情報入力シート'!Y124)</f>
        <v/>
      </c>
      <c r="R103" s="817"/>
      <c r="S103" s="818" t="str">
        <f>IF(B103="×","",IF('(入力順➀)基本情報入力シート'!AB124="","",'(入力順➀)基本情報入力シート'!AB124))</f>
        <v/>
      </c>
      <c r="T103" s="819" t="str">
        <f>IF(B103="×","",IF('(入力順➀)基本情報入力シート'!AA124="","",'(入力順➀)基本情報入力シート'!AA124))</f>
        <v/>
      </c>
      <c r="U103" s="820" t="str">
        <f>IF(B103="×","",IF(Q103="","",VLOOKUP(Q103,【参考】数式用2!$A$3:$C$36,3,FALSE)))</f>
        <v/>
      </c>
      <c r="V103" s="821" t="s">
        <v>201</v>
      </c>
      <c r="W103" s="822"/>
      <c r="X103" s="823" t="s">
        <v>202</v>
      </c>
      <c r="Y103" s="824"/>
      <c r="Z103" s="825" t="s">
        <v>203</v>
      </c>
      <c r="AA103" s="826"/>
      <c r="AB103" s="827" t="s">
        <v>202</v>
      </c>
      <c r="AC103" s="828"/>
      <c r="AD103" s="827" t="s">
        <v>204</v>
      </c>
      <c r="AE103" s="829" t="s">
        <v>205</v>
      </c>
      <c r="AF103" s="830" t="str">
        <f t="shared" si="5"/>
        <v/>
      </c>
      <c r="AG103" s="835" t="s">
        <v>206</v>
      </c>
      <c r="AH103" s="832" t="str">
        <f t="shared" si="3"/>
        <v/>
      </c>
      <c r="AI103" s="833"/>
      <c r="AJ103" s="834"/>
      <c r="AK103" s="833"/>
      <c r="AL103" s="834"/>
    </row>
    <row r="104" spans="1:38" ht="36.75" customHeight="1">
      <c r="A104" s="812">
        <f t="shared" si="4"/>
        <v>93</v>
      </c>
      <c r="B104" s="817"/>
      <c r="C104" s="813" t="str">
        <f>IF('(入力順➀)基本情報入力シート'!C125="","",'(入力順➀)基本情報入力シート'!C125)</f>
        <v/>
      </c>
      <c r="D104" s="814" t="str">
        <f>IF('(入力順➀)基本情報入力シート'!D125="","",'(入力順➀)基本情報入力シート'!D125)</f>
        <v/>
      </c>
      <c r="E104" s="814" t="str">
        <f>IF('(入力順➀)基本情報入力シート'!E125="","",'(入力順➀)基本情報入力シート'!E125)</f>
        <v/>
      </c>
      <c r="F104" s="814" t="str">
        <f>IF('(入力順➀)基本情報入力シート'!F125="","",'(入力順➀)基本情報入力シート'!F125)</f>
        <v/>
      </c>
      <c r="G104" s="814" t="str">
        <f>IF('(入力順➀)基本情報入力シート'!G125="","",'(入力順➀)基本情報入力シート'!G125)</f>
        <v/>
      </c>
      <c r="H104" s="814" t="str">
        <f>IF('(入力順➀)基本情報入力シート'!H125="","",'(入力順➀)基本情報入力シート'!H125)</f>
        <v/>
      </c>
      <c r="I104" s="814" t="str">
        <f>IF('(入力順➀)基本情報入力シート'!I125="","",'(入力順➀)基本情報入力シート'!I125)</f>
        <v/>
      </c>
      <c r="J104" s="814" t="str">
        <f>IF('(入力順➀)基本情報入力シート'!J125="","",'(入力順➀)基本情報入力シート'!J125)</f>
        <v/>
      </c>
      <c r="K104" s="814" t="str">
        <f>IF('(入力順➀)基本情報入力シート'!K125="","",'(入力順➀)基本情報入力シート'!K125)</f>
        <v/>
      </c>
      <c r="L104" s="850" t="str">
        <f>IF('(入力順➀)基本情報入力シート'!L125="","",'(入力順➀)基本情報入力シート'!L125)</f>
        <v/>
      </c>
      <c r="M104" s="815" t="str">
        <f>IF('(入力順➀)基本情報入力シート'!M125="","",'(入力順➀)基本情報入力シート'!M125)</f>
        <v/>
      </c>
      <c r="N104" s="815" t="str">
        <f>IF('(入力順➀)基本情報入力シート'!R125="","",'(入力順➀)基本情報入力シート'!R125)</f>
        <v/>
      </c>
      <c r="O104" s="815" t="str">
        <f>IF('(入力順➀)基本情報入力シート'!W125="","",'(入力順➀)基本情報入力シート'!W125)</f>
        <v/>
      </c>
      <c r="P104" s="812" t="str">
        <f>IF('(入力順➀)基本情報入力シート'!X125="","",'(入力順➀)基本情報入力シート'!X125)</f>
        <v/>
      </c>
      <c r="Q104" s="816" t="str">
        <f>IF('(入力順➀)基本情報入力シート'!Y125="","",'(入力順➀)基本情報入力シート'!Y125)</f>
        <v/>
      </c>
      <c r="R104" s="817"/>
      <c r="S104" s="818" t="str">
        <f>IF(B104="×","",IF('(入力順➀)基本情報入力シート'!AB125="","",'(入力順➀)基本情報入力シート'!AB125))</f>
        <v/>
      </c>
      <c r="T104" s="819" t="str">
        <f>IF(B104="×","",IF('(入力順➀)基本情報入力シート'!AA125="","",'(入力順➀)基本情報入力シート'!AA125))</f>
        <v/>
      </c>
      <c r="U104" s="820" t="str">
        <f>IF(B104="×","",IF(Q104="","",VLOOKUP(Q104,【参考】数式用2!$A$3:$C$36,3,FALSE)))</f>
        <v/>
      </c>
      <c r="V104" s="821" t="s">
        <v>201</v>
      </c>
      <c r="W104" s="822"/>
      <c r="X104" s="823" t="s">
        <v>202</v>
      </c>
      <c r="Y104" s="824"/>
      <c r="Z104" s="825" t="s">
        <v>203</v>
      </c>
      <c r="AA104" s="826"/>
      <c r="AB104" s="827" t="s">
        <v>202</v>
      </c>
      <c r="AC104" s="828"/>
      <c r="AD104" s="827" t="s">
        <v>204</v>
      </c>
      <c r="AE104" s="829" t="s">
        <v>205</v>
      </c>
      <c r="AF104" s="830" t="str">
        <f t="shared" si="5"/>
        <v/>
      </c>
      <c r="AG104" s="835" t="s">
        <v>206</v>
      </c>
      <c r="AH104" s="832" t="str">
        <f t="shared" si="3"/>
        <v/>
      </c>
      <c r="AI104" s="833"/>
      <c r="AJ104" s="834"/>
      <c r="AK104" s="833"/>
      <c r="AL104" s="834"/>
    </row>
    <row r="105" spans="1:38" ht="36.75" customHeight="1">
      <c r="A105" s="812">
        <f t="shared" si="4"/>
        <v>94</v>
      </c>
      <c r="B105" s="817"/>
      <c r="C105" s="813" t="str">
        <f>IF('(入力順➀)基本情報入力シート'!C126="","",'(入力順➀)基本情報入力シート'!C126)</f>
        <v/>
      </c>
      <c r="D105" s="814" t="str">
        <f>IF('(入力順➀)基本情報入力シート'!D126="","",'(入力順➀)基本情報入力シート'!D126)</f>
        <v/>
      </c>
      <c r="E105" s="814" t="str">
        <f>IF('(入力順➀)基本情報入力シート'!E126="","",'(入力順➀)基本情報入力シート'!E126)</f>
        <v/>
      </c>
      <c r="F105" s="814" t="str">
        <f>IF('(入力順➀)基本情報入力シート'!F126="","",'(入力順➀)基本情報入力シート'!F126)</f>
        <v/>
      </c>
      <c r="G105" s="814" t="str">
        <f>IF('(入力順➀)基本情報入力シート'!G126="","",'(入力順➀)基本情報入力シート'!G126)</f>
        <v/>
      </c>
      <c r="H105" s="814" t="str">
        <f>IF('(入力順➀)基本情報入力シート'!H126="","",'(入力順➀)基本情報入力シート'!H126)</f>
        <v/>
      </c>
      <c r="I105" s="814" t="str">
        <f>IF('(入力順➀)基本情報入力シート'!I126="","",'(入力順➀)基本情報入力シート'!I126)</f>
        <v/>
      </c>
      <c r="J105" s="814" t="str">
        <f>IF('(入力順➀)基本情報入力シート'!J126="","",'(入力順➀)基本情報入力シート'!J126)</f>
        <v/>
      </c>
      <c r="K105" s="814" t="str">
        <f>IF('(入力順➀)基本情報入力シート'!K126="","",'(入力順➀)基本情報入力シート'!K126)</f>
        <v/>
      </c>
      <c r="L105" s="850" t="str">
        <f>IF('(入力順➀)基本情報入力シート'!L126="","",'(入力順➀)基本情報入力シート'!L126)</f>
        <v/>
      </c>
      <c r="M105" s="815" t="str">
        <f>IF('(入力順➀)基本情報入力シート'!M126="","",'(入力順➀)基本情報入力シート'!M126)</f>
        <v/>
      </c>
      <c r="N105" s="815" t="str">
        <f>IF('(入力順➀)基本情報入力シート'!R126="","",'(入力順➀)基本情報入力シート'!R126)</f>
        <v/>
      </c>
      <c r="O105" s="815" t="str">
        <f>IF('(入力順➀)基本情報入力シート'!W126="","",'(入力順➀)基本情報入力シート'!W126)</f>
        <v/>
      </c>
      <c r="P105" s="812" t="str">
        <f>IF('(入力順➀)基本情報入力シート'!X126="","",'(入力順➀)基本情報入力シート'!X126)</f>
        <v/>
      </c>
      <c r="Q105" s="816" t="str">
        <f>IF('(入力順➀)基本情報入力シート'!Y126="","",'(入力順➀)基本情報入力シート'!Y126)</f>
        <v/>
      </c>
      <c r="R105" s="817"/>
      <c r="S105" s="818" t="str">
        <f>IF(B105="×","",IF('(入力順➀)基本情報入力シート'!AB126="","",'(入力順➀)基本情報入力シート'!AB126))</f>
        <v/>
      </c>
      <c r="T105" s="819" t="str">
        <f>IF(B105="×","",IF('(入力順➀)基本情報入力シート'!AA126="","",'(入力順➀)基本情報入力シート'!AA126))</f>
        <v/>
      </c>
      <c r="U105" s="820" t="str">
        <f>IF(B105="×","",IF(Q105="","",VLOOKUP(Q105,【参考】数式用2!$A$3:$C$36,3,FALSE)))</f>
        <v/>
      </c>
      <c r="V105" s="821" t="s">
        <v>201</v>
      </c>
      <c r="W105" s="822"/>
      <c r="X105" s="823" t="s">
        <v>202</v>
      </c>
      <c r="Y105" s="824"/>
      <c r="Z105" s="825" t="s">
        <v>203</v>
      </c>
      <c r="AA105" s="826"/>
      <c r="AB105" s="827" t="s">
        <v>202</v>
      </c>
      <c r="AC105" s="828"/>
      <c r="AD105" s="827" t="s">
        <v>204</v>
      </c>
      <c r="AE105" s="829" t="s">
        <v>205</v>
      </c>
      <c r="AF105" s="830" t="str">
        <f t="shared" si="5"/>
        <v/>
      </c>
      <c r="AG105" s="835" t="s">
        <v>206</v>
      </c>
      <c r="AH105" s="832" t="str">
        <f t="shared" si="3"/>
        <v/>
      </c>
      <c r="AI105" s="833"/>
      <c r="AJ105" s="834"/>
      <c r="AK105" s="833"/>
      <c r="AL105" s="834"/>
    </row>
    <row r="106" spans="1:38" ht="36.75" customHeight="1">
      <c r="A106" s="812">
        <f t="shared" si="4"/>
        <v>95</v>
      </c>
      <c r="B106" s="817"/>
      <c r="C106" s="813" t="str">
        <f>IF('(入力順➀)基本情報入力シート'!C127="","",'(入力順➀)基本情報入力シート'!C127)</f>
        <v/>
      </c>
      <c r="D106" s="814" t="str">
        <f>IF('(入力順➀)基本情報入力シート'!D127="","",'(入力順➀)基本情報入力シート'!D127)</f>
        <v/>
      </c>
      <c r="E106" s="814" t="str">
        <f>IF('(入力順➀)基本情報入力シート'!E127="","",'(入力順➀)基本情報入力シート'!E127)</f>
        <v/>
      </c>
      <c r="F106" s="814" t="str">
        <f>IF('(入力順➀)基本情報入力シート'!F127="","",'(入力順➀)基本情報入力シート'!F127)</f>
        <v/>
      </c>
      <c r="G106" s="814" t="str">
        <f>IF('(入力順➀)基本情報入力シート'!G127="","",'(入力順➀)基本情報入力シート'!G127)</f>
        <v/>
      </c>
      <c r="H106" s="814" t="str">
        <f>IF('(入力順➀)基本情報入力シート'!H127="","",'(入力順➀)基本情報入力シート'!H127)</f>
        <v/>
      </c>
      <c r="I106" s="814" t="str">
        <f>IF('(入力順➀)基本情報入力シート'!I127="","",'(入力順➀)基本情報入力シート'!I127)</f>
        <v/>
      </c>
      <c r="J106" s="814" t="str">
        <f>IF('(入力順➀)基本情報入力シート'!J127="","",'(入力順➀)基本情報入力シート'!J127)</f>
        <v/>
      </c>
      <c r="K106" s="814" t="str">
        <f>IF('(入力順➀)基本情報入力シート'!K127="","",'(入力順➀)基本情報入力シート'!K127)</f>
        <v/>
      </c>
      <c r="L106" s="850" t="str">
        <f>IF('(入力順➀)基本情報入力シート'!L127="","",'(入力順➀)基本情報入力シート'!L127)</f>
        <v/>
      </c>
      <c r="M106" s="815" t="str">
        <f>IF('(入力順➀)基本情報入力シート'!M127="","",'(入力順➀)基本情報入力シート'!M127)</f>
        <v/>
      </c>
      <c r="N106" s="815" t="str">
        <f>IF('(入力順➀)基本情報入力シート'!R127="","",'(入力順➀)基本情報入力シート'!R127)</f>
        <v/>
      </c>
      <c r="O106" s="815" t="str">
        <f>IF('(入力順➀)基本情報入力シート'!W127="","",'(入力順➀)基本情報入力シート'!W127)</f>
        <v/>
      </c>
      <c r="P106" s="812" t="str">
        <f>IF('(入力順➀)基本情報入力シート'!X127="","",'(入力順➀)基本情報入力シート'!X127)</f>
        <v/>
      </c>
      <c r="Q106" s="816" t="str">
        <f>IF('(入力順➀)基本情報入力シート'!Y127="","",'(入力順➀)基本情報入力シート'!Y127)</f>
        <v/>
      </c>
      <c r="R106" s="817"/>
      <c r="S106" s="818" t="str">
        <f>IF(B106="×","",IF('(入力順➀)基本情報入力シート'!AB127="","",'(入力順➀)基本情報入力シート'!AB127))</f>
        <v/>
      </c>
      <c r="T106" s="819" t="str">
        <f>IF(B106="×","",IF('(入力順➀)基本情報入力シート'!AA127="","",'(入力順➀)基本情報入力シート'!AA127))</f>
        <v/>
      </c>
      <c r="U106" s="820" t="str">
        <f>IF(B106="×","",IF(Q106="","",VLOOKUP(Q106,【参考】数式用2!$A$3:$C$36,3,FALSE)))</f>
        <v/>
      </c>
      <c r="V106" s="821" t="s">
        <v>201</v>
      </c>
      <c r="W106" s="822"/>
      <c r="X106" s="823" t="s">
        <v>202</v>
      </c>
      <c r="Y106" s="824"/>
      <c r="Z106" s="825" t="s">
        <v>203</v>
      </c>
      <c r="AA106" s="826"/>
      <c r="AB106" s="827" t="s">
        <v>202</v>
      </c>
      <c r="AC106" s="828"/>
      <c r="AD106" s="827" t="s">
        <v>204</v>
      </c>
      <c r="AE106" s="829" t="s">
        <v>205</v>
      </c>
      <c r="AF106" s="830" t="str">
        <f t="shared" si="5"/>
        <v/>
      </c>
      <c r="AG106" s="835" t="s">
        <v>206</v>
      </c>
      <c r="AH106" s="832" t="str">
        <f t="shared" si="3"/>
        <v/>
      </c>
      <c r="AI106" s="833"/>
      <c r="AJ106" s="834"/>
      <c r="AK106" s="833"/>
      <c r="AL106" s="834"/>
    </row>
    <row r="107" spans="1:38" ht="36.75" customHeight="1">
      <c r="A107" s="812">
        <f t="shared" si="4"/>
        <v>96</v>
      </c>
      <c r="B107" s="817"/>
      <c r="C107" s="813" t="str">
        <f>IF('(入力順➀)基本情報入力シート'!C128="","",'(入力順➀)基本情報入力シート'!C128)</f>
        <v/>
      </c>
      <c r="D107" s="814" t="str">
        <f>IF('(入力順➀)基本情報入力シート'!D128="","",'(入力順➀)基本情報入力シート'!D128)</f>
        <v/>
      </c>
      <c r="E107" s="814" t="str">
        <f>IF('(入力順➀)基本情報入力シート'!E128="","",'(入力順➀)基本情報入力シート'!E128)</f>
        <v/>
      </c>
      <c r="F107" s="814" t="str">
        <f>IF('(入力順➀)基本情報入力シート'!F128="","",'(入力順➀)基本情報入力シート'!F128)</f>
        <v/>
      </c>
      <c r="G107" s="814" t="str">
        <f>IF('(入力順➀)基本情報入力シート'!G128="","",'(入力順➀)基本情報入力シート'!G128)</f>
        <v/>
      </c>
      <c r="H107" s="814" t="str">
        <f>IF('(入力順➀)基本情報入力シート'!H128="","",'(入力順➀)基本情報入力シート'!H128)</f>
        <v/>
      </c>
      <c r="I107" s="814" t="str">
        <f>IF('(入力順➀)基本情報入力シート'!I128="","",'(入力順➀)基本情報入力シート'!I128)</f>
        <v/>
      </c>
      <c r="J107" s="814" t="str">
        <f>IF('(入力順➀)基本情報入力シート'!J128="","",'(入力順➀)基本情報入力シート'!J128)</f>
        <v/>
      </c>
      <c r="K107" s="814" t="str">
        <f>IF('(入力順➀)基本情報入力シート'!K128="","",'(入力順➀)基本情報入力シート'!K128)</f>
        <v/>
      </c>
      <c r="L107" s="850" t="str">
        <f>IF('(入力順➀)基本情報入力シート'!L128="","",'(入力順➀)基本情報入力シート'!L128)</f>
        <v/>
      </c>
      <c r="M107" s="815" t="str">
        <f>IF('(入力順➀)基本情報入力シート'!M128="","",'(入力順➀)基本情報入力シート'!M128)</f>
        <v/>
      </c>
      <c r="N107" s="815" t="str">
        <f>IF('(入力順➀)基本情報入力シート'!R128="","",'(入力順➀)基本情報入力シート'!R128)</f>
        <v/>
      </c>
      <c r="O107" s="815" t="str">
        <f>IF('(入力順➀)基本情報入力シート'!W128="","",'(入力順➀)基本情報入力シート'!W128)</f>
        <v/>
      </c>
      <c r="P107" s="812" t="str">
        <f>IF('(入力順➀)基本情報入力シート'!X128="","",'(入力順➀)基本情報入力シート'!X128)</f>
        <v/>
      </c>
      <c r="Q107" s="816" t="str">
        <f>IF('(入力順➀)基本情報入力シート'!Y128="","",'(入力順➀)基本情報入力シート'!Y128)</f>
        <v/>
      </c>
      <c r="R107" s="817"/>
      <c r="S107" s="818" t="str">
        <f>IF(B107="×","",IF('(入力順➀)基本情報入力シート'!AB128="","",'(入力順➀)基本情報入力シート'!AB128))</f>
        <v/>
      </c>
      <c r="T107" s="819" t="str">
        <f>IF(B107="×","",IF('(入力順➀)基本情報入力シート'!AA128="","",'(入力順➀)基本情報入力シート'!AA128))</f>
        <v/>
      </c>
      <c r="U107" s="820" t="str">
        <f>IF(B107="×","",IF(Q107="","",VLOOKUP(Q107,【参考】数式用2!$A$3:$C$36,3,FALSE)))</f>
        <v/>
      </c>
      <c r="V107" s="821" t="s">
        <v>201</v>
      </c>
      <c r="W107" s="822"/>
      <c r="X107" s="823" t="s">
        <v>202</v>
      </c>
      <c r="Y107" s="824"/>
      <c r="Z107" s="825" t="s">
        <v>203</v>
      </c>
      <c r="AA107" s="826"/>
      <c r="AB107" s="827" t="s">
        <v>202</v>
      </c>
      <c r="AC107" s="828"/>
      <c r="AD107" s="827" t="s">
        <v>204</v>
      </c>
      <c r="AE107" s="829" t="s">
        <v>205</v>
      </c>
      <c r="AF107" s="830" t="str">
        <f t="shared" si="5"/>
        <v/>
      </c>
      <c r="AG107" s="835" t="s">
        <v>206</v>
      </c>
      <c r="AH107" s="832" t="str">
        <f t="shared" si="3"/>
        <v/>
      </c>
      <c r="AI107" s="833"/>
      <c r="AJ107" s="834"/>
      <c r="AK107" s="833"/>
      <c r="AL107" s="834"/>
    </row>
    <row r="108" spans="1:38" ht="36.75" customHeight="1">
      <c r="A108" s="812">
        <f t="shared" si="4"/>
        <v>97</v>
      </c>
      <c r="B108" s="817"/>
      <c r="C108" s="813" t="str">
        <f>IF('(入力順➀)基本情報入力シート'!C129="","",'(入力順➀)基本情報入力シート'!C129)</f>
        <v/>
      </c>
      <c r="D108" s="814" t="str">
        <f>IF('(入力順➀)基本情報入力シート'!D129="","",'(入力順➀)基本情報入力シート'!D129)</f>
        <v/>
      </c>
      <c r="E108" s="814" t="str">
        <f>IF('(入力順➀)基本情報入力シート'!E129="","",'(入力順➀)基本情報入力シート'!E129)</f>
        <v/>
      </c>
      <c r="F108" s="814" t="str">
        <f>IF('(入力順➀)基本情報入力シート'!F129="","",'(入力順➀)基本情報入力シート'!F129)</f>
        <v/>
      </c>
      <c r="G108" s="814" t="str">
        <f>IF('(入力順➀)基本情報入力シート'!G129="","",'(入力順➀)基本情報入力シート'!G129)</f>
        <v/>
      </c>
      <c r="H108" s="814" t="str">
        <f>IF('(入力順➀)基本情報入力シート'!H129="","",'(入力順➀)基本情報入力シート'!H129)</f>
        <v/>
      </c>
      <c r="I108" s="814" t="str">
        <f>IF('(入力順➀)基本情報入力シート'!I129="","",'(入力順➀)基本情報入力シート'!I129)</f>
        <v/>
      </c>
      <c r="J108" s="814" t="str">
        <f>IF('(入力順➀)基本情報入力シート'!J129="","",'(入力順➀)基本情報入力シート'!J129)</f>
        <v/>
      </c>
      <c r="K108" s="814" t="str">
        <f>IF('(入力順➀)基本情報入力シート'!K129="","",'(入力順➀)基本情報入力シート'!K129)</f>
        <v/>
      </c>
      <c r="L108" s="850" t="str">
        <f>IF('(入力順➀)基本情報入力シート'!L129="","",'(入力順➀)基本情報入力シート'!L129)</f>
        <v/>
      </c>
      <c r="M108" s="815" t="str">
        <f>IF('(入力順➀)基本情報入力シート'!M129="","",'(入力順➀)基本情報入力シート'!M129)</f>
        <v/>
      </c>
      <c r="N108" s="815" t="str">
        <f>IF('(入力順➀)基本情報入力シート'!R129="","",'(入力順➀)基本情報入力シート'!R129)</f>
        <v/>
      </c>
      <c r="O108" s="815" t="str">
        <f>IF('(入力順➀)基本情報入力シート'!W129="","",'(入力順➀)基本情報入力シート'!W129)</f>
        <v/>
      </c>
      <c r="P108" s="812" t="str">
        <f>IF('(入力順➀)基本情報入力シート'!X129="","",'(入力順➀)基本情報入力シート'!X129)</f>
        <v/>
      </c>
      <c r="Q108" s="816" t="str">
        <f>IF('(入力順➀)基本情報入力シート'!Y129="","",'(入力順➀)基本情報入力シート'!Y129)</f>
        <v/>
      </c>
      <c r="R108" s="817"/>
      <c r="S108" s="818" t="str">
        <f>IF(B108="×","",IF('(入力順➀)基本情報入力シート'!AB129="","",'(入力順➀)基本情報入力シート'!AB129))</f>
        <v/>
      </c>
      <c r="T108" s="819" t="str">
        <f>IF(B108="×","",IF('(入力順➀)基本情報入力シート'!AA129="","",'(入力順➀)基本情報入力シート'!AA129))</f>
        <v/>
      </c>
      <c r="U108" s="820" t="str">
        <f>IF(B108="×","",IF(Q108="","",VLOOKUP(Q108,【参考】数式用2!$A$3:$C$36,3,FALSE)))</f>
        <v/>
      </c>
      <c r="V108" s="821" t="s">
        <v>201</v>
      </c>
      <c r="W108" s="822"/>
      <c r="X108" s="823" t="s">
        <v>202</v>
      </c>
      <c r="Y108" s="824"/>
      <c r="Z108" s="825" t="s">
        <v>203</v>
      </c>
      <c r="AA108" s="826"/>
      <c r="AB108" s="827" t="s">
        <v>202</v>
      </c>
      <c r="AC108" s="828"/>
      <c r="AD108" s="827" t="s">
        <v>204</v>
      </c>
      <c r="AE108" s="829" t="s">
        <v>205</v>
      </c>
      <c r="AF108" s="830" t="str">
        <f t="shared" si="5"/>
        <v/>
      </c>
      <c r="AG108" s="835" t="s">
        <v>206</v>
      </c>
      <c r="AH108" s="832" t="str">
        <f t="shared" si="3"/>
        <v/>
      </c>
      <c r="AI108" s="833"/>
      <c r="AJ108" s="834"/>
      <c r="AK108" s="833"/>
      <c r="AL108" s="834"/>
    </row>
    <row r="109" spans="1:38" ht="36.75" customHeight="1">
      <c r="A109" s="812">
        <f t="shared" si="4"/>
        <v>98</v>
      </c>
      <c r="B109" s="817"/>
      <c r="C109" s="813" t="str">
        <f>IF('(入力順➀)基本情報入力シート'!C130="","",'(入力順➀)基本情報入力シート'!C130)</f>
        <v/>
      </c>
      <c r="D109" s="814" t="str">
        <f>IF('(入力順➀)基本情報入力シート'!D130="","",'(入力順➀)基本情報入力シート'!D130)</f>
        <v/>
      </c>
      <c r="E109" s="814" t="str">
        <f>IF('(入力順➀)基本情報入力シート'!E130="","",'(入力順➀)基本情報入力シート'!E130)</f>
        <v/>
      </c>
      <c r="F109" s="814" t="str">
        <f>IF('(入力順➀)基本情報入力シート'!F130="","",'(入力順➀)基本情報入力シート'!F130)</f>
        <v/>
      </c>
      <c r="G109" s="814" t="str">
        <f>IF('(入力順➀)基本情報入力シート'!G130="","",'(入力順➀)基本情報入力シート'!G130)</f>
        <v/>
      </c>
      <c r="H109" s="814" t="str">
        <f>IF('(入力順➀)基本情報入力シート'!H130="","",'(入力順➀)基本情報入力シート'!H130)</f>
        <v/>
      </c>
      <c r="I109" s="814" t="str">
        <f>IF('(入力順➀)基本情報入力シート'!I130="","",'(入力順➀)基本情報入力シート'!I130)</f>
        <v/>
      </c>
      <c r="J109" s="814" t="str">
        <f>IF('(入力順➀)基本情報入力シート'!J130="","",'(入力順➀)基本情報入力シート'!J130)</f>
        <v/>
      </c>
      <c r="K109" s="814" t="str">
        <f>IF('(入力順➀)基本情報入力シート'!K130="","",'(入力順➀)基本情報入力シート'!K130)</f>
        <v/>
      </c>
      <c r="L109" s="850" t="str">
        <f>IF('(入力順➀)基本情報入力シート'!L130="","",'(入力順➀)基本情報入力シート'!L130)</f>
        <v/>
      </c>
      <c r="M109" s="815" t="str">
        <f>IF('(入力順➀)基本情報入力シート'!M130="","",'(入力順➀)基本情報入力シート'!M130)</f>
        <v/>
      </c>
      <c r="N109" s="815" t="str">
        <f>IF('(入力順➀)基本情報入力シート'!R130="","",'(入力順➀)基本情報入力シート'!R130)</f>
        <v/>
      </c>
      <c r="O109" s="815" t="str">
        <f>IF('(入力順➀)基本情報入力シート'!W130="","",'(入力順➀)基本情報入力シート'!W130)</f>
        <v/>
      </c>
      <c r="P109" s="812" t="str">
        <f>IF('(入力順➀)基本情報入力シート'!X130="","",'(入力順➀)基本情報入力シート'!X130)</f>
        <v/>
      </c>
      <c r="Q109" s="816" t="str">
        <f>IF('(入力順➀)基本情報入力シート'!Y130="","",'(入力順➀)基本情報入力シート'!Y130)</f>
        <v/>
      </c>
      <c r="R109" s="817"/>
      <c r="S109" s="818" t="str">
        <f>IF(B109="×","",IF('(入力順➀)基本情報入力シート'!AB130="","",'(入力順➀)基本情報入力シート'!AB130))</f>
        <v/>
      </c>
      <c r="T109" s="819" t="str">
        <f>IF(B109="×","",IF('(入力順➀)基本情報入力シート'!AA130="","",'(入力順➀)基本情報入力シート'!AA130))</f>
        <v/>
      </c>
      <c r="U109" s="820" t="str">
        <f>IF(B109="×","",IF(Q109="","",VLOOKUP(Q109,【参考】数式用2!$A$3:$C$36,3,FALSE)))</f>
        <v/>
      </c>
      <c r="V109" s="821" t="s">
        <v>201</v>
      </c>
      <c r="W109" s="822"/>
      <c r="X109" s="823" t="s">
        <v>202</v>
      </c>
      <c r="Y109" s="824"/>
      <c r="Z109" s="825" t="s">
        <v>203</v>
      </c>
      <c r="AA109" s="826"/>
      <c r="AB109" s="827" t="s">
        <v>202</v>
      </c>
      <c r="AC109" s="828"/>
      <c r="AD109" s="827" t="s">
        <v>204</v>
      </c>
      <c r="AE109" s="829" t="s">
        <v>205</v>
      </c>
      <c r="AF109" s="830" t="str">
        <f t="shared" si="5"/>
        <v/>
      </c>
      <c r="AG109" s="835" t="s">
        <v>206</v>
      </c>
      <c r="AH109" s="832" t="str">
        <f t="shared" si="3"/>
        <v/>
      </c>
      <c r="AI109" s="833"/>
      <c r="AJ109" s="834"/>
      <c r="AK109" s="833"/>
      <c r="AL109" s="834"/>
    </row>
    <row r="110" spans="1:38" ht="36.75" customHeight="1">
      <c r="A110" s="812">
        <f t="shared" si="4"/>
        <v>99</v>
      </c>
      <c r="B110" s="817"/>
      <c r="C110" s="813" t="str">
        <f>IF('(入力順➀)基本情報入力シート'!C131="","",'(入力順➀)基本情報入力シート'!C131)</f>
        <v/>
      </c>
      <c r="D110" s="814" t="str">
        <f>IF('(入力順➀)基本情報入力シート'!D131="","",'(入力順➀)基本情報入力シート'!D131)</f>
        <v/>
      </c>
      <c r="E110" s="814" t="str">
        <f>IF('(入力順➀)基本情報入力シート'!E131="","",'(入力順➀)基本情報入力シート'!E131)</f>
        <v/>
      </c>
      <c r="F110" s="814" t="str">
        <f>IF('(入力順➀)基本情報入力シート'!F131="","",'(入力順➀)基本情報入力シート'!F131)</f>
        <v/>
      </c>
      <c r="G110" s="814" t="str">
        <f>IF('(入力順➀)基本情報入力シート'!G131="","",'(入力順➀)基本情報入力シート'!G131)</f>
        <v/>
      </c>
      <c r="H110" s="814" t="str">
        <f>IF('(入力順➀)基本情報入力シート'!H131="","",'(入力順➀)基本情報入力シート'!H131)</f>
        <v/>
      </c>
      <c r="I110" s="814" t="str">
        <f>IF('(入力順➀)基本情報入力シート'!I131="","",'(入力順➀)基本情報入力シート'!I131)</f>
        <v/>
      </c>
      <c r="J110" s="814" t="str">
        <f>IF('(入力順➀)基本情報入力シート'!J131="","",'(入力順➀)基本情報入力シート'!J131)</f>
        <v/>
      </c>
      <c r="K110" s="814" t="str">
        <f>IF('(入力順➀)基本情報入力シート'!K131="","",'(入力順➀)基本情報入力シート'!K131)</f>
        <v/>
      </c>
      <c r="L110" s="850" t="str">
        <f>IF('(入力順➀)基本情報入力シート'!L131="","",'(入力順➀)基本情報入力シート'!L131)</f>
        <v/>
      </c>
      <c r="M110" s="815" t="str">
        <f>IF('(入力順➀)基本情報入力シート'!M131="","",'(入力順➀)基本情報入力シート'!M131)</f>
        <v/>
      </c>
      <c r="N110" s="815" t="str">
        <f>IF('(入力順➀)基本情報入力シート'!R131="","",'(入力順➀)基本情報入力シート'!R131)</f>
        <v/>
      </c>
      <c r="O110" s="815" t="str">
        <f>IF('(入力順➀)基本情報入力シート'!W131="","",'(入力順➀)基本情報入力シート'!W131)</f>
        <v/>
      </c>
      <c r="P110" s="812" t="str">
        <f>IF('(入力順➀)基本情報入力シート'!X131="","",'(入力順➀)基本情報入力シート'!X131)</f>
        <v/>
      </c>
      <c r="Q110" s="816" t="str">
        <f>IF('(入力順➀)基本情報入力シート'!Y131="","",'(入力順➀)基本情報入力シート'!Y131)</f>
        <v/>
      </c>
      <c r="R110" s="817"/>
      <c r="S110" s="818" t="str">
        <f>IF(B110="×","",IF('(入力順➀)基本情報入力シート'!AB131="","",'(入力順➀)基本情報入力シート'!AB131))</f>
        <v/>
      </c>
      <c r="T110" s="819" t="str">
        <f>IF(B110="×","",IF('(入力順➀)基本情報入力シート'!AA131="","",'(入力順➀)基本情報入力シート'!AA131))</f>
        <v/>
      </c>
      <c r="U110" s="820" t="str">
        <f>IF(B110="×","",IF(Q110="","",VLOOKUP(Q110,【参考】数式用2!$A$3:$C$36,3,FALSE)))</f>
        <v/>
      </c>
      <c r="V110" s="821" t="s">
        <v>201</v>
      </c>
      <c r="W110" s="822"/>
      <c r="X110" s="823" t="s">
        <v>202</v>
      </c>
      <c r="Y110" s="824"/>
      <c r="Z110" s="825" t="s">
        <v>203</v>
      </c>
      <c r="AA110" s="826"/>
      <c r="AB110" s="827" t="s">
        <v>202</v>
      </c>
      <c r="AC110" s="828"/>
      <c r="AD110" s="827" t="s">
        <v>204</v>
      </c>
      <c r="AE110" s="829" t="s">
        <v>205</v>
      </c>
      <c r="AF110" s="830" t="str">
        <f t="shared" si="5"/>
        <v/>
      </c>
      <c r="AG110" s="835" t="s">
        <v>206</v>
      </c>
      <c r="AH110" s="832" t="str">
        <f t="shared" si="3"/>
        <v/>
      </c>
      <c r="AI110" s="833"/>
      <c r="AJ110" s="834"/>
      <c r="AK110" s="833"/>
      <c r="AL110" s="834"/>
    </row>
    <row r="111" spans="1:38" ht="36.75" customHeight="1">
      <c r="A111" s="812">
        <f t="shared" si="4"/>
        <v>100</v>
      </c>
      <c r="B111" s="817"/>
      <c r="C111" s="813" t="str">
        <f>IF('(入力順➀)基本情報入力シート'!C132="","",'(入力順➀)基本情報入力シート'!C132)</f>
        <v/>
      </c>
      <c r="D111" s="814" t="str">
        <f>IF('(入力順➀)基本情報入力シート'!D132="","",'(入力順➀)基本情報入力シート'!D132)</f>
        <v/>
      </c>
      <c r="E111" s="814" t="str">
        <f>IF('(入力順➀)基本情報入力シート'!E132="","",'(入力順➀)基本情報入力シート'!E132)</f>
        <v/>
      </c>
      <c r="F111" s="814" t="str">
        <f>IF('(入力順➀)基本情報入力シート'!F132="","",'(入力順➀)基本情報入力シート'!F132)</f>
        <v/>
      </c>
      <c r="G111" s="814" t="str">
        <f>IF('(入力順➀)基本情報入力シート'!G132="","",'(入力順➀)基本情報入力シート'!G132)</f>
        <v/>
      </c>
      <c r="H111" s="814" t="str">
        <f>IF('(入力順➀)基本情報入力シート'!H132="","",'(入力順➀)基本情報入力シート'!H132)</f>
        <v/>
      </c>
      <c r="I111" s="814" t="str">
        <f>IF('(入力順➀)基本情報入力シート'!I132="","",'(入力順➀)基本情報入力シート'!I132)</f>
        <v/>
      </c>
      <c r="J111" s="814" t="str">
        <f>IF('(入力順➀)基本情報入力シート'!J132="","",'(入力順➀)基本情報入力シート'!J132)</f>
        <v/>
      </c>
      <c r="K111" s="814" t="str">
        <f>IF('(入力順➀)基本情報入力シート'!K132="","",'(入力順➀)基本情報入力シート'!K132)</f>
        <v/>
      </c>
      <c r="L111" s="850" t="str">
        <f>IF('(入力順➀)基本情報入力シート'!L132="","",'(入力順➀)基本情報入力シート'!L132)</f>
        <v/>
      </c>
      <c r="M111" s="815" t="str">
        <f>IF('(入力順➀)基本情報入力シート'!M132="","",'(入力順➀)基本情報入力シート'!M132)</f>
        <v/>
      </c>
      <c r="N111" s="815" t="str">
        <f>IF('(入力順➀)基本情報入力シート'!R132="","",'(入力順➀)基本情報入力シート'!R132)</f>
        <v/>
      </c>
      <c r="O111" s="815" t="str">
        <f>IF('(入力順➀)基本情報入力シート'!W132="","",'(入力順➀)基本情報入力シート'!W132)</f>
        <v/>
      </c>
      <c r="P111" s="812" t="str">
        <f>IF('(入力順➀)基本情報入力シート'!X132="","",'(入力順➀)基本情報入力シート'!X132)</f>
        <v/>
      </c>
      <c r="Q111" s="816" t="str">
        <f>IF('(入力順➀)基本情報入力シート'!Y132="","",'(入力順➀)基本情報入力シート'!Y132)</f>
        <v/>
      </c>
      <c r="R111" s="817"/>
      <c r="S111" s="818" t="str">
        <f>IF(B111="×","",IF('(入力順➀)基本情報入力シート'!AB132="","",'(入力順➀)基本情報入力シート'!AB132))</f>
        <v/>
      </c>
      <c r="T111" s="819" t="str">
        <f>IF(B111="×","",IF('(入力順➀)基本情報入力シート'!AA132="","",'(入力順➀)基本情報入力シート'!AA132))</f>
        <v/>
      </c>
      <c r="U111" s="820" t="str">
        <f>IF(B111="×","",IF(Q111="","",VLOOKUP(Q111,【参考】数式用2!$A$3:$C$36,3,FALSE)))</f>
        <v/>
      </c>
      <c r="V111" s="821" t="s">
        <v>201</v>
      </c>
      <c r="W111" s="822"/>
      <c r="X111" s="823" t="s">
        <v>202</v>
      </c>
      <c r="Y111" s="824"/>
      <c r="Z111" s="825" t="s">
        <v>203</v>
      </c>
      <c r="AA111" s="826"/>
      <c r="AB111" s="827" t="s">
        <v>202</v>
      </c>
      <c r="AC111" s="828"/>
      <c r="AD111" s="827" t="s">
        <v>204</v>
      </c>
      <c r="AE111" s="829" t="s">
        <v>205</v>
      </c>
      <c r="AF111" s="830" t="str">
        <f t="shared" si="5"/>
        <v/>
      </c>
      <c r="AG111" s="835" t="s">
        <v>206</v>
      </c>
      <c r="AH111" s="832" t="str">
        <f t="shared" si="3"/>
        <v/>
      </c>
      <c r="AI111" s="833"/>
      <c r="AJ111" s="834"/>
      <c r="AK111" s="833"/>
      <c r="AL111" s="834"/>
    </row>
  </sheetData>
  <sheetProtection formatCells="0" formatColumns="0" formatRows="0" insertRows="0" deleteRows="0" autoFilter="0"/>
  <autoFilter ref="B11:AL111"/>
  <mergeCells count="20">
    <mergeCell ref="A3:D3"/>
    <mergeCell ref="E3:P3"/>
    <mergeCell ref="A5:O5"/>
    <mergeCell ref="A7:A10"/>
    <mergeCell ref="C7:L10"/>
    <mergeCell ref="M7:M10"/>
    <mergeCell ref="P7:P10"/>
    <mergeCell ref="B7:B10"/>
    <mergeCell ref="N8:O8"/>
    <mergeCell ref="AI9:AJ9"/>
    <mergeCell ref="Q7:Q10"/>
    <mergeCell ref="R7:R10"/>
    <mergeCell ref="S7:S10"/>
    <mergeCell ref="R1:AL5"/>
    <mergeCell ref="T7:T10"/>
    <mergeCell ref="U7:U10"/>
    <mergeCell ref="V7:AG10"/>
    <mergeCell ref="AI8:AL8"/>
    <mergeCell ref="AH7:AL7"/>
    <mergeCell ref="AH9:AH10"/>
  </mergeCells>
  <phoneticPr fontId="7"/>
  <dataValidations count="3">
    <dataValidation imeMode="halfAlpha" allowBlank="1" showInputMessage="1" showErrorMessage="1" sqref="AA12:AA111 S12:T111 W12:W111 AC12:AC111 Y12:Y111 C12:Q111"/>
    <dataValidation type="list" imeMode="halfAlpha" allowBlank="1" showInputMessage="1" showErrorMessage="1" sqref="R12:R111">
      <formula1>"加算Ⅰ,加算Ⅱ,加算Ⅲ"</formula1>
    </dataValidation>
    <dataValidation type="list" imeMode="halfAlpha" allowBlank="1" showInputMessage="1" showErrorMessage="1" sqref="B12:B111">
      <formula1>"○,×"</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rowBreaks count="1" manualBreakCount="1">
    <brk id="3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election activeCell="A2" sqref="A2:B4"/>
    </sheetView>
  </sheetViews>
  <sheetFormatPr defaultColWidth="9" defaultRowHeight="13.5"/>
  <cols>
    <col min="1" max="1" width="21.75" style="1" customWidth="1"/>
    <col min="2" max="2" width="20.375" style="3" customWidth="1"/>
    <col min="3" max="7" width="6" style="3" customWidth="1"/>
    <col min="8" max="8" width="8.625" style="43" customWidth="1"/>
    <col min="9" max="9" width="8.5" style="43" customWidth="1"/>
    <col min="10" max="10" width="26.875" style="43" customWidth="1"/>
    <col min="11" max="11" width="29.5" style="43" bestFit="1" customWidth="1"/>
    <col min="12" max="12" width="65.75" style="43" customWidth="1"/>
    <col min="13" max="13" width="8.875" style="1" customWidth="1"/>
    <col min="14" max="14" width="9.125" style="1" customWidth="1"/>
    <col min="15" max="16384" width="9" style="1"/>
  </cols>
  <sheetData>
    <row r="1" spans="1:13" ht="14.25" thickBot="1">
      <c r="A1" s="6" t="s">
        <v>96</v>
      </c>
      <c r="B1" s="6"/>
      <c r="C1" s="6"/>
      <c r="D1" s="6"/>
      <c r="E1" s="6"/>
      <c r="F1" s="6"/>
      <c r="G1" s="6"/>
    </row>
    <row r="2" spans="1:13" s="3" customFormat="1" ht="27.75" customHeight="1">
      <c r="A2" s="1552" t="s">
        <v>30</v>
      </c>
      <c r="B2" s="1544"/>
      <c r="C2" s="1549" t="s">
        <v>95</v>
      </c>
      <c r="D2" s="1550"/>
      <c r="E2" s="1550"/>
      <c r="F2" s="1550"/>
      <c r="G2" s="1551"/>
      <c r="H2" s="1540" t="s">
        <v>335</v>
      </c>
      <c r="I2" s="1541"/>
      <c r="J2" s="1541"/>
      <c r="K2" s="1541"/>
      <c r="L2" s="1542"/>
    </row>
    <row r="3" spans="1:13" ht="39" customHeight="1">
      <c r="A3" s="1553"/>
      <c r="B3" s="1554"/>
      <c r="C3" s="1556" t="s">
        <v>97</v>
      </c>
      <c r="D3" s="1558"/>
      <c r="E3" s="1558"/>
      <c r="F3" s="1558"/>
      <c r="G3" s="1557"/>
      <c r="H3" s="1556" t="s">
        <v>91</v>
      </c>
      <c r="I3" s="1557"/>
      <c r="J3" s="1543" t="s">
        <v>255</v>
      </c>
      <c r="K3" s="1544"/>
      <c r="L3" s="1545"/>
    </row>
    <row r="4" spans="1:13" ht="18" customHeight="1">
      <c r="A4" s="1555"/>
      <c r="B4" s="1547"/>
      <c r="C4" s="15" t="s">
        <v>88</v>
      </c>
      <c r="D4" s="16" t="s">
        <v>89</v>
      </c>
      <c r="E4" s="16" t="s">
        <v>90</v>
      </c>
      <c r="F4" s="16"/>
      <c r="G4" s="17"/>
      <c r="H4" s="25" t="s">
        <v>36</v>
      </c>
      <c r="I4" s="24" t="s">
        <v>37</v>
      </c>
      <c r="J4" s="1546"/>
      <c r="K4" s="1547"/>
      <c r="L4" s="1548"/>
    </row>
    <row r="5" spans="1:13" ht="18" customHeight="1">
      <c r="A5" s="1534" t="s">
        <v>31</v>
      </c>
      <c r="B5" s="1535"/>
      <c r="C5" s="13">
        <v>0.13700000000000001</v>
      </c>
      <c r="D5" s="7">
        <v>0.1</v>
      </c>
      <c r="E5" s="11">
        <v>5.5E-2</v>
      </c>
      <c r="F5" s="4">
        <v>0</v>
      </c>
      <c r="G5" s="4">
        <v>0</v>
      </c>
      <c r="H5" s="13">
        <v>6.3E-2</v>
      </c>
      <c r="I5" s="8">
        <v>4.2000000000000003E-2</v>
      </c>
      <c r="J5" s="11" t="s">
        <v>363</v>
      </c>
      <c r="K5" s="44" t="s">
        <v>364</v>
      </c>
      <c r="L5" s="8" t="s">
        <v>241</v>
      </c>
      <c r="M5" s="1" t="s">
        <v>259</v>
      </c>
    </row>
    <row r="6" spans="1:13" ht="18" customHeight="1">
      <c r="A6" s="1534" t="s">
        <v>21</v>
      </c>
      <c r="B6" s="1535"/>
      <c r="C6" s="13">
        <v>0.13700000000000001</v>
      </c>
      <c r="D6" s="7">
        <v>0.1</v>
      </c>
      <c r="E6" s="11">
        <v>5.5E-2</v>
      </c>
      <c r="F6" s="4">
        <v>0</v>
      </c>
      <c r="G6" s="4">
        <v>0</v>
      </c>
      <c r="H6" s="13">
        <v>6.3E-2</v>
      </c>
      <c r="I6" s="8">
        <v>4.2000000000000003E-2</v>
      </c>
      <c r="J6" s="11" t="s">
        <v>362</v>
      </c>
      <c r="K6" s="44" t="s">
        <v>361</v>
      </c>
      <c r="L6" s="8" t="s">
        <v>256</v>
      </c>
      <c r="M6" s="3" t="s">
        <v>259</v>
      </c>
    </row>
    <row r="7" spans="1:13" ht="18" customHeight="1">
      <c r="A7" s="1534" t="s">
        <v>336</v>
      </c>
      <c r="B7" s="1535"/>
      <c r="C7" s="13">
        <v>0.13700000000000001</v>
      </c>
      <c r="D7" s="7">
        <v>0.1</v>
      </c>
      <c r="E7" s="11">
        <v>5.5E-2</v>
      </c>
      <c r="F7" s="4">
        <v>0</v>
      </c>
      <c r="G7" s="4">
        <v>0</v>
      </c>
      <c r="H7" s="13">
        <v>6.3E-2</v>
      </c>
      <c r="I7" s="8">
        <v>4.2000000000000003E-2</v>
      </c>
      <c r="J7" s="11" t="s">
        <v>362</v>
      </c>
      <c r="K7" s="44" t="s">
        <v>361</v>
      </c>
      <c r="L7" s="8" t="s">
        <v>256</v>
      </c>
      <c r="M7" s="3" t="s">
        <v>259</v>
      </c>
    </row>
    <row r="8" spans="1:13" ht="18" customHeight="1">
      <c r="A8" s="1534" t="s">
        <v>508</v>
      </c>
      <c r="B8" s="1535"/>
      <c r="C8" s="13">
        <v>5.8000000000000003E-2</v>
      </c>
      <c r="D8" s="7">
        <v>4.2000000000000003E-2</v>
      </c>
      <c r="E8" s="11">
        <v>2.3E-2</v>
      </c>
      <c r="F8" s="4">
        <v>0</v>
      </c>
      <c r="G8" s="4">
        <v>0</v>
      </c>
      <c r="H8" s="13">
        <v>2.1000000000000001E-2</v>
      </c>
      <c r="I8" s="8">
        <v>1.4999999999999999E-2</v>
      </c>
      <c r="J8" s="11" t="s">
        <v>362</v>
      </c>
      <c r="K8" s="44" t="s">
        <v>361</v>
      </c>
      <c r="L8" s="8" t="s">
        <v>256</v>
      </c>
      <c r="M8" s="3" t="s">
        <v>259</v>
      </c>
    </row>
    <row r="9" spans="1:13" ht="18" customHeight="1">
      <c r="A9" s="1534" t="s">
        <v>32</v>
      </c>
      <c r="B9" s="1535"/>
      <c r="C9" s="13">
        <v>5.8999999999999997E-2</v>
      </c>
      <c r="D9" s="7">
        <v>4.2999999999999997E-2</v>
      </c>
      <c r="E9" s="11">
        <v>2.3E-2</v>
      </c>
      <c r="F9" s="4">
        <v>0</v>
      </c>
      <c r="G9" s="4">
        <v>0</v>
      </c>
      <c r="H9" s="13">
        <v>1.2E-2</v>
      </c>
      <c r="I9" s="8">
        <v>0.01</v>
      </c>
      <c r="J9" s="11" t="s">
        <v>362</v>
      </c>
      <c r="K9" s="44" t="s">
        <v>361</v>
      </c>
      <c r="L9" s="8" t="s">
        <v>256</v>
      </c>
      <c r="M9" s="3" t="s">
        <v>259</v>
      </c>
    </row>
    <row r="10" spans="1:13" ht="18" customHeight="1">
      <c r="A10" s="1534" t="s">
        <v>22</v>
      </c>
      <c r="B10" s="1535"/>
      <c r="C10" s="13">
        <v>5.8999999999999997E-2</v>
      </c>
      <c r="D10" s="7">
        <v>4.2999999999999997E-2</v>
      </c>
      <c r="E10" s="11">
        <v>2.3E-2</v>
      </c>
      <c r="F10" s="4">
        <v>0</v>
      </c>
      <c r="G10" s="4">
        <v>0</v>
      </c>
      <c r="H10" s="13">
        <v>1.2E-2</v>
      </c>
      <c r="I10" s="8">
        <v>0.01</v>
      </c>
      <c r="J10" s="11" t="s">
        <v>362</v>
      </c>
      <c r="K10" s="44" t="s">
        <v>361</v>
      </c>
      <c r="L10" s="8" t="s">
        <v>365</v>
      </c>
      <c r="M10" s="3" t="s">
        <v>259</v>
      </c>
    </row>
    <row r="11" spans="1:13" ht="18" customHeight="1">
      <c r="A11" s="1534" t="s">
        <v>509</v>
      </c>
      <c r="B11" s="1535"/>
      <c r="C11" s="13">
        <v>4.7E-2</v>
      </c>
      <c r="D11" s="7">
        <v>3.4000000000000002E-2</v>
      </c>
      <c r="E11" s="11">
        <v>1.9E-2</v>
      </c>
      <c r="F11" s="4">
        <v>0</v>
      </c>
      <c r="G11" s="4">
        <v>0</v>
      </c>
      <c r="H11" s="13">
        <v>0.02</v>
      </c>
      <c r="I11" s="8">
        <v>1.7000000000000001E-2</v>
      </c>
      <c r="J11" s="11" t="s">
        <v>362</v>
      </c>
      <c r="K11" s="44" t="s">
        <v>361</v>
      </c>
      <c r="L11" s="8" t="s">
        <v>256</v>
      </c>
      <c r="M11" s="3" t="s">
        <v>259</v>
      </c>
    </row>
    <row r="12" spans="1:13" ht="18" customHeight="1">
      <c r="A12" s="1534" t="s">
        <v>510</v>
      </c>
      <c r="B12" s="1535"/>
      <c r="C12" s="13">
        <v>8.2000000000000003E-2</v>
      </c>
      <c r="D12" s="7">
        <v>0.06</v>
      </c>
      <c r="E12" s="11">
        <v>3.3000000000000002E-2</v>
      </c>
      <c r="F12" s="4">
        <v>0</v>
      </c>
      <c r="G12" s="4">
        <v>0</v>
      </c>
      <c r="H12" s="13">
        <v>1.7999999999999999E-2</v>
      </c>
      <c r="I12" s="8">
        <v>1.2E-2</v>
      </c>
      <c r="J12" s="11" t="s">
        <v>362</v>
      </c>
      <c r="K12" s="44" t="s">
        <v>361</v>
      </c>
      <c r="L12" s="8" t="s">
        <v>366</v>
      </c>
      <c r="M12" s="3" t="s">
        <v>259</v>
      </c>
    </row>
    <row r="13" spans="1:13" ht="18" customHeight="1">
      <c r="A13" s="1534" t="s">
        <v>23</v>
      </c>
      <c r="B13" s="1535"/>
      <c r="C13" s="13">
        <v>8.2000000000000003E-2</v>
      </c>
      <c r="D13" s="7">
        <v>0.06</v>
      </c>
      <c r="E13" s="11">
        <v>3.3000000000000002E-2</v>
      </c>
      <c r="F13" s="4">
        <v>0</v>
      </c>
      <c r="G13" s="4">
        <v>0</v>
      </c>
      <c r="H13" s="13">
        <v>1.7999999999999999E-2</v>
      </c>
      <c r="I13" s="8">
        <v>1.2E-2</v>
      </c>
      <c r="J13" s="11" t="s">
        <v>362</v>
      </c>
      <c r="K13" s="44" t="s">
        <v>361</v>
      </c>
      <c r="L13" s="8" t="s">
        <v>366</v>
      </c>
      <c r="M13" s="3" t="s">
        <v>259</v>
      </c>
    </row>
    <row r="14" spans="1:13" ht="18" customHeight="1">
      <c r="A14" s="1534" t="s">
        <v>511</v>
      </c>
      <c r="B14" s="1535"/>
      <c r="C14" s="13">
        <v>0.104</v>
      </c>
      <c r="D14" s="7">
        <v>7.5999999999999998E-2</v>
      </c>
      <c r="E14" s="11">
        <v>4.2000000000000003E-2</v>
      </c>
      <c r="F14" s="4">
        <v>0</v>
      </c>
      <c r="G14" s="4">
        <v>0</v>
      </c>
      <c r="H14" s="13">
        <v>3.1E-2</v>
      </c>
      <c r="I14" s="8">
        <v>2.4E-2</v>
      </c>
      <c r="J14" s="11" t="s">
        <v>362</v>
      </c>
      <c r="K14" s="44" t="s">
        <v>361</v>
      </c>
      <c r="L14" s="8" t="s">
        <v>256</v>
      </c>
      <c r="M14" s="3" t="s">
        <v>259</v>
      </c>
    </row>
    <row r="15" spans="1:13" ht="18" customHeight="1">
      <c r="A15" s="1534" t="s">
        <v>512</v>
      </c>
      <c r="B15" s="1535"/>
      <c r="C15" s="13">
        <v>0.10199999999999999</v>
      </c>
      <c r="D15" s="7">
        <v>7.3999999999999996E-2</v>
      </c>
      <c r="E15" s="11">
        <v>4.1000000000000002E-2</v>
      </c>
      <c r="F15" s="4">
        <v>0</v>
      </c>
      <c r="G15" s="4">
        <v>0</v>
      </c>
      <c r="H15" s="13">
        <v>1.4999999999999999E-2</v>
      </c>
      <c r="I15" s="8">
        <v>1.2E-2</v>
      </c>
      <c r="J15" s="11" t="s">
        <v>362</v>
      </c>
      <c r="K15" s="44" t="s">
        <v>361</v>
      </c>
      <c r="L15" s="8" t="s">
        <v>256</v>
      </c>
      <c r="M15" s="3" t="s">
        <v>259</v>
      </c>
    </row>
    <row r="16" spans="1:13" ht="18" customHeight="1">
      <c r="A16" s="1534" t="s">
        <v>25</v>
      </c>
      <c r="B16" s="1535"/>
      <c r="C16" s="13">
        <v>0.10199999999999999</v>
      </c>
      <c r="D16" s="7">
        <v>7.3999999999999996E-2</v>
      </c>
      <c r="E16" s="11">
        <v>4.1000000000000002E-2</v>
      </c>
      <c r="F16" s="4">
        <v>0</v>
      </c>
      <c r="G16" s="4">
        <v>0</v>
      </c>
      <c r="H16" s="13">
        <v>1.4999999999999999E-2</v>
      </c>
      <c r="I16" s="8">
        <v>1.2E-2</v>
      </c>
      <c r="J16" s="11" t="s">
        <v>362</v>
      </c>
      <c r="K16" s="44" t="s">
        <v>361</v>
      </c>
      <c r="L16" s="8" t="s">
        <v>256</v>
      </c>
      <c r="M16" s="3" t="s">
        <v>259</v>
      </c>
    </row>
    <row r="17" spans="1:13" ht="18" customHeight="1">
      <c r="A17" s="1534" t="s">
        <v>513</v>
      </c>
      <c r="B17" s="1535"/>
      <c r="C17" s="13">
        <v>0.111</v>
      </c>
      <c r="D17" s="7">
        <v>8.1000000000000003E-2</v>
      </c>
      <c r="E17" s="11">
        <v>4.4999999999999998E-2</v>
      </c>
      <c r="F17" s="4">
        <v>0</v>
      </c>
      <c r="G17" s="4">
        <v>0</v>
      </c>
      <c r="H17" s="13">
        <v>3.1E-2</v>
      </c>
      <c r="I17" s="8">
        <v>2.3E-2</v>
      </c>
      <c r="J17" s="11" t="s">
        <v>362</v>
      </c>
      <c r="K17" s="44" t="s">
        <v>361</v>
      </c>
      <c r="L17" s="8" t="s">
        <v>256</v>
      </c>
      <c r="M17" s="3" t="s">
        <v>259</v>
      </c>
    </row>
    <row r="18" spans="1:13" ht="18" customHeight="1">
      <c r="A18" s="1534" t="s">
        <v>26</v>
      </c>
      <c r="B18" s="1535"/>
      <c r="C18" s="13">
        <v>8.3000000000000004E-2</v>
      </c>
      <c r="D18" s="7">
        <v>0.06</v>
      </c>
      <c r="E18" s="11">
        <v>3.3000000000000002E-2</v>
      </c>
      <c r="F18" s="4">
        <v>0</v>
      </c>
      <c r="G18" s="4">
        <v>0</v>
      </c>
      <c r="H18" s="13">
        <v>2.7E-2</v>
      </c>
      <c r="I18" s="8">
        <v>2.3E-2</v>
      </c>
      <c r="J18" s="11" t="s">
        <v>362</v>
      </c>
      <c r="K18" s="44" t="s">
        <v>361</v>
      </c>
      <c r="L18" s="8" t="s">
        <v>367</v>
      </c>
      <c r="M18" s="3" t="s">
        <v>259</v>
      </c>
    </row>
    <row r="19" spans="1:13" ht="18" customHeight="1">
      <c r="A19" s="1534" t="s">
        <v>24</v>
      </c>
      <c r="B19" s="1535"/>
      <c r="C19" s="13">
        <v>8.3000000000000004E-2</v>
      </c>
      <c r="D19" s="7">
        <v>0.06</v>
      </c>
      <c r="E19" s="11">
        <v>3.3000000000000002E-2</v>
      </c>
      <c r="F19" s="4">
        <v>0</v>
      </c>
      <c r="G19" s="4">
        <v>0</v>
      </c>
      <c r="H19" s="13">
        <v>2.7E-2</v>
      </c>
      <c r="I19" s="8">
        <v>2.3E-2</v>
      </c>
      <c r="J19" s="11" t="s">
        <v>362</v>
      </c>
      <c r="K19" s="44" t="s">
        <v>361</v>
      </c>
      <c r="L19" s="8" t="s">
        <v>367</v>
      </c>
      <c r="M19" s="3" t="s">
        <v>259</v>
      </c>
    </row>
    <row r="20" spans="1:13" ht="27.75" customHeight="1">
      <c r="A20" s="1534" t="s">
        <v>514</v>
      </c>
      <c r="B20" s="1535"/>
      <c r="C20" s="13">
        <v>8.3000000000000004E-2</v>
      </c>
      <c r="D20" s="7">
        <v>0.06</v>
      </c>
      <c r="E20" s="11">
        <v>3.3000000000000002E-2</v>
      </c>
      <c r="F20" s="4">
        <v>0</v>
      </c>
      <c r="G20" s="4">
        <v>0</v>
      </c>
      <c r="H20" s="13">
        <v>2.7E-2</v>
      </c>
      <c r="I20" s="8">
        <v>2.3E-2</v>
      </c>
      <c r="J20" s="11" t="s">
        <v>362</v>
      </c>
      <c r="K20" s="44" t="s">
        <v>361</v>
      </c>
      <c r="L20" s="8" t="s">
        <v>409</v>
      </c>
      <c r="M20" s="3" t="s">
        <v>259</v>
      </c>
    </row>
    <row r="21" spans="1:13" ht="18" customHeight="1">
      <c r="A21" s="1534" t="s">
        <v>27</v>
      </c>
      <c r="B21" s="1535"/>
      <c r="C21" s="13">
        <v>3.9E-2</v>
      </c>
      <c r="D21" s="7">
        <v>2.9000000000000001E-2</v>
      </c>
      <c r="E21" s="11">
        <v>1.6E-2</v>
      </c>
      <c r="F21" s="4">
        <v>0</v>
      </c>
      <c r="G21" s="4">
        <v>0</v>
      </c>
      <c r="H21" s="13">
        <v>2.1000000000000001E-2</v>
      </c>
      <c r="I21" s="8">
        <v>1.7000000000000001E-2</v>
      </c>
      <c r="J21" s="11" t="s">
        <v>362</v>
      </c>
      <c r="K21" s="44" t="s">
        <v>361</v>
      </c>
      <c r="L21" s="8" t="s">
        <v>256</v>
      </c>
      <c r="M21" s="3" t="s">
        <v>259</v>
      </c>
    </row>
    <row r="22" spans="1:13" ht="29.25" customHeight="1">
      <c r="A22" s="1534" t="s">
        <v>515</v>
      </c>
      <c r="B22" s="1535"/>
      <c r="C22" s="13">
        <v>3.9E-2</v>
      </c>
      <c r="D22" s="7">
        <v>2.9000000000000001E-2</v>
      </c>
      <c r="E22" s="11">
        <v>1.6E-2</v>
      </c>
      <c r="F22" s="4">
        <v>0</v>
      </c>
      <c r="G22" s="4">
        <v>0</v>
      </c>
      <c r="H22" s="13">
        <v>2.1000000000000001E-2</v>
      </c>
      <c r="I22" s="8">
        <v>1.7000000000000001E-2</v>
      </c>
      <c r="J22" s="11" t="s">
        <v>362</v>
      </c>
      <c r="K22" s="44" t="s">
        <v>361</v>
      </c>
      <c r="L22" s="8" t="s">
        <v>408</v>
      </c>
      <c r="M22" s="3" t="s">
        <v>259</v>
      </c>
    </row>
    <row r="23" spans="1:13" ht="18" customHeight="1">
      <c r="A23" s="1534" t="s">
        <v>28</v>
      </c>
      <c r="B23" s="1535"/>
      <c r="C23" s="13">
        <v>2.5999999999999999E-2</v>
      </c>
      <c r="D23" s="7">
        <v>1.9E-2</v>
      </c>
      <c r="E23" s="11">
        <v>0.01</v>
      </c>
      <c r="F23" s="4">
        <v>0</v>
      </c>
      <c r="G23" s="4">
        <v>0</v>
      </c>
      <c r="H23" s="13">
        <v>1.4999999999999999E-2</v>
      </c>
      <c r="I23" s="8">
        <v>1.0999999999999999E-2</v>
      </c>
      <c r="J23" s="11" t="s">
        <v>362</v>
      </c>
      <c r="K23" s="44" t="s">
        <v>361</v>
      </c>
      <c r="L23" s="8" t="s">
        <v>256</v>
      </c>
      <c r="M23" s="3" t="s">
        <v>259</v>
      </c>
    </row>
    <row r="24" spans="1:13" ht="27.75" customHeight="1">
      <c r="A24" s="1534" t="s">
        <v>516</v>
      </c>
      <c r="B24" s="1535"/>
      <c r="C24" s="13">
        <v>2.5999999999999999E-2</v>
      </c>
      <c r="D24" s="7">
        <v>1.9E-2</v>
      </c>
      <c r="E24" s="11">
        <v>0.01</v>
      </c>
      <c r="F24" s="4">
        <v>0</v>
      </c>
      <c r="G24" s="4">
        <v>0</v>
      </c>
      <c r="H24" s="13">
        <v>1.4999999999999999E-2</v>
      </c>
      <c r="I24" s="8">
        <v>1.0999999999999999E-2</v>
      </c>
      <c r="J24" s="11" t="s">
        <v>362</v>
      </c>
      <c r="K24" s="44" t="s">
        <v>361</v>
      </c>
      <c r="L24" s="8" t="s">
        <v>408</v>
      </c>
      <c r="M24" s="3" t="s">
        <v>259</v>
      </c>
    </row>
    <row r="25" spans="1:13" ht="18" customHeight="1">
      <c r="A25" s="1534" t="s">
        <v>33</v>
      </c>
      <c r="B25" s="1535"/>
      <c r="C25" s="13">
        <v>2.5999999999999999E-2</v>
      </c>
      <c r="D25" s="7">
        <v>1.9E-2</v>
      </c>
      <c r="E25" s="11">
        <v>0.01</v>
      </c>
      <c r="F25" s="4">
        <v>0</v>
      </c>
      <c r="G25" s="4">
        <v>0</v>
      </c>
      <c r="H25" s="13">
        <v>1.4999999999999999E-2</v>
      </c>
      <c r="I25" s="8">
        <v>1.0999999999999999E-2</v>
      </c>
      <c r="J25" s="11" t="s">
        <v>362</v>
      </c>
      <c r="K25" s="44" t="s">
        <v>361</v>
      </c>
      <c r="L25" s="8" t="s">
        <v>256</v>
      </c>
      <c r="M25" s="3" t="s">
        <v>259</v>
      </c>
    </row>
    <row r="26" spans="1:13" s="3" customFormat="1" ht="27.75" customHeight="1" thickBot="1">
      <c r="A26" s="1536" t="s">
        <v>517</v>
      </c>
      <c r="B26" s="1537"/>
      <c r="C26" s="14">
        <v>2.5999999999999999E-2</v>
      </c>
      <c r="D26" s="9">
        <v>1.9E-2</v>
      </c>
      <c r="E26" s="12">
        <v>0.01</v>
      </c>
      <c r="F26" s="4">
        <v>0</v>
      </c>
      <c r="G26" s="4">
        <v>0</v>
      </c>
      <c r="H26" s="14">
        <v>1.4999999999999999E-2</v>
      </c>
      <c r="I26" s="10">
        <v>1.0999999999999999E-2</v>
      </c>
      <c r="J26" s="12" t="s">
        <v>362</v>
      </c>
      <c r="K26" s="45" t="s">
        <v>361</v>
      </c>
      <c r="L26" s="10" t="s">
        <v>409</v>
      </c>
      <c r="M26" s="3" t="s">
        <v>259</v>
      </c>
    </row>
    <row r="27" spans="1:13" s="3" customFormat="1" ht="28.5" customHeight="1">
      <c r="A27" s="1538" t="s">
        <v>445</v>
      </c>
      <c r="B27" s="1539"/>
      <c r="C27" s="161">
        <v>0.13700000000000001</v>
      </c>
      <c r="D27" s="162">
        <v>0.1</v>
      </c>
      <c r="E27" s="163">
        <v>5.5E-2</v>
      </c>
      <c r="F27" s="164">
        <v>0</v>
      </c>
      <c r="G27" s="164">
        <v>0</v>
      </c>
      <c r="H27" s="161">
        <v>6.3E-2</v>
      </c>
      <c r="I27" s="165">
        <v>4.2000000000000003E-2</v>
      </c>
      <c r="J27" s="655" t="s">
        <v>405</v>
      </c>
      <c r="K27" s="656" t="s">
        <v>406</v>
      </c>
      <c r="L27" s="657" t="s">
        <v>407</v>
      </c>
      <c r="M27" s="3" t="s">
        <v>259</v>
      </c>
    </row>
    <row r="28" spans="1:13" ht="18" customHeight="1" thickBot="1">
      <c r="A28" s="1536" t="s">
        <v>446</v>
      </c>
      <c r="B28" s="1537"/>
      <c r="C28" s="14">
        <v>5.8999999999999997E-2</v>
      </c>
      <c r="D28" s="9">
        <v>4.2999999999999997E-2</v>
      </c>
      <c r="E28" s="12">
        <v>2.3E-2</v>
      </c>
      <c r="F28" s="5">
        <v>0</v>
      </c>
      <c r="G28" s="5">
        <v>0</v>
      </c>
      <c r="H28" s="14">
        <v>1.2E-2</v>
      </c>
      <c r="I28" s="10">
        <v>0.01</v>
      </c>
      <c r="J28" s="658" t="s">
        <v>410</v>
      </c>
      <c r="K28" s="659" t="s">
        <v>412</v>
      </c>
      <c r="L28" s="660" t="s">
        <v>411</v>
      </c>
      <c r="M28" s="3" t="s">
        <v>259</v>
      </c>
    </row>
    <row r="29" spans="1:13" s="3" customFormat="1" ht="18" customHeight="1">
      <c r="A29" s="1534" t="s">
        <v>498</v>
      </c>
      <c r="B29" s="1535"/>
      <c r="C29" s="13">
        <v>5.8000000000000003E-2</v>
      </c>
      <c r="D29" s="7">
        <v>4.2000000000000003E-2</v>
      </c>
      <c r="E29" s="11">
        <v>2.3E-2</v>
      </c>
      <c r="F29" s="4">
        <v>0</v>
      </c>
      <c r="G29" s="4">
        <v>0</v>
      </c>
      <c r="H29" s="13">
        <v>2.1000000000000001E-2</v>
      </c>
      <c r="I29" s="8">
        <v>1.4999999999999999E-2</v>
      </c>
      <c r="J29" s="11" t="s">
        <v>362</v>
      </c>
      <c r="K29" s="44" t="s">
        <v>361</v>
      </c>
      <c r="L29" s="8" t="s">
        <v>256</v>
      </c>
      <c r="M29" s="3" t="s">
        <v>259</v>
      </c>
    </row>
    <row r="30" spans="1:13" s="3" customFormat="1" ht="18" customHeight="1">
      <c r="A30" s="1534" t="s">
        <v>499</v>
      </c>
      <c r="B30" s="1535"/>
      <c r="C30" s="13">
        <v>4.7E-2</v>
      </c>
      <c r="D30" s="7">
        <v>3.4000000000000002E-2</v>
      </c>
      <c r="E30" s="11">
        <v>1.9E-2</v>
      </c>
      <c r="F30" s="4">
        <v>0</v>
      </c>
      <c r="G30" s="4">
        <v>0</v>
      </c>
      <c r="H30" s="13">
        <v>0.02</v>
      </c>
      <c r="I30" s="8">
        <v>1.7000000000000001E-2</v>
      </c>
      <c r="J30" s="11" t="s">
        <v>362</v>
      </c>
      <c r="K30" s="44" t="s">
        <v>361</v>
      </c>
      <c r="L30" s="8" t="s">
        <v>256</v>
      </c>
      <c r="M30" s="3" t="s">
        <v>259</v>
      </c>
    </row>
    <row r="31" spans="1:13" s="3" customFormat="1" ht="18" customHeight="1">
      <c r="A31" s="1534" t="s">
        <v>500</v>
      </c>
      <c r="B31" s="1535"/>
      <c r="C31" s="13">
        <v>8.2000000000000003E-2</v>
      </c>
      <c r="D31" s="7">
        <v>0.06</v>
      </c>
      <c r="E31" s="11">
        <v>3.3000000000000002E-2</v>
      </c>
      <c r="F31" s="4">
        <v>0</v>
      </c>
      <c r="G31" s="4">
        <v>0</v>
      </c>
      <c r="H31" s="13">
        <v>1.7999999999999999E-2</v>
      </c>
      <c r="I31" s="8">
        <v>1.2E-2</v>
      </c>
      <c r="J31" s="11" t="s">
        <v>362</v>
      </c>
      <c r="K31" s="44" t="s">
        <v>361</v>
      </c>
      <c r="L31" s="8" t="s">
        <v>518</v>
      </c>
      <c r="M31" s="3" t="s">
        <v>259</v>
      </c>
    </row>
    <row r="32" spans="1:13" s="3" customFormat="1" ht="18" customHeight="1">
      <c r="A32" s="1534" t="s">
        <v>501</v>
      </c>
      <c r="B32" s="1535"/>
      <c r="C32" s="13">
        <v>0.104</v>
      </c>
      <c r="D32" s="7">
        <v>7.5999999999999998E-2</v>
      </c>
      <c r="E32" s="11">
        <v>4.2000000000000003E-2</v>
      </c>
      <c r="F32" s="4">
        <v>0</v>
      </c>
      <c r="G32" s="4">
        <v>0</v>
      </c>
      <c r="H32" s="13">
        <v>3.1E-2</v>
      </c>
      <c r="I32" s="8">
        <v>2.4E-2</v>
      </c>
      <c r="J32" s="11" t="s">
        <v>362</v>
      </c>
      <c r="K32" s="44" t="s">
        <v>361</v>
      </c>
      <c r="L32" s="8" t="s">
        <v>256</v>
      </c>
      <c r="M32" s="3" t="s">
        <v>259</v>
      </c>
    </row>
    <row r="33" spans="1:13" s="3" customFormat="1" ht="18" customHeight="1">
      <c r="A33" s="1534" t="s">
        <v>502</v>
      </c>
      <c r="B33" s="1535"/>
      <c r="C33" s="13">
        <v>0.10199999999999999</v>
      </c>
      <c r="D33" s="7">
        <v>7.3999999999999996E-2</v>
      </c>
      <c r="E33" s="11">
        <v>4.1000000000000002E-2</v>
      </c>
      <c r="F33" s="4">
        <v>0</v>
      </c>
      <c r="G33" s="4">
        <v>0</v>
      </c>
      <c r="H33" s="13">
        <v>1.4999999999999999E-2</v>
      </c>
      <c r="I33" s="8">
        <v>1.2E-2</v>
      </c>
      <c r="J33" s="11" t="s">
        <v>362</v>
      </c>
      <c r="K33" s="44" t="s">
        <v>361</v>
      </c>
      <c r="L33" s="8" t="s">
        <v>256</v>
      </c>
      <c r="M33" s="3" t="s">
        <v>259</v>
      </c>
    </row>
    <row r="34" spans="1:13" s="3" customFormat="1" ht="18" customHeight="1">
      <c r="A34" s="1534" t="s">
        <v>503</v>
      </c>
      <c r="B34" s="1535"/>
      <c r="C34" s="13">
        <v>0.111</v>
      </c>
      <c r="D34" s="7">
        <v>8.1000000000000003E-2</v>
      </c>
      <c r="E34" s="11">
        <v>4.4999999999999998E-2</v>
      </c>
      <c r="F34" s="4">
        <v>0</v>
      </c>
      <c r="G34" s="4">
        <v>0</v>
      </c>
      <c r="H34" s="13">
        <v>3.1E-2</v>
      </c>
      <c r="I34" s="8">
        <v>2.3E-2</v>
      </c>
      <c r="J34" s="11" t="s">
        <v>362</v>
      </c>
      <c r="K34" s="44" t="s">
        <v>361</v>
      </c>
      <c r="L34" s="8" t="s">
        <v>256</v>
      </c>
      <c r="M34" s="3" t="s">
        <v>259</v>
      </c>
    </row>
    <row r="35" spans="1:13" s="3" customFormat="1" ht="27.75" customHeight="1">
      <c r="A35" s="1534" t="s">
        <v>504</v>
      </c>
      <c r="B35" s="1535"/>
      <c r="C35" s="13">
        <v>8.3000000000000004E-2</v>
      </c>
      <c r="D35" s="7">
        <v>0.06</v>
      </c>
      <c r="E35" s="11">
        <v>3.3000000000000002E-2</v>
      </c>
      <c r="F35" s="4">
        <v>0</v>
      </c>
      <c r="G35" s="4">
        <v>0</v>
      </c>
      <c r="H35" s="13">
        <v>2.7E-2</v>
      </c>
      <c r="I35" s="8">
        <v>2.3E-2</v>
      </c>
      <c r="J35" s="11" t="s">
        <v>362</v>
      </c>
      <c r="K35" s="44" t="s">
        <v>361</v>
      </c>
      <c r="L35" s="8" t="s">
        <v>409</v>
      </c>
      <c r="M35" s="3" t="s">
        <v>259</v>
      </c>
    </row>
    <row r="36" spans="1:13" s="3" customFormat="1" ht="29.25" customHeight="1">
      <c r="A36" s="1534" t="s">
        <v>505</v>
      </c>
      <c r="B36" s="1535"/>
      <c r="C36" s="13">
        <v>3.9E-2</v>
      </c>
      <c r="D36" s="7">
        <v>2.9000000000000001E-2</v>
      </c>
      <c r="E36" s="11">
        <v>1.6E-2</v>
      </c>
      <c r="F36" s="4">
        <v>0</v>
      </c>
      <c r="G36" s="4">
        <v>0</v>
      </c>
      <c r="H36" s="13">
        <v>2.1000000000000001E-2</v>
      </c>
      <c r="I36" s="8">
        <v>1.7000000000000001E-2</v>
      </c>
      <c r="J36" s="11" t="s">
        <v>362</v>
      </c>
      <c r="K36" s="44" t="s">
        <v>361</v>
      </c>
      <c r="L36" s="8" t="s">
        <v>408</v>
      </c>
      <c r="M36" s="3" t="s">
        <v>259</v>
      </c>
    </row>
    <row r="37" spans="1:13" s="3" customFormat="1" ht="27.75" customHeight="1">
      <c r="A37" s="1534" t="s">
        <v>506</v>
      </c>
      <c r="B37" s="1535"/>
      <c r="C37" s="13">
        <v>2.5999999999999999E-2</v>
      </c>
      <c r="D37" s="7">
        <v>1.9E-2</v>
      </c>
      <c r="E37" s="11">
        <v>0.01</v>
      </c>
      <c r="F37" s="4">
        <v>0</v>
      </c>
      <c r="G37" s="4">
        <v>0</v>
      </c>
      <c r="H37" s="13">
        <v>1.4999999999999999E-2</v>
      </c>
      <c r="I37" s="8">
        <v>1.0999999999999999E-2</v>
      </c>
      <c r="J37" s="11" t="s">
        <v>362</v>
      </c>
      <c r="K37" s="44" t="s">
        <v>361</v>
      </c>
      <c r="L37" s="8" t="s">
        <v>408</v>
      </c>
      <c r="M37" s="3" t="s">
        <v>259</v>
      </c>
    </row>
    <row r="38" spans="1:13" s="3" customFormat="1" ht="27.75" customHeight="1" thickBot="1">
      <c r="A38" s="1536" t="s">
        <v>507</v>
      </c>
      <c r="B38" s="1537"/>
      <c r="C38" s="14">
        <v>2.5999999999999999E-2</v>
      </c>
      <c r="D38" s="9">
        <v>1.9E-2</v>
      </c>
      <c r="E38" s="12">
        <v>0.01</v>
      </c>
      <c r="F38" s="5">
        <v>0</v>
      </c>
      <c r="G38" s="862">
        <v>0</v>
      </c>
      <c r="H38" s="14">
        <v>1.4999999999999999E-2</v>
      </c>
      <c r="I38" s="10">
        <v>1.0999999999999999E-2</v>
      </c>
      <c r="J38" s="12" t="s">
        <v>362</v>
      </c>
      <c r="K38" s="45" t="s">
        <v>361</v>
      </c>
      <c r="L38" s="10" t="s">
        <v>409</v>
      </c>
      <c r="M38" s="3" t="s">
        <v>259</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G4" sqref="G4"/>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447</v>
      </c>
      <c r="B1" s="6"/>
      <c r="C1" s="6"/>
    </row>
    <row r="2" spans="1:7" ht="27.75" customHeight="1">
      <c r="A2" s="1552" t="s">
        <v>30</v>
      </c>
      <c r="B2" s="1544"/>
      <c r="C2" s="858" t="s">
        <v>448</v>
      </c>
      <c r="E2" s="1549" t="s">
        <v>95</v>
      </c>
      <c r="F2" s="1550"/>
      <c r="G2" s="1550"/>
    </row>
    <row r="3" spans="1:7" ht="18" customHeight="1">
      <c r="A3" s="780" t="s">
        <v>31</v>
      </c>
      <c r="B3" s="781"/>
      <c r="C3" s="859">
        <v>2.1000000000000001E-2</v>
      </c>
      <c r="E3" s="1556" t="s">
        <v>449</v>
      </c>
      <c r="F3" s="1558"/>
      <c r="G3" s="1558"/>
    </row>
    <row r="4" spans="1:7" ht="18" customHeight="1">
      <c r="A4" s="782" t="s">
        <v>21</v>
      </c>
      <c r="B4" s="781"/>
      <c r="C4" s="859">
        <v>2.1000000000000001E-2</v>
      </c>
      <c r="E4" s="664" t="s">
        <v>88</v>
      </c>
      <c r="F4" s="665" t="s">
        <v>89</v>
      </c>
      <c r="G4" s="665" t="s">
        <v>90</v>
      </c>
    </row>
    <row r="5" spans="1:7" ht="18" customHeight="1">
      <c r="A5" s="782" t="s">
        <v>336</v>
      </c>
      <c r="B5" s="781"/>
      <c r="C5" s="859">
        <v>2.1000000000000001E-2</v>
      </c>
    </row>
    <row r="6" spans="1:7" ht="18" customHeight="1">
      <c r="A6" s="782" t="s">
        <v>508</v>
      </c>
      <c r="B6" s="781"/>
      <c r="C6" s="859">
        <v>0.01</v>
      </c>
    </row>
    <row r="7" spans="1:7" ht="18" customHeight="1">
      <c r="A7" s="782" t="s">
        <v>32</v>
      </c>
      <c r="B7" s="781"/>
      <c r="C7" s="859">
        <v>0.01</v>
      </c>
    </row>
    <row r="8" spans="1:7" ht="18" customHeight="1">
      <c r="A8" s="782" t="s">
        <v>22</v>
      </c>
      <c r="B8" s="781"/>
      <c r="C8" s="859">
        <v>0.01</v>
      </c>
    </row>
    <row r="9" spans="1:7" ht="18" customHeight="1">
      <c r="A9" s="782" t="s">
        <v>509</v>
      </c>
      <c r="B9" s="781"/>
      <c r="C9" s="859">
        <v>8.9999999999999993E-3</v>
      </c>
    </row>
    <row r="10" spans="1:7" ht="18" customHeight="1">
      <c r="A10" s="782" t="s">
        <v>510</v>
      </c>
      <c r="B10" s="781"/>
      <c r="C10" s="859">
        <v>1.4E-2</v>
      </c>
    </row>
    <row r="11" spans="1:7" ht="18" customHeight="1">
      <c r="A11" s="782" t="s">
        <v>23</v>
      </c>
      <c r="B11" s="781"/>
      <c r="C11" s="859">
        <v>1.4E-2</v>
      </c>
    </row>
    <row r="12" spans="1:7" ht="18" customHeight="1">
      <c r="A12" s="782" t="s">
        <v>511</v>
      </c>
      <c r="B12" s="781"/>
      <c r="C12" s="859">
        <v>2.1000000000000001E-2</v>
      </c>
    </row>
    <row r="13" spans="1:7" ht="18" customHeight="1">
      <c r="A13" s="782" t="s">
        <v>512</v>
      </c>
      <c r="B13" s="781"/>
      <c r="C13" s="859">
        <v>1.6E-2</v>
      </c>
    </row>
    <row r="14" spans="1:7" ht="18" customHeight="1">
      <c r="A14" s="782" t="s">
        <v>25</v>
      </c>
      <c r="B14" s="781"/>
      <c r="C14" s="859">
        <v>1.6E-2</v>
      </c>
    </row>
    <row r="15" spans="1:7" ht="18" customHeight="1">
      <c r="A15" s="782" t="s">
        <v>513</v>
      </c>
      <c r="B15" s="781"/>
      <c r="C15" s="859">
        <v>0.02</v>
      </c>
    </row>
    <row r="16" spans="1:7" ht="18" customHeight="1">
      <c r="A16" s="782" t="s">
        <v>26</v>
      </c>
      <c r="B16" s="781"/>
      <c r="C16" s="859">
        <v>1.4E-2</v>
      </c>
    </row>
    <row r="17" spans="1:3" ht="18" customHeight="1">
      <c r="A17" s="782" t="s">
        <v>24</v>
      </c>
      <c r="B17" s="781"/>
      <c r="C17" s="859">
        <v>1.4E-2</v>
      </c>
    </row>
    <row r="18" spans="1:3" ht="18" customHeight="1">
      <c r="A18" s="782" t="s">
        <v>514</v>
      </c>
      <c r="B18" s="781"/>
      <c r="C18" s="859">
        <v>1.4E-2</v>
      </c>
    </row>
    <row r="19" spans="1:3" ht="18" customHeight="1">
      <c r="A19" s="782" t="s">
        <v>27</v>
      </c>
      <c r="B19" s="781"/>
      <c r="C19" s="859">
        <v>8.0000000000000002E-3</v>
      </c>
    </row>
    <row r="20" spans="1:3" ht="18" customHeight="1">
      <c r="A20" s="782" t="s">
        <v>515</v>
      </c>
      <c r="B20" s="781"/>
      <c r="C20" s="859">
        <v>8.0000000000000002E-3</v>
      </c>
    </row>
    <row r="21" spans="1:3" ht="18" customHeight="1">
      <c r="A21" s="782" t="s">
        <v>28</v>
      </c>
      <c r="B21" s="781"/>
      <c r="C21" s="859">
        <v>5.0000000000000001E-3</v>
      </c>
    </row>
    <row r="22" spans="1:3" ht="18" customHeight="1">
      <c r="A22" s="782" t="s">
        <v>516</v>
      </c>
      <c r="B22" s="781"/>
      <c r="C22" s="859">
        <v>5.0000000000000001E-3</v>
      </c>
    </row>
    <row r="23" spans="1:3" ht="18" customHeight="1">
      <c r="A23" s="782" t="s">
        <v>33</v>
      </c>
      <c r="B23" s="781"/>
      <c r="C23" s="859">
        <v>5.0000000000000001E-3</v>
      </c>
    </row>
    <row r="24" spans="1:3" ht="18" customHeight="1" thickBot="1">
      <c r="A24" s="783" t="s">
        <v>517</v>
      </c>
      <c r="B24" s="784"/>
      <c r="C24" s="859">
        <v>5.0000000000000001E-3</v>
      </c>
    </row>
    <row r="25" spans="1:3" ht="18" customHeight="1">
      <c r="A25" s="785" t="s">
        <v>445</v>
      </c>
      <c r="B25" s="786"/>
      <c r="C25" s="860">
        <v>2.1000000000000001E-2</v>
      </c>
    </row>
    <row r="26" spans="1:3" ht="18" customHeight="1" thickBot="1">
      <c r="A26" s="783" t="s">
        <v>446</v>
      </c>
      <c r="B26" s="784"/>
      <c r="C26" s="861">
        <v>0.01</v>
      </c>
    </row>
    <row r="27" spans="1:3" ht="18" customHeight="1">
      <c r="A27" s="782" t="s">
        <v>498</v>
      </c>
      <c r="B27" s="781"/>
      <c r="C27" s="859">
        <v>0.01</v>
      </c>
    </row>
    <row r="28" spans="1:3" ht="18" customHeight="1">
      <c r="A28" s="782" t="s">
        <v>499</v>
      </c>
      <c r="B28" s="781"/>
      <c r="C28" s="859">
        <v>8.9999999999999993E-3</v>
      </c>
    </row>
    <row r="29" spans="1:3" ht="18" customHeight="1">
      <c r="A29" s="782" t="s">
        <v>500</v>
      </c>
      <c r="B29" s="781"/>
      <c r="C29" s="859">
        <v>1.4E-2</v>
      </c>
    </row>
    <row r="30" spans="1:3" ht="18" customHeight="1">
      <c r="A30" s="782" t="s">
        <v>501</v>
      </c>
      <c r="B30" s="781"/>
      <c r="C30" s="859">
        <v>2.1000000000000001E-2</v>
      </c>
    </row>
    <row r="31" spans="1:3" ht="18" customHeight="1">
      <c r="A31" s="782" t="s">
        <v>502</v>
      </c>
      <c r="B31" s="781"/>
      <c r="C31" s="859">
        <v>1.6E-2</v>
      </c>
    </row>
    <row r="32" spans="1:3" ht="18" customHeight="1">
      <c r="A32" s="782" t="s">
        <v>503</v>
      </c>
      <c r="B32" s="781"/>
      <c r="C32" s="859">
        <v>0.02</v>
      </c>
    </row>
    <row r="33" spans="1:3" ht="18" customHeight="1">
      <c r="A33" s="782" t="s">
        <v>504</v>
      </c>
      <c r="B33" s="781"/>
      <c r="C33" s="859">
        <v>1.4E-2</v>
      </c>
    </row>
    <row r="34" spans="1:3" ht="18" customHeight="1">
      <c r="A34" s="782" t="s">
        <v>505</v>
      </c>
      <c r="B34" s="781"/>
      <c r="C34" s="859">
        <v>8.0000000000000002E-3</v>
      </c>
    </row>
    <row r="35" spans="1:3" ht="18" customHeight="1">
      <c r="A35" s="782" t="s">
        <v>506</v>
      </c>
      <c r="B35" s="781"/>
      <c r="C35" s="859">
        <v>5.0000000000000001E-3</v>
      </c>
    </row>
    <row r="36" spans="1:3" ht="18" customHeight="1" thickBot="1">
      <c r="A36" s="783" t="s">
        <v>507</v>
      </c>
      <c r="B36" s="784"/>
      <c r="C36" s="859">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はじめに</vt:lpstr>
      <vt:lpstr>(入力順➀)基本情報入力シート</vt:lpstr>
      <vt:lpstr>(入力順➁)別紙様式2-2 個表_処遇</vt:lpstr>
      <vt:lpstr>(入力順➁)別紙様式2-3 個表_特定</vt:lpstr>
      <vt:lpstr>(入力順➂)別紙様式2-1 計画書_総括表</vt:lpstr>
      <vt:lpstr>（参考）補助金様式2-1</vt:lpstr>
      <vt:lpstr>（参考）補助金様式2-2</vt:lpstr>
      <vt:lpstr>【参考】数式用</vt:lpstr>
      <vt:lpstr>【参考】数式用2</vt:lpstr>
      <vt:lpstr>'（参考）補助金様式2-1'!Print_Area</vt:lpstr>
      <vt:lpstr>'（参考）補助金様式2-2'!Print_Area</vt:lpstr>
      <vt:lpstr>'(入力順➀)基本情報入力シート'!Print_Area</vt:lpstr>
      <vt:lpstr>'(入力順➁)別紙様式2-2 個表_処遇'!Print_Area</vt:lpstr>
      <vt:lpstr>'(入力順➁)別紙様式2-3 個表_特定'!Print_Area</vt:lpstr>
      <vt:lpstr>'(入力順➂)別紙様式2-1 計画書_総括表'!Print_Area</vt:lpstr>
      <vt:lpstr>【参考】数式用!Print_Area</vt:lpstr>
      <vt:lpstr>【参考】数式用2!Print_Area</vt:lpstr>
      <vt:lpstr>はじめに!Print_Area</vt:lpstr>
      <vt:lpstr>'（参考）補助金様式2-2'!Print_Titles</vt:lpstr>
      <vt:lpstr>'(入力順➁)別紙様式2-2 個表_処遇'!Print_Titles</vt:lpstr>
      <vt:lpstr>'(入力順➁)別紙様式2-3 個表_特定'!Print_Titles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2022-05-08T04:52:07Z</dcterms:modified>
</cp:coreProperties>
</file>