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026\e財政第２班\22_公営企業決算\R02公営企業決算統計\12_経営比較\05_経営比較分析表\03_市町から\駐車場\07_名張市●\"/>
    </mc:Choice>
  </mc:AlternateContent>
  <workbookProtection workbookAlgorithmName="SHA-512" workbookHashValue="jRYEm+ujO9Buh4J1xLEHWdAbjFb32xXIjMFUWbG0EnrmNliDeoaM06IDoxc83QdXoifaZ3GBsrc37EivIK11rA==" workbookSaltValue="ENM2iLJrcbwrl/q8+FlvJg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LH31" i="4" s="1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BY7" i="5"/>
  <c r="BX7" i="5"/>
  <c r="BW7" i="5"/>
  <c r="BV7" i="5"/>
  <c r="BU7" i="5"/>
  <c r="MA52" i="4" s="1"/>
  <c r="BT7" i="5"/>
  <c r="BS7" i="5"/>
  <c r="BR7" i="5"/>
  <c r="JV52" i="4" s="1"/>
  <c r="BQ7" i="5"/>
  <c r="JC52" i="4" s="1"/>
  <c r="BO7" i="5"/>
  <c r="BN7" i="5"/>
  <c r="BM7" i="5"/>
  <c r="FX53" i="4" s="1"/>
  <c r="BL7" i="5"/>
  <c r="FE53" i="4" s="1"/>
  <c r="BK7" i="5"/>
  <c r="BJ7" i="5"/>
  <c r="BI7" i="5"/>
  <c r="BH7" i="5"/>
  <c r="FX52" i="4" s="1"/>
  <c r="BG7" i="5"/>
  <c r="BF7" i="5"/>
  <c r="BD7" i="5"/>
  <c r="CS53" i="4" s="1"/>
  <c r="BC7" i="5"/>
  <c r="BZ53" i="4" s="1"/>
  <c r="BB7" i="5"/>
  <c r="BA7" i="5"/>
  <c r="AZ7" i="5"/>
  <c r="U53" i="4" s="1"/>
  <c r="AY7" i="5"/>
  <c r="AX7" i="5"/>
  <c r="AW7" i="5"/>
  <c r="AV7" i="5"/>
  <c r="AU7" i="5"/>
  <c r="AS7" i="5"/>
  <c r="AR7" i="5"/>
  <c r="AQ7" i="5"/>
  <c r="AP7" i="5"/>
  <c r="FE32" i="4" s="1"/>
  <c r="AO7" i="5"/>
  <c r="AN7" i="5"/>
  <c r="AM7" i="5"/>
  <c r="GQ31" i="4" s="1"/>
  <c r="AL7" i="5"/>
  <c r="FX31" i="4" s="1"/>
  <c r="AK7" i="5"/>
  <c r="AJ7" i="5"/>
  <c r="AH7" i="5"/>
  <c r="AG7" i="5"/>
  <c r="AF7" i="5"/>
  <c r="AE7" i="5"/>
  <c r="AD7" i="5"/>
  <c r="AC7" i="5"/>
  <c r="CS31" i="4" s="1"/>
  <c r="AB7" i="5"/>
  <c r="AA7" i="5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EL53" i="4"/>
  <c r="BG53" i="4"/>
  <c r="AN53" i="4"/>
  <c r="LH52" i="4"/>
  <c r="KO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JV31" i="4"/>
  <c r="JC31" i="4"/>
  <c r="HJ31" i="4"/>
  <c r="FE31" i="4"/>
  <c r="EL31" i="4"/>
  <c r="BZ31" i="4"/>
  <c r="BG31" i="4"/>
  <c r="LJ10" i="4"/>
  <c r="JQ10" i="4"/>
  <c r="B10" i="4"/>
  <c r="JQ8" i="4"/>
  <c r="HX8" i="4"/>
  <c r="FJ8" i="4"/>
  <c r="CF8" i="4"/>
  <c r="AQ8" i="4"/>
  <c r="B8" i="4"/>
  <c r="BZ76" i="4" l="1"/>
  <c r="MA51" i="4"/>
  <c r="CS51" i="4"/>
  <c r="HJ30" i="4"/>
  <c r="MI76" i="4"/>
  <c r="HJ51" i="4"/>
  <c r="MA30" i="4"/>
  <c r="IT76" i="4"/>
  <c r="CS30" i="4"/>
  <c r="C11" i="5"/>
  <c r="D11" i="5"/>
  <c r="E11" i="5"/>
  <c r="B11" i="5"/>
  <c r="BK76" i="4" l="1"/>
  <c r="LH51" i="4"/>
  <c r="GQ51" i="4"/>
  <c r="IE76" i="4"/>
  <c r="BZ51" i="4"/>
  <c r="GQ30" i="4"/>
  <c r="BZ30" i="4"/>
  <c r="LT76" i="4"/>
  <c r="LH30" i="4"/>
  <c r="HP76" i="4"/>
  <c r="BG51" i="4"/>
  <c r="FX30" i="4"/>
  <c r="KO51" i="4"/>
  <c r="BG30" i="4"/>
  <c r="AV76" i="4"/>
  <c r="LE76" i="4"/>
  <c r="FX51" i="4"/>
  <c r="KO30" i="4"/>
  <c r="KP76" i="4"/>
  <c r="FE51" i="4"/>
  <c r="AN30" i="4"/>
  <c r="HA76" i="4"/>
  <c r="AN51" i="4"/>
  <c r="FE30" i="4"/>
  <c r="AG76" i="4"/>
  <c r="JV51" i="4"/>
  <c r="JV30" i="4"/>
  <c r="R76" i="4"/>
  <c r="JC51" i="4"/>
  <c r="KA76" i="4"/>
  <c r="EL51" i="4"/>
  <c r="JC30" i="4"/>
  <c r="GL76" i="4"/>
  <c r="EL30" i="4"/>
  <c r="U30" i="4"/>
  <c r="U51" i="4"/>
</calcChain>
</file>

<file path=xl/sharedStrings.xml><?xml version="1.0" encoding="utf-8"?>
<sst xmlns="http://schemas.openxmlformats.org/spreadsheetml/2006/main" count="278" uniqueCount="140">
  <si>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</si>
  <si>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</si>
  <si>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</si>
  <si>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</si>
  <si>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</si>
  <si>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</si>
  <si>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</si>
  <si>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</si>
  <si>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</si>
  <si>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</si>
  <si>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</si>
  <si>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</si>
  <si>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</si>
  <si>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</si>
  <si>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</si>
  <si>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</si>
  <si>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</si>
  <si>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</si>
  <si>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</si>
  <si>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</si>
  <si>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</si>
  <si>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</si>
  <si>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</si>
  <si>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</si>
  <si>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</si>
  <si>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</si>
  <si>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</si>
  <si>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</si>
  <si>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</si>
  <si>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</si>
  <si>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</si>
  <si>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</si>
  <si>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</si>
  <si>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</si>
  <si>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</si>
  <si>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</si>
  <si>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</si>
  <si>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</si>
  <si>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</si>
  <si>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</si>
  <si>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</si>
  <si>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</si>
  <si>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</si>
  <si>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</si>
  <si>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</si>
  <si>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</si>
  <si>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</si>
  <si>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</si>
  <si>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</si>
  <si>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</si>
  <si>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</si>
  <si>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</si>
  <si>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</si>
  <si>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</si>
  <si>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</si>
  <si>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</si>
  <si>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</si>
  <si>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</si>
  <si>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</si>
  <si>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</si>
  <si>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</si>
  <si>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</si>
  <si>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</si>
  <si>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</si>
  <si>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</si>
  <si>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</si>
  <si>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</si>
  <si>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</si>
  <si>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</si>
  <si>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</si>
  <si>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</si>
  <si>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</si>
  <si>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</si>
  <si>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</si>
  <si>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</si>
  <si>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</si>
  <si>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</si>
  <si>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</si>
  <si>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</si>
  <si>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</si>
  <si>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</si>
  <si>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</si>
  <si>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</si>
  <si>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</si>
  <si>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</si>
  <si>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</si>
  <si>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</si>
  <si>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</si>
  <si>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</si>
  <si>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</si>
  <si>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</si>
  <si>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</si>
  <si>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</si>
  <si>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</si>
  <si>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</si>
  <si>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</si>
  <si>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</si>
  <si>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</si>
  <si>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</si>
  <si>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</si>
  <si>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</si>
  <si>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</si>
  <si>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</si>
  <si>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</si>
  <si>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</si>
  <si>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</si>
  <si>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</si>
  <si>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</si>
  <si>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</si>
  <si>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当該値(N-4)</t>
    <phoneticPr fontId="5"/>
  </si>
  <si>
    <t>当該値(N-2)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</si>
  <si>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</si>
  <si>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</si>
  <si>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</si>
  <si>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</si>
  <si>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</si>
  <si>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</si>
  <si>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</si>
  <si>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三重県　名張市</t>
  </si>
  <si>
    <t>市営桔梗が丘駅南駐車場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</si>
  <si>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</si>
  <si>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</si>
  <si>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</si>
  <si>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</si>
  <si>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</si>
  <si>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</si>
  <si>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</si>
  <si>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</si>
  <si>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</si>
  <si>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有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</si>
  <si>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</si>
  <si>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</si>
  <si>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</si>
  <si>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</si>
  <si>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</si>
  <si>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</si>
  <si>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赤字収益が続いており、施設の老朽化も著しいことから、施設のあり方を検討する必要がある。</t>
    <rPh sb="1" eb="3">
      <t>アカジ</t>
    </rPh>
    <rPh sb="3" eb="5">
      <t>シュウエキ</t>
    </rPh>
    <rPh sb="6" eb="7">
      <t>ツヅ</t>
    </rPh>
    <rPh sb="12" eb="14">
      <t>シセツ</t>
    </rPh>
    <rPh sb="15" eb="18">
      <t>ロウキュウカ</t>
    </rPh>
    <rPh sb="19" eb="20">
      <t>イチジル</t>
    </rPh>
    <rPh sb="27" eb="29">
      <t>シセツ</t>
    </rPh>
    <rPh sb="32" eb="33">
      <t>カタ</t>
    </rPh>
    <rPh sb="34" eb="36">
      <t>ケントウ</t>
    </rPh>
    <rPh sb="38" eb="40">
      <t>ヒツヨウ</t>
    </rPh>
    <phoneticPr fontId="5"/>
  </si>
  <si>
    <t>　30分以内の無料駐車場としての利用が多く、駅構内の路上駐車対策としての役割を担っている。</t>
    <rPh sb="3" eb="4">
      <t>フン</t>
    </rPh>
    <rPh sb="4" eb="6">
      <t>イナイ</t>
    </rPh>
    <rPh sb="7" eb="12">
      <t>ムリョウチュウシャジョウ</t>
    </rPh>
    <rPh sb="16" eb="18">
      <t>リヨウ</t>
    </rPh>
    <rPh sb="19" eb="20">
      <t>オオ</t>
    </rPh>
    <rPh sb="22" eb="25">
      <t>エキコウナイ</t>
    </rPh>
    <rPh sb="26" eb="30">
      <t>ロジョウチュウシャ</t>
    </rPh>
    <rPh sb="30" eb="32">
      <t>タイサク</t>
    </rPh>
    <rPh sb="36" eb="38">
      <t>ヤクワリ</t>
    </rPh>
    <rPh sb="39" eb="40">
      <t>ニナ</t>
    </rPh>
    <phoneticPr fontId="5"/>
  </si>
  <si>
    <t>　当駐車場の利用形態は、30分以内の無料駐車となっているが、駅構内の路上駐車対策として一定の効果があるものの、赤字経営が続いており、施設の老朽化も著しいことから、駐車場のあり方について検討している。</t>
    <rPh sb="1" eb="2">
      <t>トウ</t>
    </rPh>
    <rPh sb="2" eb="5">
      <t>チュウシャジョウ</t>
    </rPh>
    <rPh sb="6" eb="10">
      <t>リヨウケイタイ</t>
    </rPh>
    <rPh sb="14" eb="15">
      <t>フン</t>
    </rPh>
    <rPh sb="15" eb="17">
      <t>イナイ</t>
    </rPh>
    <rPh sb="18" eb="20">
      <t>ムリョウ</t>
    </rPh>
    <rPh sb="20" eb="22">
      <t>チュウシャ</t>
    </rPh>
    <rPh sb="30" eb="33">
      <t>エキコウナイ</t>
    </rPh>
    <rPh sb="34" eb="36">
      <t>ロジョウ</t>
    </rPh>
    <rPh sb="36" eb="38">
      <t>チュウシャ</t>
    </rPh>
    <rPh sb="38" eb="40">
      <t>タイサク</t>
    </rPh>
    <rPh sb="43" eb="45">
      <t>イッテイ</t>
    </rPh>
    <rPh sb="46" eb="48">
      <t>コウカ</t>
    </rPh>
    <rPh sb="55" eb="59">
      <t>アカジケイエイ</t>
    </rPh>
    <rPh sb="60" eb="61">
      <t>ツヅ</t>
    </rPh>
    <rPh sb="66" eb="68">
      <t>シセツ</t>
    </rPh>
    <rPh sb="69" eb="72">
      <t>ロウキュウカ</t>
    </rPh>
    <rPh sb="73" eb="74">
      <t>イチジル</t>
    </rPh>
    <rPh sb="81" eb="84">
      <t>チュウシャジョウ</t>
    </rPh>
    <rPh sb="87" eb="88">
      <t>カタ</t>
    </rPh>
    <rPh sb="92" eb="94">
      <t>ケントウ</t>
    </rPh>
    <phoneticPr fontId="5"/>
  </si>
  <si>
    <t>　当駐車場は、供用開始からの年数経過により老朽化が著しく、施設の故障時には新品部品が無く、取替部品の調達に苦慮するほか、部分的に閉鎖するなど苦しい経営となっている。</t>
    <rPh sb="1" eb="5">
      <t>トウチュウシャジョウ</t>
    </rPh>
    <rPh sb="7" eb="9">
      <t>キョウヨウ</t>
    </rPh>
    <rPh sb="9" eb="11">
      <t>カイシ</t>
    </rPh>
    <rPh sb="14" eb="16">
      <t>ネンスウ</t>
    </rPh>
    <rPh sb="16" eb="18">
      <t>ケイカ</t>
    </rPh>
    <rPh sb="21" eb="24">
      <t>ロウキュウカ</t>
    </rPh>
    <rPh sb="25" eb="26">
      <t>イチジル</t>
    </rPh>
    <rPh sb="29" eb="31">
      <t>シセツ</t>
    </rPh>
    <rPh sb="32" eb="35">
      <t>コショウジ</t>
    </rPh>
    <rPh sb="37" eb="39">
      <t>シンピン</t>
    </rPh>
    <rPh sb="39" eb="41">
      <t>ブヒン</t>
    </rPh>
    <rPh sb="42" eb="43">
      <t>ナ</t>
    </rPh>
    <rPh sb="45" eb="47">
      <t>トリカエ</t>
    </rPh>
    <rPh sb="47" eb="49">
      <t>ブヒン</t>
    </rPh>
    <rPh sb="50" eb="52">
      <t>チョウタツ</t>
    </rPh>
    <rPh sb="53" eb="55">
      <t>クリョ</t>
    </rPh>
    <rPh sb="60" eb="63">
      <t>ブブンテキ</t>
    </rPh>
    <rPh sb="64" eb="66">
      <t>ヘイサ</t>
    </rPh>
    <rPh sb="70" eb="71">
      <t>クル</t>
    </rPh>
    <rPh sb="73" eb="75">
      <t>ケイエイ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</si>
</sst>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23</c:v>
                </c:pt>
                <c:pt idx="1">
                  <c:v>18.5</c:v>
                </c:pt>
                <c:pt idx="2">
                  <c:v>17.399999999999999</c:v>
                </c:pt>
                <c:pt idx="3">
                  <c:v>22.6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D-489D-BD31-F21742D41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378</c:v>
                </c:pt>
                <c:pt idx="1">
                  <c:v>477.8</c:v>
                </c:pt>
                <c:pt idx="2">
                  <c:v>373.2</c:v>
                </c:pt>
                <c:pt idx="3">
                  <c:v>742.8</c:v>
                </c:pt>
                <c:pt idx="4">
                  <c:v>385.7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D-489D-BD31-F21742D41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A5-44C9-A146-125AA53F0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62.8</c:v>
                </c:pt>
                <c:pt idx="1">
                  <c:v>62.3</c:v>
                </c:pt>
                <c:pt idx="2">
                  <c:v>87.9</c:v>
                </c:pt>
                <c:pt idx="3">
                  <c:v>56.3</c:v>
                </c:pt>
                <c:pt idx="4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A5-44C9-A146-125AA53F0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0ED-4420-A852-3CDD7BF0F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D-4420-A852-3CDD7BF0F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987-46EC-B133-DEFF0533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7-46EC-B133-DEFF0533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6-48FE-A9BC-4A4FB091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3.1</c:v>
                </c:pt>
                <c:pt idx="1">
                  <c:v>6.3</c:v>
                </c:pt>
                <c:pt idx="2">
                  <c:v>4</c:v>
                </c:pt>
                <c:pt idx="3">
                  <c:v>2</c:v>
                </c:pt>
                <c:pt idx="4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6-48FE-A9BC-4A4FB091F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AA-43D0-8D1F-876815CE6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18</c:v>
                </c:pt>
                <c:pt idx="1">
                  <c:v>21</c:v>
                </c:pt>
                <c:pt idx="2">
                  <c:v>18</c:v>
                </c:pt>
                <c:pt idx="3">
                  <c:v>15</c:v>
                </c:pt>
                <c:pt idx="4">
                  <c:v>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AA-43D0-8D1F-876815CE6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16.7</c:v>
                </c:pt>
                <c:pt idx="1">
                  <c:v>16.7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2-4801-BB25-26571666B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288.2</c:v>
                </c:pt>
                <c:pt idx="1">
                  <c:v>287.39999999999998</c:v>
                </c:pt>
                <c:pt idx="2">
                  <c:v>290.39999999999998</c:v>
                </c:pt>
                <c:pt idx="3">
                  <c:v>304.89999999999998</c:v>
                </c:pt>
                <c:pt idx="4">
                  <c:v>224.4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2-4801-BB25-26571666B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-334</c:v>
                </c:pt>
                <c:pt idx="1">
                  <c:v>-439.9</c:v>
                </c:pt>
                <c:pt idx="2">
                  <c:v>-473.6</c:v>
                </c:pt>
                <c:pt idx="3">
                  <c:v>-343</c:v>
                </c:pt>
                <c:pt idx="4">
                  <c:v>-662.7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C-4AE0-B951-985DDD67F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34.700000000000003</c:v>
                </c:pt>
                <c:pt idx="1">
                  <c:v>39.6</c:v>
                </c:pt>
                <c:pt idx="2">
                  <c:v>29</c:v>
                </c:pt>
                <c:pt idx="3">
                  <c:v>32.9</c:v>
                </c:pt>
                <c:pt idx="4">
                  <c:v>-121.8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C-4AE0-B951-985DDD67F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-511</c:v>
                </c:pt>
                <c:pt idx="1">
                  <c:v>-607</c:v>
                </c:pt>
                <c:pt idx="2">
                  <c:v>-521</c:v>
                </c:pt>
                <c:pt idx="3">
                  <c:v>-367</c:v>
                </c:pt>
                <c:pt idx="4">
                  <c:v>-391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E-41EB-92C5-4DFD8417D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7123</c:v>
                </c:pt>
                <c:pt idx="1">
                  <c:v>8017</c:v>
                </c:pt>
                <c:pt idx="2">
                  <c:v>8137</c:v>
                </c:pt>
                <c:pt idx="3">
                  <c:v>8005</c:v>
                </c:pt>
                <c:pt idx="4">
                  <c:v>2698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E-41EB-92C5-4DFD8417D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Normal="100" zoomScaleSheetLayoutView="70" workbookViewId="0">
      <selection activeCell="B2" sqref="B2:NR4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三重県名張市　市営桔梗が丘駅南駐車場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有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449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27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12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600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無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136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23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18.5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17.399999999999999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22.6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100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86.8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16.7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16.7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8.3000000000000007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8.3000000000000007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8.3000000000000007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378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477.8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373.2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742.8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385.7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3.1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6.3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288.2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287.39999999999998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290.39999999999998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304.89999999999998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224.4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137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1071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-334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-439.9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-473.6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-343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-662.7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-511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-607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-521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-367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-391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18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21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18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15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405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34.700000000000003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39.6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32.9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-121.8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7123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8017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8137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8005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2698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138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47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62.8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62.3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87.9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56.3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70.3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49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+KJs5t/AwuGWFRZngN6UkocajhulWEYc97KK8MVpnCNdq7Zv4v0iJQtZL6ThhaIjlE7wDC0369GVXCfg+xL0Jw==" saltValue="ynmWvmR/f7cFHn/2eEL35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51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52</v>
      </c>
      <c r="B3" s="50" t="s">
        <v>53</v>
      </c>
      <c r="C3" s="50" t="s">
        <v>54</v>
      </c>
      <c r="D3" s="50" t="s">
        <v>55</v>
      </c>
      <c r="E3" s="50" t="s">
        <v>56</v>
      </c>
      <c r="F3" s="50" t="s">
        <v>57</v>
      </c>
      <c r="G3" s="50" t="s">
        <v>58</v>
      </c>
      <c r="H3" s="143" t="s">
        <v>59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60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61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90</v>
      </c>
      <c r="AL5" s="59" t="s">
        <v>91</v>
      </c>
      <c r="AM5" s="59" t="s">
        <v>101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91</v>
      </c>
      <c r="AX5" s="59" t="s">
        <v>103</v>
      </c>
      <c r="AY5" s="59" t="s">
        <v>104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105</v>
      </c>
      <c r="BH5" s="59" t="s">
        <v>106</v>
      </c>
      <c r="BI5" s="59" t="s">
        <v>107</v>
      </c>
      <c r="BJ5" s="59" t="s">
        <v>104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108</v>
      </c>
      <c r="BS5" s="59" t="s">
        <v>91</v>
      </c>
      <c r="BT5" s="59" t="s">
        <v>101</v>
      </c>
      <c r="BU5" s="59" t="s">
        <v>104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109</v>
      </c>
      <c r="CC5" s="59" t="s">
        <v>90</v>
      </c>
      <c r="CD5" s="59" t="s">
        <v>110</v>
      </c>
      <c r="CE5" s="59" t="s">
        <v>103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91</v>
      </c>
      <c r="CR5" s="59" t="s">
        <v>111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90</v>
      </c>
      <c r="DB5" s="59" t="s">
        <v>91</v>
      </c>
      <c r="DC5" s="59" t="s">
        <v>107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101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112</v>
      </c>
      <c r="B6" s="60">
        <f>B8</f>
        <v>2020</v>
      </c>
      <c r="C6" s="60">
        <f t="shared" ref="C6:X6" si="1">C8</f>
        <v>242080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4</v>
      </c>
      <c r="H6" s="60" t="str">
        <f>SUBSTITUTE(H8,"　","")</f>
        <v>三重県名張市</v>
      </c>
      <c r="I6" s="60" t="str">
        <f t="shared" si="1"/>
        <v>市営桔梗が丘駅南駐車場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27</v>
      </c>
      <c r="S6" s="62" t="str">
        <f t="shared" si="1"/>
        <v>駅</v>
      </c>
      <c r="T6" s="62" t="str">
        <f t="shared" si="1"/>
        <v>有</v>
      </c>
      <c r="U6" s="63">
        <f t="shared" si="1"/>
        <v>449</v>
      </c>
      <c r="V6" s="63">
        <f t="shared" si="1"/>
        <v>12</v>
      </c>
      <c r="W6" s="63">
        <f t="shared" si="1"/>
        <v>600</v>
      </c>
      <c r="X6" s="62" t="str">
        <f t="shared" si="1"/>
        <v>無</v>
      </c>
      <c r="Y6" s="64">
        <f>IF(Y8="-",NA(),Y8)</f>
        <v>23</v>
      </c>
      <c r="Z6" s="64">
        <f t="shared" ref="Z6:AH6" si="2">IF(Z8="-",NA(),Z8)</f>
        <v>18.5</v>
      </c>
      <c r="AA6" s="64">
        <f t="shared" si="2"/>
        <v>17.399999999999999</v>
      </c>
      <c r="AB6" s="64">
        <f t="shared" si="2"/>
        <v>22.6</v>
      </c>
      <c r="AC6" s="64">
        <f t="shared" si="2"/>
        <v>100</v>
      </c>
      <c r="AD6" s="64">
        <f t="shared" si="2"/>
        <v>378</v>
      </c>
      <c r="AE6" s="64">
        <f t="shared" si="2"/>
        <v>477.8</v>
      </c>
      <c r="AF6" s="64">
        <f t="shared" si="2"/>
        <v>373.2</v>
      </c>
      <c r="AG6" s="64">
        <f t="shared" si="2"/>
        <v>742.8</v>
      </c>
      <c r="AH6" s="64">
        <f t="shared" si="2"/>
        <v>385.7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86.8</v>
      </c>
      <c r="AO6" s="64">
        <f t="shared" si="3"/>
        <v>3.1</v>
      </c>
      <c r="AP6" s="64">
        <f t="shared" si="3"/>
        <v>6.3</v>
      </c>
      <c r="AQ6" s="64">
        <f t="shared" si="3"/>
        <v>4</v>
      </c>
      <c r="AR6" s="64">
        <f t="shared" si="3"/>
        <v>2</v>
      </c>
      <c r="AS6" s="64">
        <f t="shared" si="3"/>
        <v>9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1071</v>
      </c>
      <c r="AZ6" s="65">
        <f t="shared" si="4"/>
        <v>18</v>
      </c>
      <c r="BA6" s="65">
        <f t="shared" si="4"/>
        <v>21</v>
      </c>
      <c r="BB6" s="65">
        <f t="shared" si="4"/>
        <v>18</v>
      </c>
      <c r="BC6" s="65">
        <f t="shared" si="4"/>
        <v>15</v>
      </c>
      <c r="BD6" s="65">
        <f t="shared" si="4"/>
        <v>405</v>
      </c>
      <c r="BE6" s="63" t="str">
        <f>IF(BE8="-","",IF(BE8="-","【-】","【"&amp;SUBSTITUTE(TEXT(BE8,"#,##0"),"-","△")&amp;"】"))</f>
        <v>【2,345】</v>
      </c>
      <c r="BF6" s="64">
        <f>IF(BF8="-",NA(),BF8)</f>
        <v>-334</v>
      </c>
      <c r="BG6" s="64">
        <f t="shared" ref="BG6:BO6" si="5">IF(BG8="-",NA(),BG8)</f>
        <v>-439.9</v>
      </c>
      <c r="BH6" s="64">
        <f t="shared" si="5"/>
        <v>-473.6</v>
      </c>
      <c r="BI6" s="64">
        <f t="shared" si="5"/>
        <v>-343</v>
      </c>
      <c r="BJ6" s="64">
        <f t="shared" si="5"/>
        <v>-662.7</v>
      </c>
      <c r="BK6" s="64">
        <f t="shared" si="5"/>
        <v>34.700000000000003</v>
      </c>
      <c r="BL6" s="64">
        <f t="shared" si="5"/>
        <v>39.6</v>
      </c>
      <c r="BM6" s="64">
        <f t="shared" si="5"/>
        <v>29</v>
      </c>
      <c r="BN6" s="64">
        <f t="shared" si="5"/>
        <v>32.9</v>
      </c>
      <c r="BO6" s="64">
        <f t="shared" si="5"/>
        <v>-121.8</v>
      </c>
      <c r="BP6" s="61" t="str">
        <f>IF(BP8="-","",IF(BP8="-","【-】","【"&amp;SUBSTITUTE(TEXT(BP8,"#,##0.0"),"-","△")&amp;"】"))</f>
        <v>【△65.9】</v>
      </c>
      <c r="BQ6" s="65">
        <f>IF(BQ8="-",NA(),BQ8)</f>
        <v>-511</v>
      </c>
      <c r="BR6" s="65">
        <f t="shared" ref="BR6:BZ6" si="6">IF(BR8="-",NA(),BR8)</f>
        <v>-607</v>
      </c>
      <c r="BS6" s="65">
        <f t="shared" si="6"/>
        <v>-521</v>
      </c>
      <c r="BT6" s="65">
        <f t="shared" si="6"/>
        <v>-367</v>
      </c>
      <c r="BU6" s="65">
        <f t="shared" si="6"/>
        <v>-391</v>
      </c>
      <c r="BV6" s="65">
        <f t="shared" si="6"/>
        <v>7123</v>
      </c>
      <c r="BW6" s="65">
        <f t="shared" si="6"/>
        <v>8017</v>
      </c>
      <c r="BX6" s="65">
        <f t="shared" si="6"/>
        <v>8137</v>
      </c>
      <c r="BY6" s="65">
        <f t="shared" si="6"/>
        <v>8005</v>
      </c>
      <c r="BZ6" s="65">
        <f t="shared" si="6"/>
        <v>2698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113</v>
      </c>
      <c r="CM6" s="63">
        <f t="shared" ref="CM6:CN6" si="7">CM8</f>
        <v>47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62.8</v>
      </c>
      <c r="DF6" s="64">
        <f t="shared" si="8"/>
        <v>62.3</v>
      </c>
      <c r="DG6" s="64">
        <f t="shared" si="8"/>
        <v>87.9</v>
      </c>
      <c r="DH6" s="64">
        <f t="shared" si="8"/>
        <v>56.3</v>
      </c>
      <c r="DI6" s="64">
        <f t="shared" si="8"/>
        <v>70.3</v>
      </c>
      <c r="DJ6" s="61" t="str">
        <f>IF(DJ8="-","",IF(DJ8="-","【-】","【"&amp;SUBSTITUTE(TEXT(DJ8,"#,##0.0"),"-","△")&amp;"】"))</f>
        <v>【183.4】</v>
      </c>
      <c r="DK6" s="64">
        <f>IF(DK8="-",NA(),DK8)</f>
        <v>16.7</v>
      </c>
      <c r="DL6" s="64">
        <f t="shared" ref="DL6:DT6" si="9">IF(DL8="-",NA(),DL8)</f>
        <v>16.7</v>
      </c>
      <c r="DM6" s="64">
        <f t="shared" si="9"/>
        <v>8.3000000000000007</v>
      </c>
      <c r="DN6" s="64">
        <f t="shared" si="9"/>
        <v>8.3000000000000007</v>
      </c>
      <c r="DO6" s="64">
        <f t="shared" si="9"/>
        <v>8.3000000000000007</v>
      </c>
      <c r="DP6" s="64">
        <f t="shared" si="9"/>
        <v>288.2</v>
      </c>
      <c r="DQ6" s="64">
        <f t="shared" si="9"/>
        <v>287.39999999999998</v>
      </c>
      <c r="DR6" s="64">
        <f t="shared" si="9"/>
        <v>290.39999999999998</v>
      </c>
      <c r="DS6" s="64">
        <f t="shared" si="9"/>
        <v>304.89999999999998</v>
      </c>
      <c r="DT6" s="64">
        <f t="shared" si="9"/>
        <v>224.4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115</v>
      </c>
      <c r="B7" s="60">
        <f t="shared" ref="B7:X7" si="10">B8</f>
        <v>2020</v>
      </c>
      <c r="C7" s="60">
        <f t="shared" si="10"/>
        <v>242080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4</v>
      </c>
      <c r="H7" s="60" t="str">
        <f t="shared" si="10"/>
        <v>三重県　名張市</v>
      </c>
      <c r="I7" s="60" t="str">
        <f t="shared" si="10"/>
        <v>市営桔梗が丘駅南駐車場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27</v>
      </c>
      <c r="S7" s="62" t="str">
        <f t="shared" si="10"/>
        <v>駅</v>
      </c>
      <c r="T7" s="62" t="str">
        <f t="shared" si="10"/>
        <v>有</v>
      </c>
      <c r="U7" s="63">
        <f t="shared" si="10"/>
        <v>449</v>
      </c>
      <c r="V7" s="63">
        <f t="shared" si="10"/>
        <v>12</v>
      </c>
      <c r="W7" s="63">
        <f t="shared" si="10"/>
        <v>600</v>
      </c>
      <c r="X7" s="62" t="str">
        <f t="shared" si="10"/>
        <v>無</v>
      </c>
      <c r="Y7" s="64">
        <f>Y8</f>
        <v>23</v>
      </c>
      <c r="Z7" s="64">
        <f t="shared" ref="Z7:AH7" si="11">Z8</f>
        <v>18.5</v>
      </c>
      <c r="AA7" s="64">
        <f t="shared" si="11"/>
        <v>17.399999999999999</v>
      </c>
      <c r="AB7" s="64">
        <f t="shared" si="11"/>
        <v>22.6</v>
      </c>
      <c r="AC7" s="64">
        <f t="shared" si="11"/>
        <v>100</v>
      </c>
      <c r="AD7" s="64">
        <f t="shared" si="11"/>
        <v>378</v>
      </c>
      <c r="AE7" s="64">
        <f t="shared" si="11"/>
        <v>477.8</v>
      </c>
      <c r="AF7" s="64">
        <f t="shared" si="11"/>
        <v>373.2</v>
      </c>
      <c r="AG7" s="64">
        <f t="shared" si="11"/>
        <v>742.8</v>
      </c>
      <c r="AH7" s="64">
        <f t="shared" si="11"/>
        <v>385.7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86.8</v>
      </c>
      <c r="AO7" s="64">
        <f t="shared" si="12"/>
        <v>3.1</v>
      </c>
      <c r="AP7" s="64">
        <f t="shared" si="12"/>
        <v>6.3</v>
      </c>
      <c r="AQ7" s="64">
        <f t="shared" si="12"/>
        <v>4</v>
      </c>
      <c r="AR7" s="64">
        <f t="shared" si="12"/>
        <v>2</v>
      </c>
      <c r="AS7" s="64">
        <f t="shared" si="12"/>
        <v>9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1071</v>
      </c>
      <c r="AZ7" s="65">
        <f t="shared" si="13"/>
        <v>18</v>
      </c>
      <c r="BA7" s="65">
        <f t="shared" si="13"/>
        <v>21</v>
      </c>
      <c r="BB7" s="65">
        <f t="shared" si="13"/>
        <v>18</v>
      </c>
      <c r="BC7" s="65">
        <f t="shared" si="13"/>
        <v>15</v>
      </c>
      <c r="BD7" s="65">
        <f t="shared" si="13"/>
        <v>405</v>
      </c>
      <c r="BE7" s="63"/>
      <c r="BF7" s="64">
        <f>BF8</f>
        <v>-334</v>
      </c>
      <c r="BG7" s="64">
        <f t="shared" ref="BG7:BO7" si="14">BG8</f>
        <v>-439.9</v>
      </c>
      <c r="BH7" s="64">
        <f t="shared" si="14"/>
        <v>-473.6</v>
      </c>
      <c r="BI7" s="64">
        <f t="shared" si="14"/>
        <v>-343</v>
      </c>
      <c r="BJ7" s="64">
        <f t="shared" si="14"/>
        <v>-662.7</v>
      </c>
      <c r="BK7" s="64">
        <f t="shared" si="14"/>
        <v>34.700000000000003</v>
      </c>
      <c r="BL7" s="64">
        <f t="shared" si="14"/>
        <v>39.6</v>
      </c>
      <c r="BM7" s="64">
        <f t="shared" si="14"/>
        <v>29</v>
      </c>
      <c r="BN7" s="64">
        <f t="shared" si="14"/>
        <v>32.9</v>
      </c>
      <c r="BO7" s="64">
        <f t="shared" si="14"/>
        <v>-121.8</v>
      </c>
      <c r="BP7" s="61"/>
      <c r="BQ7" s="65">
        <f>BQ8</f>
        <v>-511</v>
      </c>
      <c r="BR7" s="65">
        <f t="shared" ref="BR7:BZ7" si="15">BR8</f>
        <v>-607</v>
      </c>
      <c r="BS7" s="65">
        <f t="shared" si="15"/>
        <v>-521</v>
      </c>
      <c r="BT7" s="65">
        <f t="shared" si="15"/>
        <v>-367</v>
      </c>
      <c r="BU7" s="65">
        <f t="shared" si="15"/>
        <v>-391</v>
      </c>
      <c r="BV7" s="65">
        <f t="shared" si="15"/>
        <v>7123</v>
      </c>
      <c r="BW7" s="65">
        <f t="shared" si="15"/>
        <v>8017</v>
      </c>
      <c r="BX7" s="65">
        <f t="shared" si="15"/>
        <v>8137</v>
      </c>
      <c r="BY7" s="65">
        <f t="shared" si="15"/>
        <v>8005</v>
      </c>
      <c r="BZ7" s="65">
        <f t="shared" si="15"/>
        <v>2698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117</v>
      </c>
      <c r="CL7" s="61"/>
      <c r="CM7" s="63">
        <f>CM8</f>
        <v>47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113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62.8</v>
      </c>
      <c r="DF7" s="64">
        <f t="shared" si="16"/>
        <v>62.3</v>
      </c>
      <c r="DG7" s="64">
        <f t="shared" si="16"/>
        <v>87.9</v>
      </c>
      <c r="DH7" s="64">
        <f t="shared" si="16"/>
        <v>56.3</v>
      </c>
      <c r="DI7" s="64">
        <f t="shared" si="16"/>
        <v>70.3</v>
      </c>
      <c r="DJ7" s="61"/>
      <c r="DK7" s="64">
        <f>DK8</f>
        <v>16.7</v>
      </c>
      <c r="DL7" s="64">
        <f t="shared" ref="DL7:DT7" si="17">DL8</f>
        <v>16.7</v>
      </c>
      <c r="DM7" s="64">
        <f t="shared" si="17"/>
        <v>8.3000000000000007</v>
      </c>
      <c r="DN7" s="64">
        <f t="shared" si="17"/>
        <v>8.3000000000000007</v>
      </c>
      <c r="DO7" s="64">
        <f t="shared" si="17"/>
        <v>8.3000000000000007</v>
      </c>
      <c r="DP7" s="64">
        <f t="shared" si="17"/>
        <v>288.2</v>
      </c>
      <c r="DQ7" s="64">
        <f t="shared" si="17"/>
        <v>287.39999999999998</v>
      </c>
      <c r="DR7" s="64">
        <f t="shared" si="17"/>
        <v>290.39999999999998</v>
      </c>
      <c r="DS7" s="64">
        <f t="shared" si="17"/>
        <v>304.89999999999998</v>
      </c>
      <c r="DT7" s="64">
        <f t="shared" si="17"/>
        <v>224.4</v>
      </c>
      <c r="DU7" s="61"/>
    </row>
    <row r="8" spans="1:125" s="66" customFormat="1" x14ac:dyDescent="0.15">
      <c r="A8" s="49"/>
      <c r="B8" s="67">
        <v>2020</v>
      </c>
      <c r="C8" s="67">
        <v>242080</v>
      </c>
      <c r="D8" s="67">
        <v>47</v>
      </c>
      <c r="E8" s="67">
        <v>14</v>
      </c>
      <c r="F8" s="67">
        <v>0</v>
      </c>
      <c r="G8" s="67">
        <v>4</v>
      </c>
      <c r="H8" s="67" t="s">
        <v>118</v>
      </c>
      <c r="I8" s="67" t="s">
        <v>119</v>
      </c>
      <c r="J8" s="67" t="s">
        <v>120</v>
      </c>
      <c r="K8" s="67" t="s">
        <v>121</v>
      </c>
      <c r="L8" s="67" t="s">
        <v>122</v>
      </c>
      <c r="M8" s="67" t="s">
        <v>123</v>
      </c>
      <c r="N8" s="67" t="s">
        <v>124</v>
      </c>
      <c r="O8" s="68" t="s">
        <v>125</v>
      </c>
      <c r="P8" s="69" t="s">
        <v>126</v>
      </c>
      <c r="Q8" s="69" t="s">
        <v>127</v>
      </c>
      <c r="R8" s="70">
        <v>27</v>
      </c>
      <c r="S8" s="69" t="s">
        <v>128</v>
      </c>
      <c r="T8" s="69" t="s">
        <v>129</v>
      </c>
      <c r="U8" s="70">
        <v>449</v>
      </c>
      <c r="V8" s="70">
        <v>12</v>
      </c>
      <c r="W8" s="70">
        <v>600</v>
      </c>
      <c r="X8" s="69" t="s">
        <v>130</v>
      </c>
      <c r="Y8" s="71">
        <v>23</v>
      </c>
      <c r="Z8" s="71">
        <v>18.5</v>
      </c>
      <c r="AA8" s="71">
        <v>17.399999999999999</v>
      </c>
      <c r="AB8" s="71">
        <v>22.6</v>
      </c>
      <c r="AC8" s="71">
        <v>100</v>
      </c>
      <c r="AD8" s="71">
        <v>378</v>
      </c>
      <c r="AE8" s="71">
        <v>477.8</v>
      </c>
      <c r="AF8" s="71">
        <v>373.2</v>
      </c>
      <c r="AG8" s="71">
        <v>742.8</v>
      </c>
      <c r="AH8" s="71">
        <v>385.7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86.8</v>
      </c>
      <c r="AO8" s="71">
        <v>3.1</v>
      </c>
      <c r="AP8" s="71">
        <v>6.3</v>
      </c>
      <c r="AQ8" s="71">
        <v>4</v>
      </c>
      <c r="AR8" s="71">
        <v>2</v>
      </c>
      <c r="AS8" s="71">
        <v>9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1071</v>
      </c>
      <c r="AZ8" s="72">
        <v>18</v>
      </c>
      <c r="BA8" s="72">
        <v>21</v>
      </c>
      <c r="BB8" s="72">
        <v>18</v>
      </c>
      <c r="BC8" s="72">
        <v>15</v>
      </c>
      <c r="BD8" s="72">
        <v>405</v>
      </c>
      <c r="BE8" s="72">
        <v>2345</v>
      </c>
      <c r="BF8" s="71">
        <v>-334</v>
      </c>
      <c r="BG8" s="71">
        <v>-439.9</v>
      </c>
      <c r="BH8" s="71">
        <v>-473.6</v>
      </c>
      <c r="BI8" s="71">
        <v>-343</v>
      </c>
      <c r="BJ8" s="71">
        <v>-662.7</v>
      </c>
      <c r="BK8" s="71">
        <v>34.700000000000003</v>
      </c>
      <c r="BL8" s="71">
        <v>39.6</v>
      </c>
      <c r="BM8" s="71">
        <v>29</v>
      </c>
      <c r="BN8" s="71">
        <v>32.9</v>
      </c>
      <c r="BO8" s="71">
        <v>-121.8</v>
      </c>
      <c r="BP8" s="68">
        <v>-65.900000000000006</v>
      </c>
      <c r="BQ8" s="72">
        <v>-511</v>
      </c>
      <c r="BR8" s="72">
        <v>-607</v>
      </c>
      <c r="BS8" s="72">
        <v>-521</v>
      </c>
      <c r="BT8" s="73">
        <v>-367</v>
      </c>
      <c r="BU8" s="73">
        <v>-391</v>
      </c>
      <c r="BV8" s="72">
        <v>7123</v>
      </c>
      <c r="BW8" s="72">
        <v>8017</v>
      </c>
      <c r="BX8" s="72">
        <v>8137</v>
      </c>
      <c r="BY8" s="72">
        <v>8005</v>
      </c>
      <c r="BZ8" s="72">
        <v>2698</v>
      </c>
      <c r="CA8" s="70">
        <v>3932</v>
      </c>
      <c r="CB8" s="71" t="s">
        <v>122</v>
      </c>
      <c r="CC8" s="71" t="s">
        <v>122</v>
      </c>
      <c r="CD8" s="71" t="s">
        <v>122</v>
      </c>
      <c r="CE8" s="71" t="s">
        <v>122</v>
      </c>
      <c r="CF8" s="71" t="s">
        <v>122</v>
      </c>
      <c r="CG8" s="71" t="s">
        <v>122</v>
      </c>
      <c r="CH8" s="71" t="s">
        <v>122</v>
      </c>
      <c r="CI8" s="71" t="s">
        <v>122</v>
      </c>
      <c r="CJ8" s="71" t="s">
        <v>122</v>
      </c>
      <c r="CK8" s="71" t="s">
        <v>122</v>
      </c>
      <c r="CL8" s="68" t="s">
        <v>122</v>
      </c>
      <c r="CM8" s="70">
        <v>47</v>
      </c>
      <c r="CN8" s="70">
        <v>0</v>
      </c>
      <c r="CO8" s="71" t="s">
        <v>122</v>
      </c>
      <c r="CP8" s="71" t="s">
        <v>122</v>
      </c>
      <c r="CQ8" s="71" t="s">
        <v>122</v>
      </c>
      <c r="CR8" s="71" t="s">
        <v>122</v>
      </c>
      <c r="CS8" s="71" t="s">
        <v>122</v>
      </c>
      <c r="CT8" s="71" t="s">
        <v>122</v>
      </c>
      <c r="CU8" s="71" t="s">
        <v>122</v>
      </c>
      <c r="CV8" s="71" t="s">
        <v>122</v>
      </c>
      <c r="CW8" s="71" t="s">
        <v>122</v>
      </c>
      <c r="CX8" s="71" t="s">
        <v>122</v>
      </c>
      <c r="CY8" s="68" t="s">
        <v>122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62.8</v>
      </c>
      <c r="DF8" s="71">
        <v>62.3</v>
      </c>
      <c r="DG8" s="71">
        <v>87.9</v>
      </c>
      <c r="DH8" s="71">
        <v>56.3</v>
      </c>
      <c r="DI8" s="71">
        <v>70.3</v>
      </c>
      <c r="DJ8" s="68">
        <v>183.4</v>
      </c>
      <c r="DK8" s="71">
        <v>16.7</v>
      </c>
      <c r="DL8" s="71">
        <v>16.7</v>
      </c>
      <c r="DM8" s="71">
        <v>8.3000000000000007</v>
      </c>
      <c r="DN8" s="71">
        <v>8.3000000000000007</v>
      </c>
      <c r="DO8" s="71">
        <v>8.3000000000000007</v>
      </c>
      <c r="DP8" s="71">
        <v>288.2</v>
      </c>
      <c r="DQ8" s="71">
        <v>287.39999999999998</v>
      </c>
      <c r="DR8" s="71">
        <v>290.39999999999998</v>
      </c>
      <c r="DS8" s="71">
        <v>304.89999999999998</v>
      </c>
      <c r="DT8" s="71">
        <v>224.4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131</v>
      </c>
      <c r="C10" s="78" t="s">
        <v>132</v>
      </c>
      <c r="D10" s="78" t="s">
        <v>133</v>
      </c>
      <c r="E10" s="78" t="s">
        <v>134</v>
      </c>
      <c r="F10" s="78" t="s">
        <v>135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53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2021-12-17T06:04:12Z</dcterms:created>
  <dcterms:modified xsi:type="dcterms:W3CDTF">2022-02-13T09:18:05Z</dcterms:modified>
  <cp:category/>
</cp:coreProperties>
</file>