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上下水道部\02下水道課\01下水道管理G\05 各種調査\未R4.1.28【経営比較分析表】\01提出\"/>
    </mc:Choice>
  </mc:AlternateContent>
  <workbookProtection workbookAlgorithmName="SHA-512" workbookHashValue="cGsmxZuO8X1e4NXdUBSb+ZvxMR40zoapIuNxz6+bJ11BS/cP29K+gwv84nj4HSkrcs3Z++VCCgQkmSIC46wsbQ==" workbookSaltValue="Si9xGFUtFO7kAnvWrNJshg==" workbookSpinCount="100000" lockStructure="1"/>
  <bookViews>
    <workbookView xWindow="0" yWindow="0" windowWidth="23040" windowHeight="95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<sst xmlns="http://schemas.openxmlformats.org/spreadsheetml/2006/main" count="236" uniqueCount="121">
  <si>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</si>
  <si>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</si>
  <si>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</si>
  <si>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</si>
  <si>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</si>
  <si>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</si>
  <si>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</si>
  <si>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</si>
  <si>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</si>
  <si>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</si>
  <si>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</si>
  <si>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</si>
  <si>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</si>
  <si>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</si>
  <si>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</si>
  <si>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</si>
  <si>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</si>
  <si>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</si>
  <si>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</si>
  <si>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</si>
  <si>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</si>
  <si>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</si>
  <si>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</si>
  <si>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</si>
  <si>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</si>
  <si>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</si>
  <si>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</si>
  <si>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</si>
  <si>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</si>
  <si>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</si>
  <si>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</si>
  <si>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</si>
  <si>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</si>
  <si>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</si>
  <si>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</si>
  <si>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</si>
  <si>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</si>
  <si>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</si>
  <si>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</si>
  <si>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</si>
  <si>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</si>
  <si>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</si>
  <si>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</si>
  <si>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</si>
  <si>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</si>
  <si>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</si>
  <si>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</si>
  <si>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</si>
  <si>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</si>
  <si>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</si>
  <si>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</si>
  <si>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</si>
  <si>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</si>
  <si>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</si>
  <si>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</si>
  <si>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</si>
  <si>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</si>
  <si>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</si>
  <si>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</si>
  <si>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</si>
  <si>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</si>
  <si>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</si>
  <si>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</si>
  <si>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</si>
  <si>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</si>
  <si>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</si>
  <si>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</si>
  <si>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</si>
  <si>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</si>
  <si>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</si>
  <si>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</si>
  <si>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</si>
  <si>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</si>
  <si>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</si>
  <si>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</si>
  <si>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</si>
  <si>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</si>
  <si>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</si>
  <si>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</si>
  <si>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</si>
  <si>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</si>
  <si>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</si>
  <si>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</si>
  <si>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</si>
  <si>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</si>
  <si>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</si>
  <si>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</si>
  <si>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</si>
  <si>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</si>
  <si>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</si>
  <si>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</si>
  <si>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</si>
  <si>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</si>
  <si>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</si>
  <si>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</si>
  <si>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</si>
  <si>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</si>
  <si>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</si>
  <si>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</si>
  <si>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</si>
  <si>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</si>
  <si>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</si>
  <si>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</si>
  <si>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</si>
  <si>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</si>
  <si>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</si>
  <si>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</si>
  <si>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</si>
  <si>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</si>
  <si>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</si>
  <si>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</si>
  <si>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</si>
  <si>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</si>
  <si>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</si>
  <si>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</si>
  <si>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</si>
  <si>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</si>
  <si>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</si>
  <si>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</si>
  <si>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本市については、市内14の処理場の建設事業が完了し、今後は施設の更新と維持管理をバランスよく進めていく必要があります。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phoneticPr fontId="4"/>
  </si>
  <si>
    <t>　①収益的収支比率は、総収益で総費用に地方債償還金を加えた費用をどの程度賄えているかを表す指標です。令和2年度の当該指標は66.19％で前年度と比較して2.12ポイント下がり、依然として一般会計からの繰入金に頼った経営です。
　⑤経費回収率は、使用料で回収すべき処理費用を使用料でどの程度賄えているかを示す指標です。令和2年度の指標は48.17％で、コストのかかる処理場費に対して使用料収入が十分確保されていない状況です。
　⑥汚水処理原価は、有収水量1㎥あたりの汚水処理に要した費用で、汚水処理に係るコストを表したものです。本市の場合、類似団体と比較するとやや高く、効率的な汚水処理が実施されているか分析し、経営効率を高めることが求められます。
　⑦施設利用率は、施設の利用状況や適正規模を判断する指標で、一般的に高い数値であることが望まれます。本市の場合、類似団体よりやや高いですが、各施設の現状分析や将来予測により適切な施設規模を把握していく必要があります。
　⑧水洗化率は、現在処理区域内人口のうち水洗便所を設置して汚水処理している人口の割合を表した指標です。本市の場合、類似団体平均を3.13ポイント下回っています。公共用水域の水質保全は勿論のこと、経営の根幹を成す使用料収入へも影響することから、今後も普及促進に努める必要があります。</t>
    <rPh sb="84" eb="85">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</si>
</sst>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15-4C61-B2BA-61F68EDD71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015-4C61-B2BA-61F68EDD71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60.5</c:v>
                </c:pt>
                <c:pt idx="1">
                  <c:v>60.5</c:v>
                </c:pt>
                <c:pt idx="2">
                  <c:v>60.5</c:v>
                </c:pt>
                <c:pt idx="3">
                  <c:v>60.5</c:v>
                </c:pt>
                <c:pt idx="4">
                  <c:v>60.5</c:v>
                </c:pt>
              </c:numCache>
            </c:numRef>
          </c:val>
          <c:extLst>
            <c:ext xmlns:c16="http://schemas.microsoft.com/office/drawing/2014/chart" uri="{C3380CC4-5D6E-409C-BE32-E72D297353CC}">
              <c16:uniqueId val="{00000000-9E9C-439D-B3FC-02A717AB291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9E9C-439D-B3FC-02A717AB291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84.65</c:v>
                </c:pt>
                <c:pt idx="1">
                  <c:v>89.03</c:v>
                </c:pt>
                <c:pt idx="2">
                  <c:v>90.77</c:v>
                </c:pt>
                <c:pt idx="3">
                  <c:v>83.11</c:v>
                </c:pt>
                <c:pt idx="4">
                  <c:v>81.569999999999993</c:v>
                </c:pt>
              </c:numCache>
            </c:numRef>
          </c:val>
          <c:extLst>
            <c:ext xmlns:c16="http://schemas.microsoft.com/office/drawing/2014/chart" uri="{C3380CC4-5D6E-409C-BE32-E72D297353CC}">
              <c16:uniqueId val="{00000000-F171-4B25-8DA4-902F81CF46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F171-4B25-8DA4-902F81CF46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71.180000000000007</c:v>
                </c:pt>
                <c:pt idx="1">
                  <c:v>69.33</c:v>
                </c:pt>
                <c:pt idx="2">
                  <c:v>68.13</c:v>
                </c:pt>
                <c:pt idx="3">
                  <c:v>68.31</c:v>
                </c:pt>
                <c:pt idx="4">
                  <c:v>66.19</c:v>
                </c:pt>
              </c:numCache>
            </c:numRef>
          </c:val>
          <c:extLst>
            <c:ext xmlns:c16="http://schemas.microsoft.com/office/drawing/2014/chart" uri="{C3380CC4-5D6E-409C-BE32-E72D297353CC}">
              <c16:uniqueId val="{00000000-7D41-4B1D-A2BE-DC5DD114EF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41-4B1D-A2BE-DC5DD114EF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96-48A9-8E3E-CC6E709E63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96-48A9-8E3E-CC6E709E63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51-490D-A422-E69E25AD4C1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51-490D-A422-E69E25AD4C1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1-4214-9155-9CD5DCDFF92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1-4214-9155-9CD5DCDFF92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F3-493A-BFAC-AB587784AC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3-493A-BFAC-AB587784AC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10.43</c:v>
                </c:pt>
                <c:pt idx="1">
                  <c:v>9.6199999999999992</c:v>
                </c:pt>
                <c:pt idx="2">
                  <c:v>9.0500000000000007</c:v>
                </c:pt>
                <c:pt idx="3" formatCode="#,##0.00;&quot;△&quot;#,##0.00">
                  <c:v>0</c:v>
                </c:pt>
                <c:pt idx="4" formatCode="#,##0.00;&quot;△&quot;#,##0.00">
                  <c:v>0</c:v>
                </c:pt>
              </c:numCache>
            </c:numRef>
          </c:val>
          <c:extLst>
            <c:ext xmlns:c16="http://schemas.microsoft.com/office/drawing/2014/chart" uri="{C3380CC4-5D6E-409C-BE32-E72D297353CC}">
              <c16:uniqueId val="{00000000-2219-48AB-A202-C21E165B9E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219-48AB-A202-C21E165B9E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46.59</c:v>
                </c:pt>
                <c:pt idx="1">
                  <c:v>49.9</c:v>
                </c:pt>
                <c:pt idx="2">
                  <c:v>49.03</c:v>
                </c:pt>
                <c:pt idx="3">
                  <c:v>48.77</c:v>
                </c:pt>
                <c:pt idx="4">
                  <c:v>48.17</c:v>
                </c:pt>
              </c:numCache>
            </c:numRef>
          </c:val>
          <c:extLst>
            <c:ext xmlns:c16="http://schemas.microsoft.com/office/drawing/2014/chart" uri="{C3380CC4-5D6E-409C-BE32-E72D297353CC}">
              <c16:uniqueId val="{00000000-7ACF-44BE-A9BE-973D36ED02C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7ACF-44BE-A9BE-973D36ED02C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342.57</c:v>
                </c:pt>
                <c:pt idx="1">
                  <c:v>362.89</c:v>
                </c:pt>
                <c:pt idx="2">
                  <c:v>298.26</c:v>
                </c:pt>
                <c:pt idx="3">
                  <c:v>302.45</c:v>
                </c:pt>
                <c:pt idx="4">
                  <c:v>303.49</c:v>
                </c:pt>
              </c:numCache>
            </c:numRef>
          </c:val>
          <c:extLst>
            <c:ext xmlns:c16="http://schemas.microsoft.com/office/drawing/2014/chart" uri="{C3380CC4-5D6E-409C-BE32-E72D297353CC}">
              <c16:uniqueId val="{00000000-7E13-4128-835E-18D41A10D8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7E13-4128-835E-18D41A10D8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85" zoomScaleNormal="85"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亀山市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49564</v>
      </c>
      <c r="AM8" s="51"/>
      <c r="AN8" s="51"/>
      <c r="AO8" s="51"/>
      <c r="AP8" s="51"/>
      <c r="AQ8" s="51"/>
      <c r="AR8" s="51"/>
      <c r="AS8" s="51"/>
      <c r="AT8" s="46">
        <f>データ!T6</f>
        <v>191.04</v>
      </c>
      <c r="AU8" s="46"/>
      <c r="AV8" s="46"/>
      <c r="AW8" s="46"/>
      <c r="AX8" s="46"/>
      <c r="AY8" s="46"/>
      <c r="AZ8" s="46"/>
      <c r="BA8" s="46"/>
      <c r="BB8" s="46">
        <f>データ!U6</f>
        <v>259.44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16.41</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8130</v>
      </c>
      <c r="AM10" s="51"/>
      <c r="AN10" s="51"/>
      <c r="AO10" s="51"/>
      <c r="AP10" s="51"/>
      <c r="AQ10" s="51"/>
      <c r="AR10" s="51"/>
      <c r="AS10" s="51"/>
      <c r="AT10" s="46">
        <f>データ!W6</f>
        <v>3.74</v>
      </c>
      <c r="AU10" s="46"/>
      <c r="AV10" s="46"/>
      <c r="AW10" s="46"/>
      <c r="AX10" s="46"/>
      <c r="AY10" s="46"/>
      <c r="AZ10" s="46"/>
      <c r="BA10" s="46"/>
      <c r="BB10" s="46">
        <f>データ!X6</f>
        <v>2173.8000000000002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120</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R6M+Jng9eBI35UFoGUs7MQhDr9eWIOQDORjlVnud9Va10mbANEL8u34qNz0AYDq03xRFIzIGTDprgvhO/5QA/w==" saltValue="uhta651T7WB9mjZTUnJ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242101</v>
      </c>
      <c r="D6" s="33">
        <f t="shared" si="3"/>
        <v>47</v>
      </c>
      <c r="E6" s="33">
        <f t="shared" si="3"/>
        <v>17</v>
      </c>
      <c r="F6" s="33">
        <f t="shared" si="3"/>
        <v>5</v>
      </c>
      <c r="G6" s="33">
        <f t="shared" si="3"/>
        <v>0</v>
      </c>
      <c r="H6" s="33" t="str">
        <f t="shared" si="3"/>
        <v>三重県　亀山市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16.41</v>
      </c>
      <c r="Q6" s="34">
        <f t="shared" si="3"/>
        <v>100</v>
      </c>
      <c r="R6" s="34">
        <f t="shared" si="3"/>
        <v>3850</v>
      </c>
      <c r="S6" s="34">
        <f t="shared" si="3"/>
        <v>49564</v>
      </c>
      <c r="T6" s="34">
        <f t="shared" si="3"/>
        <v>191.04</v>
      </c>
      <c r="U6" s="34">
        <f t="shared" si="3"/>
        <v>259.44</v>
      </c>
      <c r="V6" s="34">
        <f t="shared" si="3"/>
        <v>8130</v>
      </c>
      <c r="W6" s="34">
        <f t="shared" si="3"/>
        <v>3.74</v>
      </c>
      <c r="X6" s="34">
        <f t="shared" si="3"/>
        <v>2173.8000000000002</v>
      </c>
      <c r="Y6" s="35">
        <f>IF(Y7="",NA(),Y7)</f>
        <v>71.180000000000007</v>
      </c>
      <c r="Z6" s="35">
        <f t="shared" ref="Z6:AH6" si="4">IF(Z7="",NA(),Z7)</f>
        <v>69.33</v>
      </c>
      <c r="AA6" s="35">
        <f t="shared" si="4"/>
        <v>68.13</v>
      </c>
      <c r="AB6" s="35">
        <f t="shared" si="4"/>
        <v>68.31</v>
      </c>
      <c r="AC6" s="35">
        <f t="shared" si="4"/>
        <v>66.19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10.43</v>
      </c>
      <c r="BG6" s="35">
        <f t="shared" ref="BG6:BO6" si="7">IF(BG7="",NA(),BG7)</f>
        <v>9.6199999999999992</v>
      </c>
      <c r="BH6" s="35">
        <f t="shared" si="7"/>
        <v>9.0500000000000007</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46.59</v>
      </c>
      <c r="BR6" s="35">
        <f t="shared" ref="BR6:BZ6" si="8">IF(BR7="",NA(),BR7)</f>
        <v>49.9</v>
      </c>
      <c r="BS6" s="35">
        <f t="shared" si="8"/>
        <v>49.03</v>
      </c>
      <c r="BT6" s="35">
        <f t="shared" si="8"/>
        <v>48.77</v>
      </c>
      <c r="BU6" s="35">
        <f t="shared" si="8"/>
        <v>48.17</v>
      </c>
      <c r="BV6" s="35">
        <f t="shared" si="8"/>
        <v>55.32</v>
      </c>
      <c r="BW6" s="35">
        <f t="shared" si="8"/>
        <v>59.8</v>
      </c>
      <c r="BX6" s="35">
        <f t="shared" si="8"/>
        <v>57.77</v>
      </c>
      <c r="BY6" s="35">
        <f t="shared" si="8"/>
        <v>57.31</v>
      </c>
      <c r="BZ6" s="35">
        <f t="shared" si="8"/>
        <v>57.08</v>
      </c>
      <c r="CA6" s="34" t="str">
        <f>IF(CA7="","",IF(CA7="-","【-】","【"&amp;SUBSTITUTE(TEXT(CA7,"#,##0.00"),"-","△")&amp;"】"))</f>
        <v>【60.94】</v>
      </c>
      <c r="CB6" s="35">
        <f>IF(CB7="",NA(),CB7)</f>
        <v>342.57</v>
      </c>
      <c r="CC6" s="35">
        <f t="shared" ref="CC6:CK6" si="9">IF(CC7="",NA(),CC7)</f>
        <v>362.89</v>
      </c>
      <c r="CD6" s="35">
        <f t="shared" si="9"/>
        <v>298.26</v>
      </c>
      <c r="CE6" s="35">
        <f t="shared" si="9"/>
        <v>302.45</v>
      </c>
      <c r="CF6" s="35">
        <f t="shared" si="9"/>
        <v>303.49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60.5</v>
      </c>
      <c r="CN6" s="35">
        <f t="shared" ref="CN6:CV6" si="10">IF(CN7="",NA(),CN7)</f>
        <v>60.5</v>
      </c>
      <c r="CO6" s="35">
        <f t="shared" si="10"/>
        <v>60.5</v>
      </c>
      <c r="CP6" s="35">
        <f t="shared" si="10"/>
        <v>60.5</v>
      </c>
      <c r="CQ6" s="35">
        <f t="shared" si="10"/>
        <v>60.5</v>
      </c>
      <c r="CR6" s="35">
        <f t="shared" si="10"/>
        <v>60.65</v>
      </c>
      <c r="CS6" s="35">
        <f t="shared" si="10"/>
        <v>51.75</v>
      </c>
      <c r="CT6" s="35">
        <f t="shared" si="10"/>
        <v>50.68</v>
      </c>
      <c r="CU6" s="35">
        <f t="shared" si="10"/>
        <v>50.14</v>
      </c>
      <c r="CV6" s="35">
        <f t="shared" si="10"/>
        <v>54.83</v>
      </c>
      <c r="CW6" s="34" t="str">
        <f>IF(CW7="","",IF(CW7="-","【-】","【"&amp;SUBSTITUTE(TEXT(CW7,"#,##0.00"),"-","△")&amp;"】"))</f>
        <v>【54.84】</v>
      </c>
      <c r="CX6" s="35">
        <f>IF(CX7="",NA(),CX7)</f>
        <v>84.65</v>
      </c>
      <c r="CY6" s="35">
        <f t="shared" ref="CY6:DG6" si="11">IF(CY7="",NA(),CY7)</f>
        <v>89.03</v>
      </c>
      <c r="CZ6" s="35">
        <f t="shared" si="11"/>
        <v>90.77</v>
      </c>
      <c r="DA6" s="35">
        <f t="shared" si="11"/>
        <v>83.11</v>
      </c>
      <c r="DB6" s="35">
        <f t="shared" si="11"/>
        <v>81.569999999999993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242101</v>
      </c>
      <c r="D7" s="37">
        <v>47</v>
      </c>
      <c r="E7" s="37">
        <v>17</v>
      </c>
      <c r="F7" s="37">
        <v>5</v>
      </c>
      <c r="G7" s="37">
        <v>0</v>
      </c>
      <c r="H7" s="37" t="s">
        <v>98</v>
      </c>
      <c r="I7" s="37" t="s">
        <v>99</v>
      </c>
      <c r="J7" s="37" t="s">
        <v>100</v>
      </c>
      <c r="K7" s="37" t="s">
        <v>101</v>
      </c>
      <c r="L7" s="37" t="s">
        <v>102</v>
      </c>
      <c r="M7" s="37" t="s">
        <v>103</v>
      </c>
      <c r="N7" s="38" t="s">
        <v>104</v>
      </c>
      <c r="O7" s="38" t="s">
        <v>105</v>
      </c>
      <c r="P7" s="38">
        <v>16.41</v>
      </c>
      <c r="Q7" s="38">
        <v>100</v>
      </c>
      <c r="R7" s="38">
        <v>3850</v>
      </c>
      <c r="S7" s="38">
        <v>49564</v>
      </c>
      <c r="T7" s="38">
        <v>191.04</v>
      </c>
      <c r="U7" s="38">
        <v>259.44</v>
      </c>
      <c r="V7" s="38">
        <v>8130</v>
      </c>
      <c r="W7" s="38">
        <v>3.74</v>
      </c>
      <c r="X7" s="38">
        <v>2173.8000000000002</v>
      </c>
      <c r="Y7" s="38">
        <v>71.180000000000007</v>
      </c>
      <c r="Z7" s="38">
        <v>69.33</v>
      </c>
      <c r="AA7" s="38">
        <v>68.13</v>
      </c>
      <c r="AB7" s="38">
        <v>68.31</v>
      </c>
      <c r="AC7" s="38">
        <v>66.19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10.43</v>
      </c>
      <c r="BG7" s="38">
        <v>9.6199999999999992</v>
      </c>
      <c r="BH7" s="38">
        <v>9.0500000000000007</v>
      </c>
      <c r="BI7" s="38">
        <v>0</v>
      </c>
      <c r="BJ7" s="38">
        <v>0</v>
      </c>
      <c r="BK7" s="38">
        <v>974.93</v>
      </c>
      <c r="BL7" s="38">
        <v>855.8</v>
      </c>
      <c r="BM7" s="38">
        <v>789.46</v>
      </c>
      <c r="BN7" s="38">
        <v>826.83</v>
      </c>
      <c r="BO7" s="38">
        <v>867.83</v>
      </c>
      <c r="BP7" s="38">
        <v>832.52</v>
      </c>
      <c r="BQ7" s="38">
        <v>46.59</v>
      </c>
      <c r="BR7" s="38">
        <v>49.9</v>
      </c>
      <c r="BS7" s="38">
        <v>49.03</v>
      </c>
      <c r="BT7" s="38">
        <v>48.77</v>
      </c>
      <c r="BU7" s="38">
        <v>48.17</v>
      </c>
      <c r="BV7" s="38">
        <v>55.32</v>
      </c>
      <c r="BW7" s="38">
        <v>59.8</v>
      </c>
      <c r="BX7" s="38">
        <v>57.77</v>
      </c>
      <c r="BY7" s="38">
        <v>57.31</v>
      </c>
      <c r="BZ7" s="38">
        <v>57.08</v>
      </c>
      <c r="CA7" s="38">
        <v>60.94</v>
      </c>
      <c r="CB7" s="38">
        <v>342.57</v>
      </c>
      <c r="CC7" s="38">
        <v>362.89</v>
      </c>
      <c r="CD7" s="38">
        <v>298.26</v>
      </c>
      <c r="CE7" s="38">
        <v>302.45</v>
      </c>
      <c r="CF7" s="38">
        <v>303.49</v>
      </c>
      <c r="CG7" s="38">
        <v>283.17</v>
      </c>
      <c r="CH7" s="38">
        <v>263.76</v>
      </c>
      <c r="CI7" s="38">
        <v>274.35000000000002</v>
      </c>
      <c r="CJ7" s="38">
        <v>273.52</v>
      </c>
      <c r="CK7" s="38">
        <v>274.99</v>
      </c>
      <c r="CL7" s="38">
        <v>253.04</v>
      </c>
      <c r="CM7" s="38">
        <v>60.5</v>
      </c>
      <c r="CN7" s="38">
        <v>60.5</v>
      </c>
      <c r="CO7" s="38">
        <v>60.5</v>
      </c>
      <c r="CP7" s="38">
        <v>60.5</v>
      </c>
      <c r="CQ7" s="38">
        <v>60.5</v>
      </c>
      <c r="CR7" s="38">
        <v>60.65</v>
      </c>
      <c r="CS7" s="38">
        <v>51.75</v>
      </c>
      <c r="CT7" s="38">
        <v>50.68</v>
      </c>
      <c r="CU7" s="38">
        <v>50.14</v>
      </c>
      <c r="CV7" s="38">
        <v>54.83</v>
      </c>
      <c r="CW7" s="38">
        <v>54.84</v>
      </c>
      <c r="CX7" s="38">
        <v>84.65</v>
      </c>
      <c r="CY7" s="38">
        <v>89.03</v>
      </c>
      <c r="CZ7" s="38">
        <v>90.77</v>
      </c>
      <c r="DA7" s="38">
        <v>83.11</v>
      </c>
      <c r="DB7" s="38">
        <v>81.569999999999993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2021-12-03T07:59:37Z</dcterms:created>
  <dcterms:modified xsi:type="dcterms:W3CDTF">2022-01-18T03:00:30Z</dcterms:modified>
  <cp:category/>
</cp:coreProperties>
</file>