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91\Desktop\1.28〆 R2経営比較分析表\"/>
    </mc:Choice>
  </mc:AlternateContent>
  <workbookProtection workbookAlgorithmName="SHA-512" workbookHashValue="cHigRgPlGtoBodcwb9ke+gBWtDQ3M7aJXi8qMI0MasIk/cY/0GGzHvacZQG+Uscimiu0r+6Frjwex/luS9FJeA==" workbookSaltValue="5N8yH98uSU3OnpsmhgP9pQ==" workbookSpinCount="100000" lockStructure="1"/>
  <bookViews>
    <workbookView xWindow="0" yWindow="0" windowWidth="15360" windowHeight="7632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<sst xmlns="http://schemas.openxmlformats.org/spreadsheetml/2006/main" count="228" uniqueCount="115">
  <si>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</si>
  <si>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</si>
  <si>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</si>
  <si>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</si>
  <si>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</si>
  <si>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</si>
  <si>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</si>
  <si>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</si>
  <si>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</si>
  <si>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</si>
  <si>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</si>
  <si>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</si>
  <si>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</si>
  <si>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</si>
  <si>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</si>
  <si>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</si>
  <si>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</si>
  <si>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</si>
  <si>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</si>
  <si>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</si>
  <si>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</si>
  <si>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</si>
  <si>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</si>
  <si>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</si>
  <si>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</si>
  <si>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</si>
  <si>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</si>
  <si>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</si>
  <si>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</si>
  <si>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</si>
  <si>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</si>
  <si>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</si>
  <si>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</si>
  <si>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</si>
  <si>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</si>
  <si>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</si>
  <si>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</si>
  <si>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</si>
  <si>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</si>
  <si>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</si>
  <si>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</si>
  <si>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</si>
  <si>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</si>
  <si>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</si>
  <si>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</si>
  <si>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</si>
  <si>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</si>
  <si>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</si>
  <si>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</si>
  <si>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</si>
  <si>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</si>
  <si>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</si>
  <si>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</si>
  <si>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</si>
  <si>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</si>
  <si>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</si>
  <si>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</si>
  <si>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</si>
  <si>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</si>
  <si>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</si>
  <si>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</si>
  <si>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</si>
  <si>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</si>
  <si>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</si>
  <si>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</si>
  <si>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</si>
  <si>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</si>
  <si>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</si>
  <si>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</si>
  <si>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</si>
  <si>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</si>
  <si>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</si>
  <si>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</si>
  <si>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</si>
  <si>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</si>
  <si>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</si>
  <si>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</si>
  <si>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</si>
  <si>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</si>
  <si>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</si>
  <si>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</si>
  <si>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</si>
  <si>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</si>
  <si>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</si>
  <si>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</si>
  <si>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</si>
  <si>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</si>
  <si>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</si>
  <si>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</si>
  <si>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</si>
  <si>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</si>
  <si>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</si>
  <si>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</si>
  <si>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亀山市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</si>
  <si>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</si>
  <si>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</si>
  <si>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</si>
  <si>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</si>
  <si>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</si>
  <si>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</si>
  <si>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</si>
  <si>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</si>
  <si>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</si>
  <si>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</si>
  <si>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</si>
  <si>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</si>
  <si>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</si>
  <si>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</si>
  <si>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</si>
  <si>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</si>
  <si>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</si>
  <si>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</si>
  <si>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①減価償却率は前年度より上昇しており、平均値を上回っている。50%を超え、類似団体平均値との差が広がっている。施設の更新を早めていく必要がある。
②経年化率は前年度と同水準であり、平均値を大きく上回っている。早急な更新が必要である。
③更新率は前年度より低下しているが、平均値を大きく上回っている。耐用年数を超える管路が増加しないように、今後も計画的な更新が必要である。</t>
    <rPh sb="127" eb="129">
      <t>テイカ</t>
    </rPh>
    <phoneticPr fontId="4"/>
  </si>
  <si>
    <t>　平成30年4月の水道料金改定により、経常収支比率や料金回収率は改善しており、流動比率は前年度より増加しているものの、平均と比較すると依然として低い状況である。
　また、老朽化の状況としては、管路更新率は高く、計画的な更新は進められているものの、未だ減価償却率、経年化率ともに全国平均を超えており、今後も管路・施設の更新に努めていく必要がある。管路・施設の更新に伴い営業費用が増加することから、今後の流動比率の改善は、より厳しくなっていくことが予想される。
　水道料金の原価に資産維持費を計上していないこともあり、水需要の動向と、今後の財政運営の状況改善に向けた検証をしていく必要がある。</t>
    <rPh sb="49" eb="51">
      <t>ゾウカ</t>
    </rPh>
    <rPh sb="59" eb="61">
      <t>ヘイキン</t>
    </rPh>
    <rPh sb="62" eb="64">
      <t>ヒカク</t>
    </rPh>
    <rPh sb="74" eb="76">
      <t>ジョウキョウ</t>
    </rPh>
    <phoneticPr fontId="4"/>
  </si>
  <si>
    <r>
      <t>①平成30年4月の水道料金改定による給水収益の増加によって、経常収支比率は大きく平均値を上回り、今年度も継続して高い水準を維持している。
②累積欠損金比率は0であり健全である。
③流動比率は前年度より上昇しているが、平均値を大きく下回っており、改善には時間を要する状況である。上昇した主な要因は、</t>
    </r>
    <r>
      <rPr>
        <sz val="11"/>
        <rFont val="ＭＳ ゴシック"/>
        <family val="3"/>
        <charset val="128"/>
      </rPr>
      <t>工事の繰越額の減少等により、流動負債の未払金が減った</t>
    </r>
    <r>
      <rPr>
        <sz val="11"/>
        <color theme="1"/>
        <rFont val="ＭＳ ゴシック"/>
        <family val="3"/>
        <charset val="128"/>
      </rPr>
      <t>ことによる。
④企業債残高は順調に減少しており、平均値を大きく下回っているが、③の流動比率が低いため、資本的収支の不足額が大きい場合は起債を検討する必要がある。
⑤平成30年4月の水道料金改定により、料金回収率は健全な水準となったが、⑥の給水原価が上昇すると、低下していくため、注意が必要である。
⑥給水原価は前年度と同水準である。全国平均を大きく下回り、健全な状況ではあるが、動力費などの増加要因もあるので、注意が必要である。
⑦施設利用率は前年度と同水準で、平均値を上回っているが、個々の施設能力が適正であるか検証していく必要がある。
⑧有収率は平均値を大きく上回っているが、これは工場用の責任水量によるものである。令和２年度においては実配水量においては90.0%となり、前年度より増加した。</t>
    </r>
    <rPh sb="100" eb="102">
      <t>ジョウショウ</t>
    </rPh>
    <rPh sb="138" eb="140">
      <t>ジョウショウ</t>
    </rPh>
    <rPh sb="153" eb="154">
      <t>ガク</t>
    </rPh>
    <rPh sb="155" eb="157">
      <t>ゲンショウ</t>
    </rPh>
    <rPh sb="171" eb="172">
      <t>ヘ</t>
    </rPh>
    <rPh sb="517" eb="519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</si>
</sst>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1.31</c:v>
                </c:pt>
                <c:pt idx="2">
                  <c:v>0.74</c:v>
                </c:pt>
                <c:pt idx="3">
                  <c:v>1.17</c:v>
                </c:pt>
                <c:pt idx="4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0-4883-B922-72408D6FA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0.51</c:v>
                </c:pt>
                <c:pt idx="2">
                  <c:v>0.57999999999999996</c:v>
                </c:pt>
                <c:pt idx="3">
                  <c:v>0.54</c:v>
                </c:pt>
                <c:pt idx="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0-4883-B922-72408D6FA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72.930000000000007</c:v>
                </c:pt>
                <c:pt idx="1">
                  <c:v>73.16</c:v>
                </c:pt>
                <c:pt idx="2">
                  <c:v>72.37</c:v>
                </c:pt>
                <c:pt idx="3">
                  <c:v>71.47</c:v>
                </c:pt>
                <c:pt idx="4">
                  <c:v>70.010000000000005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A-45A6-B42A-FE8FDD92B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59.01</c:v>
                </c:pt>
                <c:pt idx="1">
                  <c:v>60.03</c:v>
                </c:pt>
                <c:pt idx="2">
                  <c:v>59.74</c:v>
                </c:pt>
                <c:pt idx="3">
                  <c:v>59.67</c:v>
                </c:pt>
                <c:pt idx="4">
                  <c:v>60.12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A-45A6-B42A-FE8FDD92B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94.84</c:v>
                </c:pt>
                <c:pt idx="1">
                  <c:v>95.12</c:v>
                </c:pt>
                <c:pt idx="2">
                  <c:v>95.53</c:v>
                </c:pt>
                <c:pt idx="3">
                  <c:v>95.67</c:v>
                </c:pt>
                <c:pt idx="4">
                  <c:v>97.32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2-46C2-A5DA-D4BFEB326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85.37</c:v>
                </c:pt>
                <c:pt idx="1">
                  <c:v>84.81</c:v>
                </c:pt>
                <c:pt idx="2">
                  <c:v>84.8</c:v>
                </c:pt>
                <c:pt idx="3">
                  <c:v>84.6</c:v>
                </c:pt>
                <c:pt idx="4">
                  <c:v>84.24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2-46C2-A5DA-D4BFEB326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110.11</c:v>
                </c:pt>
                <c:pt idx="1">
                  <c:v>108.59</c:v>
                </c:pt>
                <c:pt idx="2">
                  <c:v>120.39</c:v>
                </c:pt>
                <c:pt idx="3">
                  <c:v>122.92</c:v>
                </c:pt>
                <c:pt idx="4">
                  <c:v>120.67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B-4BC7-BCCD-8367FF642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110.95</c:v>
                </c:pt>
                <c:pt idx="1">
                  <c:v>110.68</c:v>
                </c:pt>
                <c:pt idx="2">
                  <c:v>110.66</c:v>
                </c:pt>
                <c:pt idx="3">
                  <c:v>109.01</c:v>
                </c:pt>
                <c:pt idx="4">
                  <c:v>108.83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B-4BC7-BCCD-8367FF642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47.25</c:v>
                </c:pt>
                <c:pt idx="1">
                  <c:v>47.92</c:v>
                </c:pt>
                <c:pt idx="2">
                  <c:v>49.24</c:v>
                </c:pt>
                <c:pt idx="3">
                  <c:v>50.18</c:v>
                </c:pt>
                <c:pt idx="4">
                  <c:v>51.48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1-4448-A720-EBB0ACDD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46.9</c:v>
                </c:pt>
                <c:pt idx="1">
                  <c:v>47.28</c:v>
                </c:pt>
                <c:pt idx="2">
                  <c:v>47.66</c:v>
                </c:pt>
                <c:pt idx="3">
                  <c:v>48.17</c:v>
                </c:pt>
                <c:pt idx="4">
                  <c:v>48.83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1-4448-A720-EBB0ACDD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26.58</c:v>
                </c:pt>
                <c:pt idx="1">
                  <c:v>22.5</c:v>
                </c:pt>
                <c:pt idx="2">
                  <c:v>26.2</c:v>
                </c:pt>
                <c:pt idx="3">
                  <c:v>26.01</c:v>
                </c:pt>
                <c:pt idx="4">
                  <c:v>26.26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6-451A-B85B-20C2809C3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12.03</c:v>
                </c:pt>
                <c:pt idx="1">
                  <c:v>12.19</c:v>
                </c:pt>
                <c:pt idx="2">
                  <c:v>15.1</c:v>
                </c:pt>
                <c:pt idx="3">
                  <c:v>17.12</c:v>
                </c:pt>
                <c:pt idx="4">
                  <c:v>18.18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6-451A-B85B-20C2809C3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C-46D6-B8C0-9151929F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3.91</c:v>
                </c:pt>
                <c:pt idx="1">
                  <c:v>3.56</c:v>
                </c:pt>
                <c:pt idx="2">
                  <c:v>2.74</c:v>
                </c:pt>
                <c:pt idx="3">
                  <c:v>3.7</c:v>
                </c:pt>
                <c:pt idx="4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C-46D6-B8C0-9151929F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255.48</c:v>
                </c:pt>
                <c:pt idx="1">
                  <c:v>183</c:v>
                </c:pt>
                <c:pt idx="2">
                  <c:v>231.02</c:v>
                </c:pt>
                <c:pt idx="3">
                  <c:v>210.72</c:v>
                </c:pt>
                <c:pt idx="4">
                  <c:v>254.26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B-49AA-89E2-CF5017CCB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377.63</c:v>
                </c:pt>
                <c:pt idx="1">
                  <c:v>357.34</c:v>
                </c:pt>
                <c:pt idx="2">
                  <c:v>366.03</c:v>
                </c:pt>
                <c:pt idx="3">
                  <c:v>365.18</c:v>
                </c:pt>
                <c:pt idx="4">
                  <c:v>327.77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B-49AA-89E2-CF5017CCB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172.47</c:v>
                </c:pt>
                <c:pt idx="1">
                  <c:v>163.36000000000001</c:v>
                </c:pt>
                <c:pt idx="2">
                  <c:v>135.93</c:v>
                </c:pt>
                <c:pt idx="3">
                  <c:v>120.33</c:v>
                </c:pt>
                <c:pt idx="4">
                  <c:v>106.05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D-4553-B6EB-A970807D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364.71</c:v>
                </c:pt>
                <c:pt idx="1">
                  <c:v>373.69</c:v>
                </c:pt>
                <c:pt idx="2">
                  <c:v>370.12</c:v>
                </c:pt>
                <c:pt idx="3">
                  <c:v>371.65</c:v>
                </c:pt>
                <c:pt idx="4">
                  <c:v>397.1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D-4553-B6EB-A970807D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106.4</c:v>
                </c:pt>
                <c:pt idx="1">
                  <c:v>103.44</c:v>
                </c:pt>
                <c:pt idx="2">
                  <c:v>117.29</c:v>
                </c:pt>
                <c:pt idx="3">
                  <c:v>118.12</c:v>
                </c:pt>
                <c:pt idx="4">
                  <c:v>116.94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BC3-AFCF-43AAE9ECB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100.65</c:v>
                </c:pt>
                <c:pt idx="1">
                  <c:v>99.87</c:v>
                </c:pt>
                <c:pt idx="2">
                  <c:v>100.42</c:v>
                </c:pt>
                <c:pt idx="3">
                  <c:v>98.77</c:v>
                </c:pt>
                <c:pt idx="4">
                  <c:v>95.79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2-4BC3-AFCF-43AAE9ECB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124.03</c:v>
                </c:pt>
                <c:pt idx="1">
                  <c:v>127.8</c:v>
                </c:pt>
                <c:pt idx="2">
                  <c:v>122</c:v>
                </c:pt>
                <c:pt idx="3">
                  <c:v>122.06</c:v>
                </c:pt>
                <c:pt idx="4">
                  <c:v>121.85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4-4A6C-8B76-E8453D9E8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170.19</c:v>
                </c:pt>
                <c:pt idx="1">
                  <c:v>171.81</c:v>
                </c:pt>
                <c:pt idx="2">
                  <c:v>171.67</c:v>
                </c:pt>
                <c:pt idx="3">
                  <c:v>173.67</c:v>
                </c:pt>
                <c:pt idx="4">
                  <c:v>171.13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4-4A6C-8B76-E8453D9E8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V1" zoomScaleNormal="100" workbookViewId="0">
      <selection activeCell="BL47" sqref="BL47:BZ63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2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2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6" t="str">
        <f>データ!H6</f>
        <v>三重県　亀山市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2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A5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49564</v>
      </c>
      <c r="AM8" s="61"/>
      <c r="AN8" s="61"/>
      <c r="AO8" s="61"/>
      <c r="AP8" s="61"/>
      <c r="AQ8" s="61"/>
      <c r="AR8" s="61"/>
      <c r="AS8" s="61"/>
      <c r="AT8" s="52">
        <f>データ!$S$6</f>
        <v>191.04</v>
      </c>
      <c r="AU8" s="53"/>
      <c r="AV8" s="53"/>
      <c r="AW8" s="53"/>
      <c r="AX8" s="53"/>
      <c r="AY8" s="53"/>
      <c r="AZ8" s="53"/>
      <c r="BA8" s="53"/>
      <c r="BB8" s="54">
        <f>データ!$T$6</f>
        <v>259.44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2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2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86.91</v>
      </c>
      <c r="J10" s="53"/>
      <c r="K10" s="53"/>
      <c r="L10" s="53"/>
      <c r="M10" s="53"/>
      <c r="N10" s="53"/>
      <c r="O10" s="64"/>
      <c r="P10" s="54">
        <f>データ!$P$6</f>
        <v>99.9</v>
      </c>
      <c r="Q10" s="54"/>
      <c r="R10" s="54"/>
      <c r="S10" s="54"/>
      <c r="T10" s="54"/>
      <c r="U10" s="54"/>
      <c r="V10" s="54"/>
      <c r="W10" s="61">
        <f>データ!$Q$6</f>
        <v>2356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49480</v>
      </c>
      <c r="AM10" s="61"/>
      <c r="AN10" s="61"/>
      <c r="AO10" s="61"/>
      <c r="AP10" s="61"/>
      <c r="AQ10" s="61"/>
      <c r="AR10" s="61"/>
      <c r="AS10" s="61"/>
      <c r="AT10" s="52">
        <f>データ!$V$6</f>
        <v>60.8</v>
      </c>
      <c r="AU10" s="53"/>
      <c r="AV10" s="53"/>
      <c r="AW10" s="53"/>
      <c r="AX10" s="53"/>
      <c r="AY10" s="53"/>
      <c r="AZ10" s="53"/>
      <c r="BA10" s="53"/>
      <c r="BB10" s="54">
        <f>データ!$W$6</f>
        <v>813.82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2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2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2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114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2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2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2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2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2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2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2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2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2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2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2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2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2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2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2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2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2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2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2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2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2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2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2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2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2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2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2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2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2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2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2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112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2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2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2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2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2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2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2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2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2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2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2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2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2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2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2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2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2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113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2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2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2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2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2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2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2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2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2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2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2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2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2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2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2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2">
      <c r="C83" s="26"/>
    </row>
    <row r="84" spans="1:78" hidden="1" x14ac:dyDescent="0.2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2">
      <c r="B85" s="27"/>
      <c r="C85" s="27"/>
      <c r="D85" s="27"/>
      <c r="E85" s="27" t="str">
        <f>データ!AH6</f>
        <v>【110.27】</v>
      </c>
      <c r="F85" s="27" t="str">
        <f>データ!AS6</f>
        <v>【1.15】</v>
      </c>
      <c r="G85" s="27" t="str">
        <f>データ!BD6</f>
        <v>【260.31】</v>
      </c>
      <c r="H85" s="27" t="str">
        <f>データ!BO6</f>
        <v>【275.67】</v>
      </c>
      <c r="I85" s="27" t="str">
        <f>データ!BZ6</f>
        <v>【100.05】</v>
      </c>
      <c r="J85" s="27" t="str">
        <f>データ!CK6</f>
        <v>【166.40】</v>
      </c>
      <c r="K85" s="27" t="str">
        <f>データ!CV6</f>
        <v>【60.69】</v>
      </c>
      <c r="L85" s="27" t="str">
        <f>データ!DG6</f>
        <v>【89.82】</v>
      </c>
      <c r="M85" s="27" t="str">
        <f>データ!DR6</f>
        <v>【50.19】</v>
      </c>
      <c r="N85" s="27" t="str">
        <f>データ!EC6</f>
        <v>【20.63】</v>
      </c>
      <c r="O85" s="27" t="str">
        <f>データ!EN6</f>
        <v>【0.69】</v>
      </c>
    </row>
  </sheetData>
  <sheetProtection algorithmName="SHA-512" hashValue="KbGP7FCrn6vS1qCR7uytcW9KH6zn6wPBqZpubmQuCf32EAjs19fp5cAJAxvgOjiROAmWD+oJ1gH0m5w4AbLQ1Q==" saltValue="EKKW4/R4pVW/DDhPbwnvmQ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2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2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2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2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2">
      <c r="A6" s="29" t="s">
        <v>92</v>
      </c>
      <c r="B6" s="34">
        <f>B7</f>
        <v>2020</v>
      </c>
      <c r="C6" s="34">
        <f t="shared" ref="C6:W6" si="3">C7</f>
        <v>242101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亀山市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A5</v>
      </c>
      <c r="M6" s="34" t="str">
        <f t="shared" si="3"/>
        <v>非設置</v>
      </c>
      <c r="N6" s="35" t="str">
        <f t="shared" si="3"/>
        <v>-</v>
      </c>
      <c r="O6" s="35">
        <f t="shared" si="3"/>
        <v>86.91</v>
      </c>
      <c r="P6" s="35">
        <f t="shared" si="3"/>
        <v>99.9</v>
      </c>
      <c r="Q6" s="35">
        <f t="shared" si="3"/>
        <v>2356</v>
      </c>
      <c r="R6" s="35">
        <f t="shared" si="3"/>
        <v>49564</v>
      </c>
      <c r="S6" s="35">
        <f t="shared" si="3"/>
        <v>191.04</v>
      </c>
      <c r="T6" s="35">
        <f t="shared" si="3"/>
        <v>259.44</v>
      </c>
      <c r="U6" s="35">
        <f t="shared" si="3"/>
        <v>49480</v>
      </c>
      <c r="V6" s="35">
        <f t="shared" si="3"/>
        <v>60.8</v>
      </c>
      <c r="W6" s="35">
        <f t="shared" si="3"/>
        <v>813.82</v>
      </c>
      <c r="X6" s="36">
        <f>IF(X7="",NA(),X7)</f>
        <v>110.11</v>
      </c>
      <c r="Y6" s="36">
        <f t="shared" ref="Y6:AG6" si="4">IF(Y7="",NA(),Y7)</f>
        <v>108.59</v>
      </c>
      <c r="Z6" s="36">
        <f t="shared" si="4"/>
        <v>120.39</v>
      </c>
      <c r="AA6" s="36">
        <f t="shared" si="4"/>
        <v>122.92</v>
      </c>
      <c r="AB6" s="36">
        <f t="shared" si="4"/>
        <v>120.67</v>
      </c>
      <c r="AC6" s="36">
        <f t="shared" si="4"/>
        <v>110.95</v>
      </c>
      <c r="AD6" s="36">
        <f t="shared" si="4"/>
        <v>110.68</v>
      </c>
      <c r="AE6" s="36">
        <f t="shared" si="4"/>
        <v>110.66</v>
      </c>
      <c r="AF6" s="36">
        <f t="shared" si="4"/>
        <v>109.01</v>
      </c>
      <c r="AG6" s="36">
        <f t="shared" si="4"/>
        <v>108.83</v>
      </c>
      <c r="AH6" s="35" t="str">
        <f>IF(AH7="","",IF(AH7="-","【-】","【"&amp;SUBSTITUTE(TEXT(AH7,"#,##0.00"),"-","△")&amp;"】"))</f>
        <v>【110.27】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3.91</v>
      </c>
      <c r="AO6" s="36">
        <f t="shared" si="5"/>
        <v>3.56</v>
      </c>
      <c r="AP6" s="36">
        <f t="shared" si="5"/>
        <v>2.74</v>
      </c>
      <c r="AQ6" s="36">
        <f t="shared" si="5"/>
        <v>3.7</v>
      </c>
      <c r="AR6" s="36">
        <f t="shared" si="5"/>
        <v>4.34</v>
      </c>
      <c r="AS6" s="35" t="str">
        <f>IF(AS7="","",IF(AS7="-","【-】","【"&amp;SUBSTITUTE(TEXT(AS7,"#,##0.00"),"-","△")&amp;"】"))</f>
        <v>【1.15】</v>
      </c>
      <c r="AT6" s="36">
        <f>IF(AT7="",NA(),AT7)</f>
        <v>255.48</v>
      </c>
      <c r="AU6" s="36">
        <f t="shared" ref="AU6:BC6" si="6">IF(AU7="",NA(),AU7)</f>
        <v>183</v>
      </c>
      <c r="AV6" s="36">
        <f t="shared" si="6"/>
        <v>231.02</v>
      </c>
      <c r="AW6" s="36">
        <f t="shared" si="6"/>
        <v>210.72</v>
      </c>
      <c r="AX6" s="36">
        <f t="shared" si="6"/>
        <v>254.26</v>
      </c>
      <c r="AY6" s="36">
        <f t="shared" si="6"/>
        <v>377.63</v>
      </c>
      <c r="AZ6" s="36">
        <f t="shared" si="6"/>
        <v>357.34</v>
      </c>
      <c r="BA6" s="36">
        <f t="shared" si="6"/>
        <v>366.03</v>
      </c>
      <c r="BB6" s="36">
        <f t="shared" si="6"/>
        <v>365.18</v>
      </c>
      <c r="BC6" s="36">
        <f t="shared" si="6"/>
        <v>327.77</v>
      </c>
      <c r="BD6" s="35" t="str">
        <f>IF(BD7="","",IF(BD7="-","【-】","【"&amp;SUBSTITUTE(TEXT(BD7,"#,##0.00"),"-","△")&amp;"】"))</f>
        <v>【260.31】</v>
      </c>
      <c r="BE6" s="36">
        <f>IF(BE7="",NA(),BE7)</f>
        <v>172.47</v>
      </c>
      <c r="BF6" s="36">
        <f t="shared" ref="BF6:BN6" si="7">IF(BF7="",NA(),BF7)</f>
        <v>163.36000000000001</v>
      </c>
      <c r="BG6" s="36">
        <f t="shared" si="7"/>
        <v>135.93</v>
      </c>
      <c r="BH6" s="36">
        <f t="shared" si="7"/>
        <v>120.33</v>
      </c>
      <c r="BI6" s="36">
        <f t="shared" si="7"/>
        <v>106.05</v>
      </c>
      <c r="BJ6" s="36">
        <f t="shared" si="7"/>
        <v>364.71</v>
      </c>
      <c r="BK6" s="36">
        <f t="shared" si="7"/>
        <v>373.69</v>
      </c>
      <c r="BL6" s="36">
        <f t="shared" si="7"/>
        <v>370.12</v>
      </c>
      <c r="BM6" s="36">
        <f t="shared" si="7"/>
        <v>371.65</v>
      </c>
      <c r="BN6" s="36">
        <f t="shared" si="7"/>
        <v>397.1</v>
      </c>
      <c r="BO6" s="35" t="str">
        <f>IF(BO7="","",IF(BO7="-","【-】","【"&amp;SUBSTITUTE(TEXT(BO7,"#,##0.00"),"-","△")&amp;"】"))</f>
        <v>【275.67】</v>
      </c>
      <c r="BP6" s="36">
        <f>IF(BP7="",NA(),BP7)</f>
        <v>106.4</v>
      </c>
      <c r="BQ6" s="36">
        <f t="shared" ref="BQ6:BY6" si="8">IF(BQ7="",NA(),BQ7)</f>
        <v>103.44</v>
      </c>
      <c r="BR6" s="36">
        <f t="shared" si="8"/>
        <v>117.29</v>
      </c>
      <c r="BS6" s="36">
        <f t="shared" si="8"/>
        <v>118.12</v>
      </c>
      <c r="BT6" s="36">
        <f t="shared" si="8"/>
        <v>116.94</v>
      </c>
      <c r="BU6" s="36">
        <f t="shared" si="8"/>
        <v>100.65</v>
      </c>
      <c r="BV6" s="36">
        <f t="shared" si="8"/>
        <v>99.87</v>
      </c>
      <c r="BW6" s="36">
        <f t="shared" si="8"/>
        <v>100.42</v>
      </c>
      <c r="BX6" s="36">
        <f t="shared" si="8"/>
        <v>98.77</v>
      </c>
      <c r="BY6" s="36">
        <f t="shared" si="8"/>
        <v>95.79</v>
      </c>
      <c r="BZ6" s="35" t="str">
        <f>IF(BZ7="","",IF(BZ7="-","【-】","【"&amp;SUBSTITUTE(TEXT(BZ7,"#,##0.00"),"-","△")&amp;"】"))</f>
        <v>【100.05】</v>
      </c>
      <c r="CA6" s="36">
        <f>IF(CA7="",NA(),CA7)</f>
        <v>124.03</v>
      </c>
      <c r="CB6" s="36">
        <f t="shared" ref="CB6:CJ6" si="9">IF(CB7="",NA(),CB7)</f>
        <v>127.8</v>
      </c>
      <c r="CC6" s="36">
        <f t="shared" si="9"/>
        <v>122</v>
      </c>
      <c r="CD6" s="36">
        <f t="shared" si="9"/>
        <v>122.06</v>
      </c>
      <c r="CE6" s="36">
        <f t="shared" si="9"/>
        <v>121.85</v>
      </c>
      <c r="CF6" s="36">
        <f t="shared" si="9"/>
        <v>170.19</v>
      </c>
      <c r="CG6" s="36">
        <f t="shared" si="9"/>
        <v>171.81</v>
      </c>
      <c r="CH6" s="36">
        <f t="shared" si="9"/>
        <v>171.67</v>
      </c>
      <c r="CI6" s="36">
        <f t="shared" si="9"/>
        <v>173.67</v>
      </c>
      <c r="CJ6" s="36">
        <f t="shared" si="9"/>
        <v>171.13</v>
      </c>
      <c r="CK6" s="35" t="str">
        <f>IF(CK7="","",IF(CK7="-","【-】","【"&amp;SUBSTITUTE(TEXT(CK7,"#,##0.00"),"-","△")&amp;"】"))</f>
        <v>【166.40】</v>
      </c>
      <c r="CL6" s="36">
        <f>IF(CL7="",NA(),CL7)</f>
        <v>72.930000000000007</v>
      </c>
      <c r="CM6" s="36">
        <f t="shared" ref="CM6:CU6" si="10">IF(CM7="",NA(),CM7)</f>
        <v>73.16</v>
      </c>
      <c r="CN6" s="36">
        <f t="shared" si="10"/>
        <v>72.37</v>
      </c>
      <c r="CO6" s="36">
        <f t="shared" si="10"/>
        <v>71.47</v>
      </c>
      <c r="CP6" s="36">
        <f t="shared" si="10"/>
        <v>70.010000000000005</v>
      </c>
      <c r="CQ6" s="36">
        <f t="shared" si="10"/>
        <v>59.01</v>
      </c>
      <c r="CR6" s="36">
        <f t="shared" si="10"/>
        <v>60.03</v>
      </c>
      <c r="CS6" s="36">
        <f t="shared" si="10"/>
        <v>59.74</v>
      </c>
      <c r="CT6" s="36">
        <f t="shared" si="10"/>
        <v>59.67</v>
      </c>
      <c r="CU6" s="36">
        <f t="shared" si="10"/>
        <v>60.12</v>
      </c>
      <c r="CV6" s="35" t="str">
        <f>IF(CV7="","",IF(CV7="-","【-】","【"&amp;SUBSTITUTE(TEXT(CV7,"#,##0.00"),"-","△")&amp;"】"))</f>
        <v>【60.69】</v>
      </c>
      <c r="CW6" s="36">
        <f>IF(CW7="",NA(),CW7)</f>
        <v>94.84</v>
      </c>
      <c r="CX6" s="36">
        <f t="shared" ref="CX6:DF6" si="11">IF(CX7="",NA(),CX7)</f>
        <v>95.12</v>
      </c>
      <c r="CY6" s="36">
        <f t="shared" si="11"/>
        <v>95.53</v>
      </c>
      <c r="CZ6" s="36">
        <f t="shared" si="11"/>
        <v>95.67</v>
      </c>
      <c r="DA6" s="36">
        <f t="shared" si="11"/>
        <v>97.32</v>
      </c>
      <c r="DB6" s="36">
        <f t="shared" si="11"/>
        <v>85.37</v>
      </c>
      <c r="DC6" s="36">
        <f t="shared" si="11"/>
        <v>84.81</v>
      </c>
      <c r="DD6" s="36">
        <f t="shared" si="11"/>
        <v>84.8</v>
      </c>
      <c r="DE6" s="36">
        <f t="shared" si="11"/>
        <v>84.6</v>
      </c>
      <c r="DF6" s="36">
        <f t="shared" si="11"/>
        <v>84.24</v>
      </c>
      <c r="DG6" s="35" t="str">
        <f>IF(DG7="","",IF(DG7="-","【-】","【"&amp;SUBSTITUTE(TEXT(DG7,"#,##0.00"),"-","△")&amp;"】"))</f>
        <v>【89.82】</v>
      </c>
      <c r="DH6" s="36">
        <f>IF(DH7="",NA(),DH7)</f>
        <v>47.25</v>
      </c>
      <c r="DI6" s="36">
        <f t="shared" ref="DI6:DQ6" si="12">IF(DI7="",NA(),DI7)</f>
        <v>47.92</v>
      </c>
      <c r="DJ6" s="36">
        <f t="shared" si="12"/>
        <v>49.24</v>
      </c>
      <c r="DK6" s="36">
        <f t="shared" si="12"/>
        <v>50.18</v>
      </c>
      <c r="DL6" s="36">
        <f t="shared" si="12"/>
        <v>51.48</v>
      </c>
      <c r="DM6" s="36">
        <f t="shared" si="12"/>
        <v>46.9</v>
      </c>
      <c r="DN6" s="36">
        <f t="shared" si="12"/>
        <v>47.28</v>
      </c>
      <c r="DO6" s="36">
        <f t="shared" si="12"/>
        <v>47.66</v>
      </c>
      <c r="DP6" s="36">
        <f t="shared" si="12"/>
        <v>48.17</v>
      </c>
      <c r="DQ6" s="36">
        <f t="shared" si="12"/>
        <v>48.83</v>
      </c>
      <c r="DR6" s="35" t="str">
        <f>IF(DR7="","",IF(DR7="-","【-】","【"&amp;SUBSTITUTE(TEXT(DR7,"#,##0.00"),"-","△")&amp;"】"))</f>
        <v>【50.19】</v>
      </c>
      <c r="DS6" s="36">
        <f>IF(DS7="",NA(),DS7)</f>
        <v>26.58</v>
      </c>
      <c r="DT6" s="36">
        <f t="shared" ref="DT6:EB6" si="13">IF(DT7="",NA(),DT7)</f>
        <v>22.5</v>
      </c>
      <c r="DU6" s="36">
        <f t="shared" si="13"/>
        <v>26.2</v>
      </c>
      <c r="DV6" s="36">
        <f t="shared" si="13"/>
        <v>26.01</v>
      </c>
      <c r="DW6" s="36">
        <f t="shared" si="13"/>
        <v>26.26</v>
      </c>
      <c r="DX6" s="36">
        <f t="shared" si="13"/>
        <v>12.03</v>
      </c>
      <c r="DY6" s="36">
        <f t="shared" si="13"/>
        <v>12.19</v>
      </c>
      <c r="DZ6" s="36">
        <f t="shared" si="13"/>
        <v>15.1</v>
      </c>
      <c r="EA6" s="36">
        <f t="shared" si="13"/>
        <v>17.12</v>
      </c>
      <c r="EB6" s="36">
        <f t="shared" si="13"/>
        <v>18.18</v>
      </c>
      <c r="EC6" s="35" t="str">
        <f>IF(EC7="","",IF(EC7="-","【-】","【"&amp;SUBSTITUTE(TEXT(EC7,"#,##0.00"),"-","△")&amp;"】"))</f>
        <v>【20.63】</v>
      </c>
      <c r="ED6" s="36">
        <f>IF(ED7="",NA(),ED7)</f>
        <v>0.82</v>
      </c>
      <c r="EE6" s="36">
        <f t="shared" ref="EE6:EM6" si="14">IF(EE7="",NA(),EE7)</f>
        <v>1.31</v>
      </c>
      <c r="EF6" s="36">
        <f t="shared" si="14"/>
        <v>0.74</v>
      </c>
      <c r="EG6" s="36">
        <f t="shared" si="14"/>
        <v>1.17</v>
      </c>
      <c r="EH6" s="36">
        <f t="shared" si="14"/>
        <v>0.96</v>
      </c>
      <c r="EI6" s="36">
        <f t="shared" si="14"/>
        <v>0.61</v>
      </c>
      <c r="EJ6" s="36">
        <f t="shared" si="14"/>
        <v>0.51</v>
      </c>
      <c r="EK6" s="36">
        <f t="shared" si="14"/>
        <v>0.57999999999999996</v>
      </c>
      <c r="EL6" s="36">
        <f t="shared" si="14"/>
        <v>0.54</v>
      </c>
      <c r="EM6" s="36">
        <f t="shared" si="14"/>
        <v>0.56999999999999995</v>
      </c>
      <c r="EN6" s="35" t="str">
        <f>IF(EN7="","",IF(EN7="-","【-】","【"&amp;SUBSTITUTE(TEXT(EN7,"#,##0.00"),"-","△")&amp;"】"))</f>
        <v>【0.69】</v>
      </c>
    </row>
    <row r="7" spans="1:144" s="37" customFormat="1" x14ac:dyDescent="0.2">
      <c r="A7" s="29"/>
      <c r="B7" s="38">
        <v>2020</v>
      </c>
      <c r="C7" s="38">
        <v>242101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86.91</v>
      </c>
      <c r="P7" s="39">
        <v>99.9</v>
      </c>
      <c r="Q7" s="39">
        <v>2356</v>
      </c>
      <c r="R7" s="39">
        <v>49564</v>
      </c>
      <c r="S7" s="39">
        <v>191.04</v>
      </c>
      <c r="T7" s="39">
        <v>259.44</v>
      </c>
      <c r="U7" s="39">
        <v>49480</v>
      </c>
      <c r="V7" s="39">
        <v>60.8</v>
      </c>
      <c r="W7" s="39">
        <v>813.82</v>
      </c>
      <c r="X7" s="39">
        <v>110.11</v>
      </c>
      <c r="Y7" s="39">
        <v>108.59</v>
      </c>
      <c r="Z7" s="39">
        <v>120.39</v>
      </c>
      <c r="AA7" s="39">
        <v>122.92</v>
      </c>
      <c r="AB7" s="39">
        <v>120.67</v>
      </c>
      <c r="AC7" s="39">
        <v>110.95</v>
      </c>
      <c r="AD7" s="39">
        <v>110.68</v>
      </c>
      <c r="AE7" s="39">
        <v>110.66</v>
      </c>
      <c r="AF7" s="39">
        <v>109.01</v>
      </c>
      <c r="AG7" s="39">
        <v>108.83</v>
      </c>
      <c r="AH7" s="39">
        <v>110.27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3.91</v>
      </c>
      <c r="AO7" s="39">
        <v>3.56</v>
      </c>
      <c r="AP7" s="39">
        <v>2.74</v>
      </c>
      <c r="AQ7" s="39">
        <v>3.7</v>
      </c>
      <c r="AR7" s="39">
        <v>4.34</v>
      </c>
      <c r="AS7" s="39">
        <v>1.1499999999999999</v>
      </c>
      <c r="AT7" s="39">
        <v>255.48</v>
      </c>
      <c r="AU7" s="39">
        <v>183</v>
      </c>
      <c r="AV7" s="39">
        <v>231.02</v>
      </c>
      <c r="AW7" s="39">
        <v>210.72</v>
      </c>
      <c r="AX7" s="39">
        <v>254.26</v>
      </c>
      <c r="AY7" s="39">
        <v>377.63</v>
      </c>
      <c r="AZ7" s="39">
        <v>357.34</v>
      </c>
      <c r="BA7" s="39">
        <v>366.03</v>
      </c>
      <c r="BB7" s="39">
        <v>365.18</v>
      </c>
      <c r="BC7" s="39">
        <v>327.77</v>
      </c>
      <c r="BD7" s="39">
        <v>260.31</v>
      </c>
      <c r="BE7" s="39">
        <v>172.47</v>
      </c>
      <c r="BF7" s="39">
        <v>163.36000000000001</v>
      </c>
      <c r="BG7" s="39">
        <v>135.93</v>
      </c>
      <c r="BH7" s="39">
        <v>120.33</v>
      </c>
      <c r="BI7" s="39">
        <v>106.05</v>
      </c>
      <c r="BJ7" s="39">
        <v>364.71</v>
      </c>
      <c r="BK7" s="39">
        <v>373.69</v>
      </c>
      <c r="BL7" s="39">
        <v>370.12</v>
      </c>
      <c r="BM7" s="39">
        <v>371.65</v>
      </c>
      <c r="BN7" s="39">
        <v>397.1</v>
      </c>
      <c r="BO7" s="39">
        <v>275.67</v>
      </c>
      <c r="BP7" s="39">
        <v>106.4</v>
      </c>
      <c r="BQ7" s="39">
        <v>103.44</v>
      </c>
      <c r="BR7" s="39">
        <v>117.29</v>
      </c>
      <c r="BS7" s="39">
        <v>118.12</v>
      </c>
      <c r="BT7" s="39">
        <v>116.94</v>
      </c>
      <c r="BU7" s="39">
        <v>100.65</v>
      </c>
      <c r="BV7" s="39">
        <v>99.87</v>
      </c>
      <c r="BW7" s="39">
        <v>100.42</v>
      </c>
      <c r="BX7" s="39">
        <v>98.77</v>
      </c>
      <c r="BY7" s="39">
        <v>95.79</v>
      </c>
      <c r="BZ7" s="39">
        <v>100.05</v>
      </c>
      <c r="CA7" s="39">
        <v>124.03</v>
      </c>
      <c r="CB7" s="39">
        <v>127.8</v>
      </c>
      <c r="CC7" s="39">
        <v>122</v>
      </c>
      <c r="CD7" s="39">
        <v>122.06</v>
      </c>
      <c r="CE7" s="39">
        <v>121.85</v>
      </c>
      <c r="CF7" s="39">
        <v>170.19</v>
      </c>
      <c r="CG7" s="39">
        <v>171.81</v>
      </c>
      <c r="CH7" s="39">
        <v>171.67</v>
      </c>
      <c r="CI7" s="39">
        <v>173.67</v>
      </c>
      <c r="CJ7" s="39">
        <v>171.13</v>
      </c>
      <c r="CK7" s="39">
        <v>166.4</v>
      </c>
      <c r="CL7" s="39">
        <v>72.930000000000007</v>
      </c>
      <c r="CM7" s="39">
        <v>73.16</v>
      </c>
      <c r="CN7" s="39">
        <v>72.37</v>
      </c>
      <c r="CO7" s="39">
        <v>71.47</v>
      </c>
      <c r="CP7" s="39">
        <v>70.010000000000005</v>
      </c>
      <c r="CQ7" s="39">
        <v>59.01</v>
      </c>
      <c r="CR7" s="39">
        <v>60.03</v>
      </c>
      <c r="CS7" s="39">
        <v>59.74</v>
      </c>
      <c r="CT7" s="39">
        <v>59.67</v>
      </c>
      <c r="CU7" s="39">
        <v>60.12</v>
      </c>
      <c r="CV7" s="39">
        <v>60.69</v>
      </c>
      <c r="CW7" s="39">
        <v>94.84</v>
      </c>
      <c r="CX7" s="39">
        <v>95.12</v>
      </c>
      <c r="CY7" s="39">
        <v>95.53</v>
      </c>
      <c r="CZ7" s="39">
        <v>95.67</v>
      </c>
      <c r="DA7" s="39">
        <v>97.32</v>
      </c>
      <c r="DB7" s="39">
        <v>85.37</v>
      </c>
      <c r="DC7" s="39">
        <v>84.81</v>
      </c>
      <c r="DD7" s="39">
        <v>84.8</v>
      </c>
      <c r="DE7" s="39">
        <v>84.6</v>
      </c>
      <c r="DF7" s="39">
        <v>84.24</v>
      </c>
      <c r="DG7" s="39">
        <v>89.82</v>
      </c>
      <c r="DH7" s="39">
        <v>47.25</v>
      </c>
      <c r="DI7" s="39">
        <v>47.92</v>
      </c>
      <c r="DJ7" s="39">
        <v>49.24</v>
      </c>
      <c r="DK7" s="39">
        <v>50.18</v>
      </c>
      <c r="DL7" s="39">
        <v>51.48</v>
      </c>
      <c r="DM7" s="39">
        <v>46.9</v>
      </c>
      <c r="DN7" s="39">
        <v>47.28</v>
      </c>
      <c r="DO7" s="39">
        <v>47.66</v>
      </c>
      <c r="DP7" s="39">
        <v>48.17</v>
      </c>
      <c r="DQ7" s="39">
        <v>48.83</v>
      </c>
      <c r="DR7" s="39">
        <v>50.19</v>
      </c>
      <c r="DS7" s="39">
        <v>26.58</v>
      </c>
      <c r="DT7" s="39">
        <v>22.5</v>
      </c>
      <c r="DU7" s="39">
        <v>26.2</v>
      </c>
      <c r="DV7" s="39">
        <v>26.01</v>
      </c>
      <c r="DW7" s="39">
        <v>26.26</v>
      </c>
      <c r="DX7" s="39">
        <v>12.03</v>
      </c>
      <c r="DY7" s="39">
        <v>12.19</v>
      </c>
      <c r="DZ7" s="39">
        <v>15.1</v>
      </c>
      <c r="EA7" s="39">
        <v>17.12</v>
      </c>
      <c r="EB7" s="39">
        <v>18.18</v>
      </c>
      <c r="EC7" s="39">
        <v>20.63</v>
      </c>
      <c r="ED7" s="39">
        <v>0.82</v>
      </c>
      <c r="EE7" s="39">
        <v>1.31</v>
      </c>
      <c r="EF7" s="39">
        <v>0.74</v>
      </c>
      <c r="EG7" s="39">
        <v>1.17</v>
      </c>
      <c r="EH7" s="39">
        <v>0.96</v>
      </c>
      <c r="EI7" s="39">
        <v>0.61</v>
      </c>
      <c r="EJ7" s="39">
        <v>0.51</v>
      </c>
      <c r="EK7" s="39">
        <v>0.57999999999999996</v>
      </c>
      <c r="EL7" s="39">
        <v>0.54</v>
      </c>
      <c r="EM7" s="39">
        <v>0.56999999999999995</v>
      </c>
      <c r="EN7" s="39">
        <v>0.69</v>
      </c>
    </row>
    <row r="8" spans="1:144" x14ac:dyDescent="0.2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2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2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2">
      <c r="B13" t="s">
        <v>107</v>
      </c>
      <c r="C13" t="s">
        <v>108</v>
      </c>
      <c r="D13" t="s">
        <v>109</v>
      </c>
      <c r="E13" t="s">
        <v>110</v>
      </c>
      <c r="F13" t="s">
        <v>110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2022-01-25T05:13:55Z</cp:lastPrinted>
  <dcterms:created xsi:type="dcterms:W3CDTF">2021-12-03T06:52:05Z</dcterms:created>
  <dcterms:modified xsi:type="dcterms:W3CDTF">2022-01-25T05:13:59Z</dcterms:modified>
  <cp:category/>
</cp:coreProperties>
</file>