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0183\個人$\27044\経営企画課総務係\諸調査・報告等\公営企業経営比較分析表\公営企業経営比較分析表（R2決算）\【依頼：１月２５日(火)〆】公営企業に係る経営比較分析表（令和２年度決算）の分析等について_20220111\【R2年度】経営分析比較表\"/>
    </mc:Choice>
  </mc:AlternateContent>
  <workbookProtection workbookAlgorithmName="SHA-512" workbookHashValue="w/Qqmc8lngE4apZqOg0qpX9wf8prZpUioHN2fYcNU5ACsCatQ8eCbNivnPdIrY+E1shWjzVdzOkd9dUsxhSV5w==" workbookSaltValue="DHNWDGjax8hblDKAnEOn4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<sst xmlns="http://schemas.openxmlformats.org/spreadsheetml/2006/main" count="228" uniqueCount="113">
  <si>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</si>
  <si>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</si>
  <si>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</si>
  <si>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</si>
  <si>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</si>
  <si>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</si>
  <si>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</si>
  <si>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</si>
  <si>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</si>
  <si>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</si>
  <si>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</si>
  <si>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</si>
  <si>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</si>
  <si>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</si>
  <si>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</si>
  <si>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</si>
  <si>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</si>
  <si>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</si>
  <si>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</si>
  <si>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</si>
  <si>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</si>
  <si>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</si>
  <si>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</si>
  <si>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</si>
  <si>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</si>
  <si>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</si>
  <si>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</si>
  <si>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</si>
  <si>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</si>
  <si>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</si>
  <si>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</si>
  <si>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</si>
  <si>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</si>
  <si>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</si>
  <si>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</si>
  <si>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</si>
  <si>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</si>
  <si>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</si>
  <si>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</si>
  <si>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</si>
  <si>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</si>
  <si>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</si>
  <si>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</si>
  <si>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</si>
  <si>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</si>
  <si>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</si>
  <si>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</si>
  <si>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</si>
  <si>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</si>
  <si>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</si>
  <si>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</si>
  <si>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</si>
  <si>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</si>
  <si>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</si>
  <si>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</si>
  <si>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</si>
  <si>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</si>
  <si>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</si>
  <si>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</si>
  <si>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</si>
  <si>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</si>
  <si>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</si>
  <si>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</si>
  <si>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</si>
  <si>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</si>
  <si>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</si>
  <si>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</si>
  <si>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</si>
  <si>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</si>
  <si>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</si>
  <si>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</si>
  <si>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</si>
  <si>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</si>
  <si>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</si>
  <si>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</si>
  <si>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</si>
  <si>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</si>
  <si>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</si>
  <si>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</si>
  <si>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</si>
  <si>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</si>
  <si>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</si>
  <si>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</si>
  <si>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</si>
  <si>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</si>
  <si>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</si>
  <si>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</si>
  <si>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</si>
  <si>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</si>
  <si>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</si>
  <si>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</si>
  <si>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</si>
  <si>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</si>
  <si>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</si>
  <si>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</si>
  <si>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</si>
  <si>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</si>
  <si>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</si>
  <si>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</si>
  <si>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</si>
  <si>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</si>
  <si>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</si>
  <si>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</si>
  <si>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</si>
  <si>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</si>
  <si>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</si>
  <si>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</si>
  <si>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</si>
  <si>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</si>
  <si>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</si>
  <si>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基幹的施設であるゆめが丘浄水場が比較的新しいことから、資産の老朽化度合を示す有形固定資産減価償却率は、現時点では類似団体と比べ低い値となっている。
　しかしながら個々の浄水施設等では老朽化が進んでいるものや、小規模で非効率なものが多いことから、年次計画に基づき、こうした施設の廃止・統合による施設運用の効率化を進めているところであり、今後も引き続き施設の統廃合や給水需要に見合った規模・能力への改修等の取り組みを進めていく必要がある。
　管路については保有延長が長いこともあり、更新率が低い値で推移しているため、効率的かつ計画的な管路更新に向け、正確な管路情報に基づく老朽化状況の把握が行えるよう、管路管理システムのバージョンアップに向けた調査等を進めているところである。</t>
    <rPh sb="52" eb="55">
      <t>ゲンジテン</t>
    </rPh>
    <rPh sb="57" eb="59">
      <t>ルイジ</t>
    </rPh>
    <rPh sb="59" eb="61">
      <t>ダンタイ</t>
    </rPh>
    <rPh sb="62" eb="63">
      <t>クラ</t>
    </rPh>
    <phoneticPr fontId="4"/>
  </si>
  <si>
    <t>　経常収支は黒字を維持しており、有収率も年々改善傾向にあるが、類似団体平均値と比べると低い状況にあることから、効率的な事業運営に向け、さらなる改善に向けた取り組む必要がある。
　新型コロナの収束が見通せない中、社会経済活動の停滞がさらに長期化した場合、給水収益の減少など事業経営への影響の拡大が懸念されること、また、今後、老朽化施設の更新需要の増大や大規模地震への備えに加え、令和5年度から予定されている川上ダム受水開始に向けた施設整備なども進めていく必要があり、事業環境は厳しさを増すものと考えられる。
　こうした状況を踏まえ、限られた財源や人員を有効に活用しつつ、引き続き伊賀市水道事業基本計画及び伊賀市水道事業経営戦略に基づく施策を推進することにより、経営基盤の強化に向けた取り組みを進めていく。</t>
    <rPh sb="120" eb="121">
      <t>カ</t>
    </rPh>
    <rPh sb="185" eb="186">
      <t>クワ</t>
    </rPh>
    <rPh sb="195" eb="197">
      <t>ヨテイ</t>
    </rPh>
    <rPh sb="329" eb="331">
      <t>ケイエイ</t>
    </rPh>
    <rPh sb="331" eb="333">
      <t>キバン</t>
    </rPh>
    <rPh sb="334" eb="336">
      <t>キョウカ</t>
    </rPh>
    <phoneticPr fontId="4"/>
  </si>
  <si>
    <t>①経常収支比率、累積欠損金比率、料金回収率
　経常収支比率、料金回収率は新型コロナウイルス感染症対策による水道料金減免等の影響により、前年度を下回ったが100％以上を維持している。累積欠損金も発生しておらず、収益性は良好であると考えられる。
②企業債残高対給水収益比率
　基幹的施設であるゆめが丘浄水場への先行投資等により類似団体と比較して高い水準となっているが、企業債の償還が新規借入を上回っている状況であり、現行料金の元での改善傾向を維持している。
③給水原価
　給水人口の減少等に伴い有収水量の減少傾向が続いていることや、広い市域で多くの施設を保有、維持管理していることから、類似団体と比較して高い水準となっているため、施設運用の効率化による維持管理費の抑制等の取り組みを進めていく必要がある。
④有収率
　漏水修繕等の日常的な努力により改善傾向を示しているものの、類似団体と比較して低い水準となっているため、効果的な調査による漏水箇所の特定や配水ブロックの見直しによる効率的な配水系統の確立等、抜本的な対策が必要である。</t>
    <rPh sb="23" eb="25">
      <t>ケイジョウ</t>
    </rPh>
    <rPh sb="36" eb="38">
      <t>シンガタ</t>
    </rPh>
    <rPh sb="48" eb="50">
      <t>タイサク</t>
    </rPh>
    <rPh sb="53" eb="55">
      <t>スイドウ</t>
    </rPh>
    <rPh sb="55" eb="57">
      <t>リョウキン</t>
    </rPh>
    <rPh sb="57" eb="59">
      <t>ゲンメン</t>
    </rPh>
    <rPh sb="59" eb="60">
      <t>トウ</t>
    </rPh>
    <rPh sb="61" eb="63">
      <t>エイキョウ</t>
    </rPh>
    <rPh sb="71" eb="73">
      <t>シタマワ</t>
    </rPh>
    <rPh sb="93" eb="95">
      <t>ソンキン</t>
    </rPh>
    <rPh sb="326" eb="328">
      <t>イジ</t>
    </rPh>
    <rPh sb="360" eb="362">
      <t>ロウスイ</t>
    </rPh>
    <rPh sb="362" eb="364">
      <t>シュウゼン</t>
    </rPh>
    <rPh sb="364" eb="365">
      <t>トウ</t>
    </rPh>
    <rPh sb="366" eb="369">
      <t>ニチジョウテキ</t>
    </rPh>
    <rPh sb="370" eb="372">
      <t>ドリョク</t>
    </rPh>
    <rPh sb="380" eb="381">
      <t>シメ</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</si>
</sst>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0.15</c:v>
                </c:pt>
                <c:pt idx="1">
                  <c:v>0.37</c:v>
                </c:pt>
                <c:pt idx="2">
                  <c:v>1.01</c:v>
                </c:pt>
                <c:pt idx="3">
                  <c:v>0.48</c:v>
                </c:pt>
                <c:pt idx="4">
                  <c:v>0.27</c:v>
                </c:pt>
              </c:numCache>
            </c:numRef>
          </c:val>
          <c:extLst>
            <c:ext xmlns:c16="http://schemas.microsoft.com/office/drawing/2014/chart" uri="{C3380CC4-5D6E-409C-BE32-E72D297353CC}">
              <c16:uniqueId val="{00000000-ABCA-4DA6-82EC-37D8E7F65CB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ABCA-4DA6-82EC-37D8E7F65CB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58.85</c:v>
                </c:pt>
                <c:pt idx="1">
                  <c:v>58.87</c:v>
                </c:pt>
                <c:pt idx="2">
                  <c:v>59.65</c:v>
                </c:pt>
                <c:pt idx="3">
                  <c:v>58.46</c:v>
                </c:pt>
                <c:pt idx="4">
                  <c:v>58.84</c:v>
                </c:pt>
              </c:numCache>
            </c:numRef>
          </c:val>
          <c:extLst>
            <c:ext xmlns:c16="http://schemas.microsoft.com/office/drawing/2014/chart" uri="{C3380CC4-5D6E-409C-BE32-E72D297353CC}">
              <c16:uniqueId val="{00000000-69C6-4E1F-B92C-98A8F41BEDD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69C6-4E1F-B92C-98A8F41BEDD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81.540000000000006</c:v>
                </c:pt>
                <c:pt idx="1">
                  <c:v>81.38</c:v>
                </c:pt>
                <c:pt idx="2">
                  <c:v>81.72</c:v>
                </c:pt>
                <c:pt idx="3">
                  <c:v>82.47</c:v>
                </c:pt>
                <c:pt idx="4">
                  <c:v>82.88</c:v>
                </c:pt>
              </c:numCache>
            </c:numRef>
          </c:val>
          <c:extLst>
            <c:ext xmlns:c16="http://schemas.microsoft.com/office/drawing/2014/chart" uri="{C3380CC4-5D6E-409C-BE32-E72D297353CC}">
              <c16:uniqueId val="{00000000-688C-413E-AC5C-15A10B6AF86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688C-413E-AC5C-15A10B6AF86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116.08</c:v>
                </c:pt>
                <c:pt idx="1">
                  <c:v>116.47</c:v>
                </c:pt>
                <c:pt idx="2">
                  <c:v>111.42</c:v>
                </c:pt>
                <c:pt idx="3">
                  <c:v>113.17</c:v>
                </c:pt>
                <c:pt idx="4">
                  <c:v>110.81</c:v>
                </c:pt>
              </c:numCache>
            </c:numRef>
          </c:val>
          <c:extLst>
            <c:ext xmlns:c16="http://schemas.microsoft.com/office/drawing/2014/chart" uri="{C3380CC4-5D6E-409C-BE32-E72D297353CC}">
              <c16:uniqueId val="{00000000-DA6E-4F91-8023-CB1E6A2D308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DA6E-4F91-8023-CB1E6A2D308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39.450000000000003</c:v>
                </c:pt>
                <c:pt idx="1">
                  <c:v>41.4</c:v>
                </c:pt>
                <c:pt idx="2">
                  <c:v>43.16</c:v>
                </c:pt>
                <c:pt idx="3">
                  <c:v>45.01</c:v>
                </c:pt>
                <c:pt idx="4">
                  <c:v>46.81</c:v>
                </c:pt>
              </c:numCache>
            </c:numRef>
          </c:val>
          <c:extLst>
            <c:ext xmlns:c16="http://schemas.microsoft.com/office/drawing/2014/chart" uri="{C3380CC4-5D6E-409C-BE32-E72D297353CC}">
              <c16:uniqueId val="{00000000-848F-49E8-AD07-92F5294A9DA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848F-49E8-AD07-92F5294A9DA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6.4</c:v>
                </c:pt>
                <c:pt idx="1">
                  <c:v>6.09</c:v>
                </c:pt>
                <c:pt idx="2">
                  <c:v>5.88</c:v>
                </c:pt>
                <c:pt idx="3">
                  <c:v>8.09</c:v>
                </c:pt>
                <c:pt idx="4">
                  <c:v>9.6999999999999993</c:v>
                </c:pt>
              </c:numCache>
            </c:numRef>
          </c:val>
          <c:extLst>
            <c:ext xmlns:c16="http://schemas.microsoft.com/office/drawing/2014/chart" uri="{C3380CC4-5D6E-409C-BE32-E72D297353CC}">
              <c16:uniqueId val="{00000000-A7B7-4ABA-928F-A7D676DCC34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A7B7-4ABA-928F-A7D676DCC34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CD-4178-A539-2AC5EC67EE7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CDCD-4178-A539-2AC5EC67EE7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251.97</c:v>
                </c:pt>
                <c:pt idx="1">
                  <c:v>261.38</c:v>
                </c:pt>
                <c:pt idx="2">
                  <c:v>259.98</c:v>
                </c:pt>
                <c:pt idx="3">
                  <c:v>267.82</c:v>
                </c:pt>
                <c:pt idx="4">
                  <c:v>251.62</c:v>
                </c:pt>
              </c:numCache>
            </c:numRef>
          </c:val>
          <c:extLst>
            <c:ext xmlns:c16="http://schemas.microsoft.com/office/drawing/2014/chart" uri="{C3380CC4-5D6E-409C-BE32-E72D297353CC}">
              <c16:uniqueId val="{00000000-6941-4234-A454-809C9B6953D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6941-4234-A454-809C9B6953D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613.04</c:v>
                </c:pt>
                <c:pt idx="1">
                  <c:v>578.30999999999995</c:v>
                </c:pt>
                <c:pt idx="2">
                  <c:v>552.49</c:v>
                </c:pt>
                <c:pt idx="3">
                  <c:v>521.22</c:v>
                </c:pt>
                <c:pt idx="4">
                  <c:v>515.14</c:v>
                </c:pt>
              </c:numCache>
            </c:numRef>
          </c:val>
          <c:extLst>
            <c:ext xmlns:c16="http://schemas.microsoft.com/office/drawing/2014/chart" uri="{C3380CC4-5D6E-409C-BE32-E72D297353CC}">
              <c16:uniqueId val="{00000000-9B48-4E3E-AF85-A4E316776BD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9B48-4E3E-AF85-A4E316776BD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112.09</c:v>
                </c:pt>
                <c:pt idx="1">
                  <c:v>115.44</c:v>
                </c:pt>
                <c:pt idx="2">
                  <c:v>107.37</c:v>
                </c:pt>
                <c:pt idx="3">
                  <c:v>108.79</c:v>
                </c:pt>
                <c:pt idx="4">
                  <c:v>103.28</c:v>
                </c:pt>
              </c:numCache>
            </c:numRef>
          </c:val>
          <c:extLst>
            <c:ext xmlns:c16="http://schemas.microsoft.com/office/drawing/2014/chart" uri="{C3380CC4-5D6E-409C-BE32-E72D297353CC}">
              <c16:uniqueId val="{00000000-9604-41E0-9916-CCDAA42C248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9604-41E0-9916-CCDAA42C248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188.81</c:v>
                </c:pt>
                <c:pt idx="1">
                  <c:v>183.59</c:v>
                </c:pt>
                <c:pt idx="2">
                  <c:v>197.32</c:v>
                </c:pt>
                <c:pt idx="3">
                  <c:v>194.55</c:v>
                </c:pt>
                <c:pt idx="4">
                  <c:v>194.76</c:v>
                </c:pt>
              </c:numCache>
            </c:numRef>
          </c:val>
          <c:extLst>
            <c:ext xmlns:c16="http://schemas.microsoft.com/office/drawing/2014/chart" uri="{C3380CC4-5D6E-409C-BE32-E72D297353CC}">
              <c16:uniqueId val="{00000000-E73E-4E85-858E-E0927388508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E73E-4E85-858E-E0927388508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 zoomScale="80" zoomScaleNormal="80" workbookViewId="0">
      <selection activeCell="BE36" sqref="BE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伊賀市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3" t="str">
        <f>データ!$M$6</f>
        <v>自治体職員</v>
      </c>
      <c r="AE8" s="83"/>
      <c r="AF8" s="83"/>
      <c r="AG8" s="83"/>
      <c r="AH8" s="83"/>
      <c r="AI8" s="83"/>
      <c r="AJ8" s="83"/>
      <c r="AK8" s="4"/>
      <c r="AL8" s="71">
        <f>データ!$R$6</f>
        <v>89763</v>
      </c>
      <c r="AM8" s="71"/>
      <c r="AN8" s="71"/>
      <c r="AO8" s="71"/>
      <c r="AP8" s="71"/>
      <c r="AQ8" s="71"/>
      <c r="AR8" s="71"/>
      <c r="AS8" s="71"/>
      <c r="AT8" s="67">
        <f>データ!$S$6</f>
        <v>558.23</v>
      </c>
      <c r="AU8" s="68"/>
      <c r="AV8" s="68"/>
      <c r="AW8" s="68"/>
      <c r="AX8" s="68"/>
      <c r="AY8" s="68"/>
      <c r="AZ8" s="68"/>
      <c r="BA8" s="68"/>
      <c r="BB8" s="70">
        <f>データ!$T$6</f>
        <v>160.80000000000001</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70.14</v>
      </c>
      <c r="J10" s="68"/>
      <c r="K10" s="68"/>
      <c r="L10" s="68"/>
      <c r="M10" s="68"/>
      <c r="N10" s="68"/>
      <c r="O10" s="69"/>
      <c r="P10" s="70">
        <f>データ!$P$6</f>
        <v>99.47</v>
      </c>
      <c r="Q10" s="70"/>
      <c r="R10" s="70"/>
      <c r="S10" s="70"/>
      <c r="T10" s="70"/>
      <c r="U10" s="70"/>
      <c r="V10" s="70"/>
      <c r="W10" s="71">
        <f>データ!$Q$6</f>
        <v>3520</v>
      </c>
      <c r="X10" s="71"/>
      <c r="Y10" s="71"/>
      <c r="Z10" s="71"/>
      <c r="AA10" s="71"/>
      <c r="AB10" s="71"/>
      <c r="AC10" s="71"/>
      <c r="AD10" s="2"/>
      <c r="AE10" s="2"/>
      <c r="AF10" s="2"/>
      <c r="AG10" s="2"/>
      <c r="AH10" s="4"/>
      <c r="AI10" s="4"/>
      <c r="AJ10" s="4"/>
      <c r="AK10" s="4"/>
      <c r="AL10" s="71">
        <f>データ!$U$6</f>
        <v>88792</v>
      </c>
      <c r="AM10" s="71"/>
      <c r="AN10" s="71"/>
      <c r="AO10" s="71"/>
      <c r="AP10" s="71"/>
      <c r="AQ10" s="71"/>
      <c r="AR10" s="71"/>
      <c r="AS10" s="71"/>
      <c r="AT10" s="67">
        <f>データ!$V$6</f>
        <v>215.8</v>
      </c>
      <c r="AU10" s="68"/>
      <c r="AV10" s="68"/>
      <c r="AW10" s="68"/>
      <c r="AX10" s="68"/>
      <c r="AY10" s="68"/>
      <c r="AZ10" s="68"/>
      <c r="BA10" s="68"/>
      <c r="BB10" s="70">
        <f>データ!$W$6</f>
        <v>411.46</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85MU+WLLBxKhqg/AreB4Ezrhnx/XN1ypd+YuzWsS+cf5hPDBTUDQqACzJtpVMn9HOcGvrmvRz6MUfbwKld8ZlQ==" saltValue="rhLm3BSpXZ+akGCYenv5e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242161</v>
      </c>
      <c r="D6" s="34">
        <f t="shared" si="3"/>
        <v>46</v>
      </c>
      <c r="E6" s="34">
        <f t="shared" si="3"/>
        <v>1</v>
      </c>
      <c r="F6" s="34">
        <f t="shared" si="3"/>
        <v>0</v>
      </c>
      <c r="G6" s="34">
        <f t="shared" si="3"/>
        <v>1</v>
      </c>
      <c r="H6" s="34" t="str">
        <f t="shared" si="3"/>
        <v>三重県　伊賀市</v>
      </c>
      <c r="I6" s="34" t="str">
        <f t="shared" si="3"/>
        <v>法適用</v>
      </c>
      <c r="J6" s="34" t="str">
        <f t="shared" si="3"/>
        <v>水道事業</v>
      </c>
      <c r="K6" s="34" t="str">
        <f t="shared" si="3"/>
        <v>末端給水事業</v>
      </c>
      <c r="L6" s="34" t="str">
        <f t="shared" si="3"/>
        <v>A4</v>
      </c>
      <c r="M6" s="34" t="str">
        <f t="shared" si="3"/>
        <v>自治体職員</v>
      </c>
      <c r="N6" s="35" t="str">
        <f t="shared" si="3"/>
        <v>-</v>
      </c>
      <c r="O6" s="35">
        <f t="shared" si="3"/>
        <v>70.14</v>
      </c>
      <c r="P6" s="35">
        <f t="shared" si="3"/>
        <v>99.47</v>
      </c>
      <c r="Q6" s="35">
        <f t="shared" si="3"/>
        <v>3520</v>
      </c>
      <c r="R6" s="35">
        <f t="shared" si="3"/>
        <v>89763</v>
      </c>
      <c r="S6" s="35">
        <f t="shared" si="3"/>
        <v>558.23</v>
      </c>
      <c r="T6" s="35">
        <f t="shared" si="3"/>
        <v>160.80000000000001</v>
      </c>
      <c r="U6" s="35">
        <f t="shared" si="3"/>
        <v>88792</v>
      </c>
      <c r="V6" s="35">
        <f t="shared" si="3"/>
        <v>215.8</v>
      </c>
      <c r="W6" s="35">
        <f t="shared" si="3"/>
        <v>411.46</v>
      </c>
      <c r="X6" s="36">
        <f>IF(X7="",NA(),X7)</f>
        <v>116.08</v>
      </c>
      <c r="Y6" s="36">
        <f t="shared" ref="Y6:AG6" si="4">IF(Y7="",NA(),Y7)</f>
        <v>116.47</v>
      </c>
      <c r="Z6" s="36">
        <f t="shared" si="4"/>
        <v>111.42</v>
      </c>
      <c r="AA6" s="36">
        <f t="shared" si="4"/>
        <v>113.17</v>
      </c>
      <c r="AB6" s="36">
        <f t="shared" si="4"/>
        <v>110.81</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251.97</v>
      </c>
      <c r="AU6" s="36">
        <f t="shared" ref="AU6:BC6" si="6">IF(AU7="",NA(),AU7)</f>
        <v>261.38</v>
      </c>
      <c r="AV6" s="36">
        <f t="shared" si="6"/>
        <v>259.98</v>
      </c>
      <c r="AW6" s="36">
        <f t="shared" si="6"/>
        <v>267.82</v>
      </c>
      <c r="AX6" s="36">
        <f t="shared" si="6"/>
        <v>251.62</v>
      </c>
      <c r="AY6" s="36">
        <f t="shared" si="6"/>
        <v>357.82</v>
      </c>
      <c r="AZ6" s="36">
        <f t="shared" si="6"/>
        <v>355.5</v>
      </c>
      <c r="BA6" s="36">
        <f t="shared" si="6"/>
        <v>349.83</v>
      </c>
      <c r="BB6" s="36">
        <f t="shared" si="6"/>
        <v>360.86</v>
      </c>
      <c r="BC6" s="36">
        <f t="shared" si="6"/>
        <v>350.79</v>
      </c>
      <c r="BD6" s="35" t="str">
        <f>IF(BD7="","",IF(BD7="-","【-】","【"&amp;SUBSTITUTE(TEXT(BD7,"#,##0.00"),"-","△")&amp;"】"))</f>
        <v>【260.31】</v>
      </c>
      <c r="BE6" s="36">
        <f>IF(BE7="",NA(),BE7)</f>
        <v>613.04</v>
      </c>
      <c r="BF6" s="36">
        <f t="shared" ref="BF6:BN6" si="7">IF(BF7="",NA(),BF7)</f>
        <v>578.30999999999995</v>
      </c>
      <c r="BG6" s="36">
        <f t="shared" si="7"/>
        <v>552.49</v>
      </c>
      <c r="BH6" s="36">
        <f t="shared" si="7"/>
        <v>521.22</v>
      </c>
      <c r="BI6" s="36">
        <f t="shared" si="7"/>
        <v>515.14</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112.09</v>
      </c>
      <c r="BQ6" s="36">
        <f t="shared" ref="BQ6:BY6" si="8">IF(BQ7="",NA(),BQ7)</f>
        <v>115.44</v>
      </c>
      <c r="BR6" s="36">
        <f t="shared" si="8"/>
        <v>107.37</v>
      </c>
      <c r="BS6" s="36">
        <f t="shared" si="8"/>
        <v>108.79</v>
      </c>
      <c r="BT6" s="36">
        <f t="shared" si="8"/>
        <v>103.28</v>
      </c>
      <c r="BU6" s="36">
        <f t="shared" si="8"/>
        <v>106.01</v>
      </c>
      <c r="BV6" s="36">
        <f t="shared" si="8"/>
        <v>104.57</v>
      </c>
      <c r="BW6" s="36">
        <f t="shared" si="8"/>
        <v>103.54</v>
      </c>
      <c r="BX6" s="36">
        <f t="shared" si="8"/>
        <v>103.32</v>
      </c>
      <c r="BY6" s="36">
        <f t="shared" si="8"/>
        <v>100.85</v>
      </c>
      <c r="BZ6" s="35" t="str">
        <f>IF(BZ7="","",IF(BZ7="-","【-】","【"&amp;SUBSTITUTE(TEXT(BZ7,"#,##0.00"),"-","△")&amp;"】"))</f>
        <v>【100.05】</v>
      </c>
      <c r="CA6" s="36">
        <f>IF(CA7="",NA(),CA7)</f>
        <v>188.81</v>
      </c>
      <c r="CB6" s="36">
        <f t="shared" ref="CB6:CJ6" si="9">IF(CB7="",NA(),CB7)</f>
        <v>183.59</v>
      </c>
      <c r="CC6" s="36">
        <f t="shared" si="9"/>
        <v>197.32</v>
      </c>
      <c r="CD6" s="36">
        <f t="shared" si="9"/>
        <v>194.55</v>
      </c>
      <c r="CE6" s="36">
        <f t="shared" si="9"/>
        <v>194.76</v>
      </c>
      <c r="CF6" s="36">
        <f t="shared" si="9"/>
        <v>162.24</v>
      </c>
      <c r="CG6" s="36">
        <f t="shared" si="9"/>
        <v>165.47</v>
      </c>
      <c r="CH6" s="36">
        <f t="shared" si="9"/>
        <v>167.46</v>
      </c>
      <c r="CI6" s="36">
        <f t="shared" si="9"/>
        <v>168.56</v>
      </c>
      <c r="CJ6" s="36">
        <f t="shared" si="9"/>
        <v>167.1</v>
      </c>
      <c r="CK6" s="35" t="str">
        <f>IF(CK7="","",IF(CK7="-","【-】","【"&amp;SUBSTITUTE(TEXT(CK7,"#,##0.00"),"-","△")&amp;"】"))</f>
        <v>【166.40】</v>
      </c>
      <c r="CL6" s="36">
        <f>IF(CL7="",NA(),CL7)</f>
        <v>58.85</v>
      </c>
      <c r="CM6" s="36">
        <f t="shared" ref="CM6:CU6" si="10">IF(CM7="",NA(),CM7)</f>
        <v>58.87</v>
      </c>
      <c r="CN6" s="36">
        <f t="shared" si="10"/>
        <v>59.65</v>
      </c>
      <c r="CO6" s="36">
        <f t="shared" si="10"/>
        <v>58.46</v>
      </c>
      <c r="CP6" s="36">
        <f t="shared" si="10"/>
        <v>58.84</v>
      </c>
      <c r="CQ6" s="36">
        <f t="shared" si="10"/>
        <v>59.11</v>
      </c>
      <c r="CR6" s="36">
        <f t="shared" si="10"/>
        <v>59.74</v>
      </c>
      <c r="CS6" s="36">
        <f t="shared" si="10"/>
        <v>59.46</v>
      </c>
      <c r="CT6" s="36">
        <f t="shared" si="10"/>
        <v>59.51</v>
      </c>
      <c r="CU6" s="36">
        <f t="shared" si="10"/>
        <v>59.91</v>
      </c>
      <c r="CV6" s="35" t="str">
        <f>IF(CV7="","",IF(CV7="-","【-】","【"&amp;SUBSTITUTE(TEXT(CV7,"#,##0.00"),"-","△")&amp;"】"))</f>
        <v>【60.69】</v>
      </c>
      <c r="CW6" s="36">
        <f>IF(CW7="",NA(),CW7)</f>
        <v>81.540000000000006</v>
      </c>
      <c r="CX6" s="36">
        <f t="shared" ref="CX6:DF6" si="11">IF(CX7="",NA(),CX7)</f>
        <v>81.38</v>
      </c>
      <c r="CY6" s="36">
        <f t="shared" si="11"/>
        <v>81.72</v>
      </c>
      <c r="CZ6" s="36">
        <f t="shared" si="11"/>
        <v>82.47</v>
      </c>
      <c r="DA6" s="36">
        <f t="shared" si="11"/>
        <v>82.88</v>
      </c>
      <c r="DB6" s="36">
        <f t="shared" si="11"/>
        <v>87.91</v>
      </c>
      <c r="DC6" s="36">
        <f t="shared" si="11"/>
        <v>87.28</v>
      </c>
      <c r="DD6" s="36">
        <f t="shared" si="11"/>
        <v>87.41</v>
      </c>
      <c r="DE6" s="36">
        <f t="shared" si="11"/>
        <v>87.08</v>
      </c>
      <c r="DF6" s="36">
        <f t="shared" si="11"/>
        <v>87.26</v>
      </c>
      <c r="DG6" s="35" t="str">
        <f>IF(DG7="","",IF(DG7="-","【-】","【"&amp;SUBSTITUTE(TEXT(DG7,"#,##0.00"),"-","△")&amp;"】"))</f>
        <v>【89.82】</v>
      </c>
      <c r="DH6" s="36">
        <f>IF(DH7="",NA(),DH7)</f>
        <v>39.450000000000003</v>
      </c>
      <c r="DI6" s="36">
        <f t="shared" ref="DI6:DQ6" si="12">IF(DI7="",NA(),DI7)</f>
        <v>41.4</v>
      </c>
      <c r="DJ6" s="36">
        <f t="shared" si="12"/>
        <v>43.16</v>
      </c>
      <c r="DK6" s="36">
        <f t="shared" si="12"/>
        <v>45.01</v>
      </c>
      <c r="DL6" s="36">
        <f t="shared" si="12"/>
        <v>46.81</v>
      </c>
      <c r="DM6" s="36">
        <f t="shared" si="12"/>
        <v>46.88</v>
      </c>
      <c r="DN6" s="36">
        <f t="shared" si="12"/>
        <v>46.94</v>
      </c>
      <c r="DO6" s="36">
        <f t="shared" si="12"/>
        <v>47.62</v>
      </c>
      <c r="DP6" s="36">
        <f t="shared" si="12"/>
        <v>48.55</v>
      </c>
      <c r="DQ6" s="36">
        <f t="shared" si="12"/>
        <v>49.2</v>
      </c>
      <c r="DR6" s="35" t="str">
        <f>IF(DR7="","",IF(DR7="-","【-】","【"&amp;SUBSTITUTE(TEXT(DR7,"#,##0.00"),"-","△")&amp;"】"))</f>
        <v>【50.19】</v>
      </c>
      <c r="DS6" s="36">
        <f>IF(DS7="",NA(),DS7)</f>
        <v>6.4</v>
      </c>
      <c r="DT6" s="36">
        <f t="shared" ref="DT6:EB6" si="13">IF(DT7="",NA(),DT7)</f>
        <v>6.09</v>
      </c>
      <c r="DU6" s="36">
        <f t="shared" si="13"/>
        <v>5.88</v>
      </c>
      <c r="DV6" s="36">
        <f t="shared" si="13"/>
        <v>8.09</v>
      </c>
      <c r="DW6" s="36">
        <f t="shared" si="13"/>
        <v>9.6999999999999993</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0.15</v>
      </c>
      <c r="EE6" s="36">
        <f t="shared" ref="EE6:EM6" si="14">IF(EE7="",NA(),EE7)</f>
        <v>0.37</v>
      </c>
      <c r="EF6" s="36">
        <f t="shared" si="14"/>
        <v>1.01</v>
      </c>
      <c r="EG6" s="36">
        <f t="shared" si="14"/>
        <v>0.48</v>
      </c>
      <c r="EH6" s="36">
        <f t="shared" si="14"/>
        <v>0.27</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242161</v>
      </c>
      <c r="D7" s="38">
        <v>46</v>
      </c>
      <c r="E7" s="38">
        <v>1</v>
      </c>
      <c r="F7" s="38">
        <v>0</v>
      </c>
      <c r="G7" s="38">
        <v>1</v>
      </c>
      <c r="H7" s="38" t="s">
        <v>93</v>
      </c>
      <c r="I7" s="38" t="s">
        <v>94</v>
      </c>
      <c r="J7" s="38" t="s">
        <v>95</v>
      </c>
      <c r="K7" s="38" t="s">
        <v>96</v>
      </c>
      <c r="L7" s="38" t="s">
        <v>97</v>
      </c>
      <c r="M7" s="38" t="s">
        <v>98</v>
      </c>
      <c r="N7" s="39" t="s">
        <v>99</v>
      </c>
      <c r="O7" s="39">
        <v>70.14</v>
      </c>
      <c r="P7" s="39">
        <v>99.47</v>
      </c>
      <c r="Q7" s="39">
        <v>3520</v>
      </c>
      <c r="R7" s="39">
        <v>89763</v>
      </c>
      <c r="S7" s="39">
        <v>558.23</v>
      </c>
      <c r="T7" s="39">
        <v>160.80000000000001</v>
      </c>
      <c r="U7" s="39">
        <v>88792</v>
      </c>
      <c r="V7" s="39">
        <v>215.8</v>
      </c>
      <c r="W7" s="39">
        <v>411.46</v>
      </c>
      <c r="X7" s="39">
        <v>116.08</v>
      </c>
      <c r="Y7" s="39">
        <v>116.47</v>
      </c>
      <c r="Z7" s="39">
        <v>111.42</v>
      </c>
      <c r="AA7" s="39">
        <v>113.17</v>
      </c>
      <c r="AB7" s="39">
        <v>110.81</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251.97</v>
      </c>
      <c r="AU7" s="39">
        <v>261.38</v>
      </c>
      <c r="AV7" s="39">
        <v>259.98</v>
      </c>
      <c r="AW7" s="39">
        <v>267.82</v>
      </c>
      <c r="AX7" s="39">
        <v>251.62</v>
      </c>
      <c r="AY7" s="39">
        <v>357.82</v>
      </c>
      <c r="AZ7" s="39">
        <v>355.5</v>
      </c>
      <c r="BA7" s="39">
        <v>349.83</v>
      </c>
      <c r="BB7" s="39">
        <v>360.86</v>
      </c>
      <c r="BC7" s="39">
        <v>350.79</v>
      </c>
      <c r="BD7" s="39">
        <v>260.31</v>
      </c>
      <c r="BE7" s="39">
        <v>613.04</v>
      </c>
      <c r="BF7" s="39">
        <v>578.30999999999995</v>
      </c>
      <c r="BG7" s="39">
        <v>552.49</v>
      </c>
      <c r="BH7" s="39">
        <v>521.22</v>
      </c>
      <c r="BI7" s="39">
        <v>515.14</v>
      </c>
      <c r="BJ7" s="39">
        <v>307.45999999999998</v>
      </c>
      <c r="BK7" s="39">
        <v>312.58</v>
      </c>
      <c r="BL7" s="39">
        <v>314.87</v>
      </c>
      <c r="BM7" s="39">
        <v>309.27999999999997</v>
      </c>
      <c r="BN7" s="39">
        <v>322.92</v>
      </c>
      <c r="BO7" s="39">
        <v>275.67</v>
      </c>
      <c r="BP7" s="39">
        <v>112.09</v>
      </c>
      <c r="BQ7" s="39">
        <v>115.44</v>
      </c>
      <c r="BR7" s="39">
        <v>107.37</v>
      </c>
      <c r="BS7" s="39">
        <v>108.79</v>
      </c>
      <c r="BT7" s="39">
        <v>103.28</v>
      </c>
      <c r="BU7" s="39">
        <v>106.01</v>
      </c>
      <c r="BV7" s="39">
        <v>104.57</v>
      </c>
      <c r="BW7" s="39">
        <v>103.54</v>
      </c>
      <c r="BX7" s="39">
        <v>103.32</v>
      </c>
      <c r="BY7" s="39">
        <v>100.85</v>
      </c>
      <c r="BZ7" s="39">
        <v>100.05</v>
      </c>
      <c r="CA7" s="39">
        <v>188.81</v>
      </c>
      <c r="CB7" s="39">
        <v>183.59</v>
      </c>
      <c r="CC7" s="39">
        <v>197.32</v>
      </c>
      <c r="CD7" s="39">
        <v>194.55</v>
      </c>
      <c r="CE7" s="39">
        <v>194.76</v>
      </c>
      <c r="CF7" s="39">
        <v>162.24</v>
      </c>
      <c r="CG7" s="39">
        <v>165.47</v>
      </c>
      <c r="CH7" s="39">
        <v>167.46</v>
      </c>
      <c r="CI7" s="39">
        <v>168.56</v>
      </c>
      <c r="CJ7" s="39">
        <v>167.1</v>
      </c>
      <c r="CK7" s="39">
        <v>166.4</v>
      </c>
      <c r="CL7" s="39">
        <v>58.85</v>
      </c>
      <c r="CM7" s="39">
        <v>58.87</v>
      </c>
      <c r="CN7" s="39">
        <v>59.65</v>
      </c>
      <c r="CO7" s="39">
        <v>58.46</v>
      </c>
      <c r="CP7" s="39">
        <v>58.84</v>
      </c>
      <c r="CQ7" s="39">
        <v>59.11</v>
      </c>
      <c r="CR7" s="39">
        <v>59.74</v>
      </c>
      <c r="CS7" s="39">
        <v>59.46</v>
      </c>
      <c r="CT7" s="39">
        <v>59.51</v>
      </c>
      <c r="CU7" s="39">
        <v>59.91</v>
      </c>
      <c r="CV7" s="39">
        <v>60.69</v>
      </c>
      <c r="CW7" s="39">
        <v>81.540000000000006</v>
      </c>
      <c r="CX7" s="39">
        <v>81.38</v>
      </c>
      <c r="CY7" s="39">
        <v>81.72</v>
      </c>
      <c r="CZ7" s="39">
        <v>82.47</v>
      </c>
      <c r="DA7" s="39">
        <v>82.88</v>
      </c>
      <c r="DB7" s="39">
        <v>87.91</v>
      </c>
      <c r="DC7" s="39">
        <v>87.28</v>
      </c>
      <c r="DD7" s="39">
        <v>87.41</v>
      </c>
      <c r="DE7" s="39">
        <v>87.08</v>
      </c>
      <c r="DF7" s="39">
        <v>87.26</v>
      </c>
      <c r="DG7" s="39">
        <v>89.82</v>
      </c>
      <c r="DH7" s="39">
        <v>39.450000000000003</v>
      </c>
      <c r="DI7" s="39">
        <v>41.4</v>
      </c>
      <c r="DJ7" s="39">
        <v>43.16</v>
      </c>
      <c r="DK7" s="39">
        <v>45.01</v>
      </c>
      <c r="DL7" s="39">
        <v>46.81</v>
      </c>
      <c r="DM7" s="39">
        <v>46.88</v>
      </c>
      <c r="DN7" s="39">
        <v>46.94</v>
      </c>
      <c r="DO7" s="39">
        <v>47.62</v>
      </c>
      <c r="DP7" s="39">
        <v>48.55</v>
      </c>
      <c r="DQ7" s="39">
        <v>49.2</v>
      </c>
      <c r="DR7" s="39">
        <v>50.19</v>
      </c>
      <c r="DS7" s="39">
        <v>6.4</v>
      </c>
      <c r="DT7" s="39">
        <v>6.09</v>
      </c>
      <c r="DU7" s="39">
        <v>5.88</v>
      </c>
      <c r="DV7" s="39">
        <v>8.09</v>
      </c>
      <c r="DW7" s="39">
        <v>9.6999999999999993</v>
      </c>
      <c r="DX7" s="39">
        <v>13.39</v>
      </c>
      <c r="DY7" s="39">
        <v>14.48</v>
      </c>
      <c r="DZ7" s="39">
        <v>16.27</v>
      </c>
      <c r="EA7" s="39">
        <v>17.11</v>
      </c>
      <c r="EB7" s="39">
        <v>18.329999999999998</v>
      </c>
      <c r="EC7" s="39">
        <v>20.63</v>
      </c>
      <c r="ED7" s="39">
        <v>0.15</v>
      </c>
      <c r="EE7" s="39">
        <v>0.37</v>
      </c>
      <c r="EF7" s="39">
        <v>1.01</v>
      </c>
      <c r="EG7" s="39">
        <v>0.48</v>
      </c>
      <c r="EH7" s="39">
        <v>0.27</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2022-01-18T02:13:11Z</cp:lastPrinted>
  <dcterms:created xsi:type="dcterms:W3CDTF">2021-12-03T06:52:10Z</dcterms:created>
  <dcterms:modified xsi:type="dcterms:W3CDTF">2022-01-19T05:13:28Z</dcterms:modified>
  <cp:category/>
</cp:coreProperties>
</file>