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依頼：128（金）〆】公営企業に係る経営比較分析表（令和２年度決算）の分析等について\提出書類\"/>
    </mc:Choice>
  </mc:AlternateContent>
  <xr:revisionPtr revIDLastSave="0" documentId="13_ncr:1_{FF99F163-6AAC-4DC7-8AB4-5E91364996D7}" xr6:coauthVersionLast="47" xr6:coauthVersionMax="47" xr10:uidLastSave="{00000000-0000-0000-0000-000000000000}"/>
  <workbookProtection workbookAlgorithmName="SHA-512" workbookHashValue="8+/7aIj3H8hozpfcDd6/ChahABjn9hZc+qH9G4Q6SnGfMn80ITbfsglv0BUtIG4VXph+s+eOhL2tIMZFQzhLuA==" workbookSaltValue="ql8JHnckr+uA65whqYo6R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T10" i="4"/>
  <c r="AL10" i="4"/>
  <c r="AD10" i="4"/>
  <c r="B10" i="4"/>
  <c r="AL8" i="4"/>
  <c r="P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<sst xmlns="http://schemas.openxmlformats.org/spreadsheetml/2006/main" count="236" uniqueCount="118">
  <si>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</si>
  <si>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</si>
  <si>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</si>
  <si>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</si>
  <si>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</si>
  <si>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</si>
  <si>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</si>
  <si>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</si>
  <si>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</si>
  <si>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</si>
  <si>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</si>
  <si>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</si>
  <si>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</si>
  <si>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</si>
  <si>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</si>
  <si>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</si>
  <si>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</si>
  <si>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</si>
  <si>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</si>
  <si>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</si>
  <si>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</si>
  <si>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</si>
  <si>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</si>
  <si>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</si>
  <si>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</si>
  <si>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</si>
  <si>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</si>
  <si>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</si>
  <si>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</si>
  <si>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</si>
  <si>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</si>
  <si>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</si>
  <si>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</si>
  <si>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</si>
  <si>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</si>
  <si>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</si>
  <si>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</si>
  <si>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</si>
  <si>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</si>
  <si>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</si>
  <si>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</si>
  <si>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</si>
  <si>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</si>
  <si>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</si>
  <si>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</si>
  <si>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</si>
  <si>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</si>
  <si>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</si>
  <si>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</si>
  <si>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</si>
  <si>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</si>
  <si>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</si>
  <si>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</si>
  <si>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</si>
  <si>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</si>
  <si>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</si>
  <si>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</si>
  <si>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</si>
  <si>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</si>
  <si>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</si>
  <si>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</si>
  <si>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</si>
  <si>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</si>
  <si>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</si>
  <si>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</si>
  <si>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</si>
  <si>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</si>
  <si>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</si>
  <si>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</si>
  <si>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</si>
  <si>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</si>
  <si>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</si>
  <si>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</si>
  <si>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</si>
  <si>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</si>
  <si>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</si>
  <si>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</si>
  <si>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</si>
  <si>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</si>
  <si>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</si>
  <si>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</si>
  <si>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</si>
  <si>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</si>
  <si>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</si>
  <si>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</si>
  <si>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</si>
  <si>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</si>
  <si>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</si>
  <si>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</si>
  <si>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</si>
  <si>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</si>
  <si>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</si>
  <si>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</si>
  <si>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</si>
  <si>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</si>
  <si>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</si>
  <si>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</si>
  <si>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</si>
  <si>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</si>
  <si>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</si>
  <si>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</si>
  <si>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</si>
  <si>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</si>
  <si>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</si>
  <si>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</si>
  <si>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</si>
  <si>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</si>
  <si>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</si>
  <si>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</si>
  <si>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</si>
  <si>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</si>
  <si>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</si>
  <si>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</si>
  <si>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</si>
  <si>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</si>
  <si>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当町の下水道は布設開始から約30年経過しており、長寿命化計画やストックマネジメント計画に基づき、計画的な更新が必要である。</t>
    <phoneticPr fontId="4"/>
  </si>
  <si>
    <t>①100％を下回っており、使用料以外（一般会計）の収入に依存している。
④類似団体と比較して低い数値である。
⑤令和２年４月より料金改定を行い一定の改善が見られるものの、依然として使用料以外（一般会計）の収入に依存している状況が見られる。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t>
    <rPh sb="56" eb="58">
      <t>レイワ</t>
    </rPh>
    <rPh sb="61" eb="62">
      <t>ガツ</t>
    </rPh>
    <rPh sb="64" eb="66">
      <t>リョウキン</t>
    </rPh>
    <rPh sb="66" eb="68">
      <t>カイテイ</t>
    </rPh>
    <rPh sb="69" eb="70">
      <t>オコナ</t>
    </rPh>
    <rPh sb="71" eb="73">
      <t>イッテイ</t>
    </rPh>
    <rPh sb="74" eb="76">
      <t>カイゼン</t>
    </rPh>
    <rPh sb="77" eb="78">
      <t>ミ</t>
    </rPh>
    <rPh sb="85" eb="87">
      <t>イゼン</t>
    </rPh>
    <rPh sb="111" eb="113">
      <t>ジョウキョウ</t>
    </rPh>
    <rPh sb="114" eb="115">
      <t>ミ</t>
    </rPh>
    <phoneticPr fontId="4"/>
  </si>
  <si>
    <t>　町内における下水道事業ついては、完了となっており、今後人口減少が予想される中、施設更新等新たな投資が求められ、維持管理の財源確保が重要な課題である。
　また、収益的収支比率や経費回収率から見ると下水道使用料以外の収入に依存している割合が大きい。令和2年度には使用料の改定を行ったものの、今後も更なる検討を要する。</t>
    <rPh sb="144" eb="146">
      <t>コンゴ</t>
    </rPh>
    <rPh sb="147" eb="148">
      <t>サラ</t>
    </rPh>
    <rPh sb="150" eb="152">
      <t>ケントウ</t>
    </rPh>
    <rPh sb="153" eb="154">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</si>
</sst>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3F-4BAE-BAFF-BEC551D72A8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313F-4BAE-BAFF-BEC551D72A8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49.41</c:v>
                </c:pt>
                <c:pt idx="1">
                  <c:v>28.78</c:v>
                </c:pt>
                <c:pt idx="2">
                  <c:v>43</c:v>
                </c:pt>
                <c:pt idx="3">
                  <c:v>28.32</c:v>
                </c:pt>
                <c:pt idx="4">
                  <c:v>43.52</c:v>
                </c:pt>
              </c:numCache>
            </c:numRef>
          </c:val>
          <c:extLst>
            <c:ext xmlns:c16="http://schemas.microsoft.com/office/drawing/2014/chart" uri="{C3380CC4-5D6E-409C-BE32-E72D297353CC}">
              <c16:uniqueId val="{00000000-6613-4ECF-BF55-59EBFA81EF8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6613-4ECF-BF55-59EBFA81EF8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99.03</c:v>
                </c:pt>
                <c:pt idx="1">
                  <c:v>99.35</c:v>
                </c:pt>
                <c:pt idx="2">
                  <c:v>99.31</c:v>
                </c:pt>
                <c:pt idx="3">
                  <c:v>99.28</c:v>
                </c:pt>
                <c:pt idx="4">
                  <c:v>99.45</c:v>
                </c:pt>
              </c:numCache>
            </c:numRef>
          </c:val>
          <c:extLst>
            <c:ext xmlns:c16="http://schemas.microsoft.com/office/drawing/2014/chart" uri="{C3380CC4-5D6E-409C-BE32-E72D297353CC}">
              <c16:uniqueId val="{00000000-635E-41E8-A3DC-4587A7AC22D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635E-41E8-A3DC-4587A7AC22D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87.28</c:v>
                </c:pt>
                <c:pt idx="1">
                  <c:v>85.92</c:v>
                </c:pt>
                <c:pt idx="2">
                  <c:v>85.17</c:v>
                </c:pt>
                <c:pt idx="3">
                  <c:v>91.94</c:v>
                </c:pt>
                <c:pt idx="4">
                  <c:v>87.7</c:v>
                </c:pt>
              </c:numCache>
            </c:numRef>
          </c:val>
          <c:extLst>
            <c:ext xmlns:c16="http://schemas.microsoft.com/office/drawing/2014/chart" uri="{C3380CC4-5D6E-409C-BE32-E72D297353CC}">
              <c16:uniqueId val="{00000000-F32E-4F14-8318-B957B754585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2E-4F14-8318-B957B754585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D8-4267-81FB-102D3A03737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D8-4267-81FB-102D3A03737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63-4DE0-ACA0-AECA8DE9273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63-4DE0-ACA0-AECA8DE9273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8E-4ACD-930E-9E04EFBCD8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8E-4ACD-930E-9E04EFBCD8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F0-48AE-A16E-9276C8C206A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F0-48AE-A16E-9276C8C206A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61.75</c:v>
                </c:pt>
                <c:pt idx="1">
                  <c:v>52.1</c:v>
                </c:pt>
                <c:pt idx="2">
                  <c:v>107.77</c:v>
                </c:pt>
                <c:pt idx="3" formatCode="#,##0.00;&quot;△&quot;#,##0.00">
                  <c:v>0</c:v>
                </c:pt>
                <c:pt idx="4" formatCode="#,##0.00;&quot;△&quot;#,##0.00">
                  <c:v>0</c:v>
                </c:pt>
              </c:numCache>
            </c:numRef>
          </c:val>
          <c:extLst>
            <c:ext xmlns:c16="http://schemas.microsoft.com/office/drawing/2014/chart" uri="{C3380CC4-5D6E-409C-BE32-E72D297353CC}">
              <c16:uniqueId val="{00000000-8644-46A5-98D9-972F378A369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8644-46A5-98D9-972F378A369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32</c:v>
                </c:pt>
                <c:pt idx="1">
                  <c:v>49.51</c:v>
                </c:pt>
                <c:pt idx="2">
                  <c:v>41.55</c:v>
                </c:pt>
                <c:pt idx="3">
                  <c:v>39.729999999999997</c:v>
                </c:pt>
                <c:pt idx="4">
                  <c:v>49.57</c:v>
                </c:pt>
              </c:numCache>
            </c:numRef>
          </c:val>
          <c:extLst>
            <c:ext xmlns:c16="http://schemas.microsoft.com/office/drawing/2014/chart" uri="{C3380CC4-5D6E-409C-BE32-E72D297353CC}">
              <c16:uniqueId val="{00000000-D39A-4E0D-8EA9-FD414F277B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D39A-4E0D-8EA9-FD414F277B0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312.83</c:v>
                </c:pt>
                <c:pt idx="1">
                  <c:v>239.63</c:v>
                </c:pt>
                <c:pt idx="2">
                  <c:v>233.65</c:v>
                </c:pt>
                <c:pt idx="3">
                  <c:v>245.65</c:v>
                </c:pt>
                <c:pt idx="4">
                  <c:v>225.58</c:v>
                </c:pt>
              </c:numCache>
            </c:numRef>
          </c:val>
          <c:extLst>
            <c:ext xmlns:c16="http://schemas.microsoft.com/office/drawing/2014/chart" uri="{C3380CC4-5D6E-409C-BE32-E72D297353CC}">
              <c16:uniqueId val="{00000000-A430-4418-8A2E-CB97BE3DE13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A430-4418-8A2E-CB97BE3DE13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木曽岬町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6195</v>
      </c>
      <c r="AM8" s="69"/>
      <c r="AN8" s="69"/>
      <c r="AO8" s="69"/>
      <c r="AP8" s="69"/>
      <c r="AQ8" s="69"/>
      <c r="AR8" s="69"/>
      <c r="AS8" s="69"/>
      <c r="AT8" s="68">
        <f>データ!T6</f>
        <v>15.74</v>
      </c>
      <c r="AU8" s="68"/>
      <c r="AV8" s="68"/>
      <c r="AW8" s="68"/>
      <c r="AX8" s="68"/>
      <c r="AY8" s="68"/>
      <c r="AZ8" s="68"/>
      <c r="BA8" s="68"/>
      <c r="BB8" s="68">
        <f>データ!U6</f>
        <v>393.58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55.74</v>
      </c>
      <c r="Q10" s="68"/>
      <c r="R10" s="68"/>
      <c r="S10" s="68"/>
      <c r="T10" s="68"/>
      <c r="U10" s="68"/>
      <c r="V10" s="68"/>
      <c r="W10" s="68">
        <f>データ!Q6</f>
        <v>93.69</v>
      </c>
      <c r="X10" s="68"/>
      <c r="Y10" s="68"/>
      <c r="Z10" s="68"/>
      <c r="AA10" s="68"/>
      <c r="AB10" s="68"/>
      <c r="AC10" s="68"/>
      <c r="AD10" s="69">
        <f>データ!R6</f>
        <v>2002</v>
      </c>
      <c r="AE10" s="69"/>
      <c r="AF10" s="69"/>
      <c r="AG10" s="69"/>
      <c r="AH10" s="69"/>
      <c r="AI10" s="69"/>
      <c r="AJ10" s="69"/>
      <c r="AK10" s="2"/>
      <c r="AL10" s="69">
        <f>データ!V6</f>
        <v>3440</v>
      </c>
      <c r="AM10" s="69"/>
      <c r="AN10" s="69"/>
      <c r="AO10" s="69"/>
      <c r="AP10" s="69"/>
      <c r="AQ10" s="69"/>
      <c r="AR10" s="69"/>
      <c r="AS10" s="69"/>
      <c r="AT10" s="68">
        <f>データ!W6</f>
        <v>1.1299999999999999</v>
      </c>
      <c r="AU10" s="68"/>
      <c r="AV10" s="68"/>
      <c r="AW10" s="68"/>
      <c r="AX10" s="68"/>
      <c r="AY10" s="68"/>
      <c r="AZ10" s="68"/>
      <c r="BA10" s="68"/>
      <c r="BB10" s="68">
        <f>データ!X6</f>
        <v>3044.25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YekxwYsO3TfBY2Y9eQfdj/r5ePTKX039NRYlMgeWvZng6dAHypI/+BwqsNmjIo9yUAQMmfWjYJebOuYTbTbVgw==" saltValue="Rsrh3/cTlbAK3GNiWhbVl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243035</v>
      </c>
      <c r="D6" s="33">
        <f t="shared" si="3"/>
        <v>47</v>
      </c>
      <c r="E6" s="33">
        <f t="shared" si="3"/>
        <v>17</v>
      </c>
      <c r="F6" s="33">
        <f t="shared" si="3"/>
        <v>1</v>
      </c>
      <c r="G6" s="33">
        <f t="shared" si="3"/>
        <v>0</v>
      </c>
      <c r="H6" s="33" t="str">
        <f t="shared" si="3"/>
        <v>三重県　木曽岬町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55.74</v>
      </c>
      <c r="Q6" s="34">
        <f t="shared" si="3"/>
        <v>93.69</v>
      </c>
      <c r="R6" s="34">
        <f t="shared" si="3"/>
        <v>2002</v>
      </c>
      <c r="S6" s="34">
        <f t="shared" si="3"/>
        <v>6195</v>
      </c>
      <c r="T6" s="34">
        <f t="shared" si="3"/>
        <v>15.74</v>
      </c>
      <c r="U6" s="34">
        <f t="shared" si="3"/>
        <v>393.58</v>
      </c>
      <c r="V6" s="34">
        <f t="shared" si="3"/>
        <v>3440</v>
      </c>
      <c r="W6" s="34">
        <f t="shared" si="3"/>
        <v>1.1299999999999999</v>
      </c>
      <c r="X6" s="34">
        <f t="shared" si="3"/>
        <v>3044.25</v>
      </c>
      <c r="Y6" s="35">
        <f>IF(Y7="",NA(),Y7)</f>
        <v>87.28</v>
      </c>
      <c r="Z6" s="35">
        <f t="shared" ref="Z6:AH6" si="4">IF(Z7="",NA(),Z7)</f>
        <v>85.92</v>
      </c>
      <c r="AA6" s="35">
        <f t="shared" si="4"/>
        <v>85.17</v>
      </c>
      <c r="AB6" s="35">
        <f t="shared" si="4"/>
        <v>91.94</v>
      </c>
      <c r="AC6" s="35">
        <f t="shared" si="4"/>
        <v>87.7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61.75</v>
      </c>
      <c r="BG6" s="35">
        <f t="shared" ref="BG6:BO6" si="7">IF(BG7="",NA(),BG7)</f>
        <v>52.1</v>
      </c>
      <c r="BH6" s="35">
        <f t="shared" si="7"/>
        <v>107.77</v>
      </c>
      <c r="BI6" s="34">
        <f t="shared" si="7"/>
        <v>0</v>
      </c>
      <c r="BJ6" s="34">
        <f t="shared" si="7"/>
        <v>0</v>
      </c>
      <c r="BK6" s="35">
        <f t="shared" si="7"/>
        <v>1111.31</v>
      </c>
      <c r="BL6" s="35">
        <f t="shared" si="7"/>
        <v>966.33</v>
      </c>
      <c r="BM6" s="35">
        <f t="shared" si="7"/>
        <v>958.81</v>
      </c>
      <c r="BN6" s="35">
        <f t="shared" si="7"/>
        <v>1001.3</v>
      </c>
      <c r="BO6" s="35">
        <f t="shared" si="7"/>
        <v>1050.51</v>
      </c>
      <c r="BP6" s="34" t="str">
        <f>IF(BP7="","",IF(BP7="-","【-】","【"&amp;SUBSTITUTE(TEXT(BP7,"#,##0.00"),"-","△")&amp;"】"))</f>
        <v>【705.21】</v>
      </c>
      <c r="BQ6" s="35">
        <f>IF(BQ7="",NA(),BQ7)</f>
        <v>32</v>
      </c>
      <c r="BR6" s="35">
        <f t="shared" ref="BR6:BZ6" si="8">IF(BR7="",NA(),BR7)</f>
        <v>49.51</v>
      </c>
      <c r="BS6" s="35">
        <f t="shared" si="8"/>
        <v>41.55</v>
      </c>
      <c r="BT6" s="35">
        <f t="shared" si="8"/>
        <v>39.729999999999997</v>
      </c>
      <c r="BU6" s="35">
        <f t="shared" si="8"/>
        <v>49.57</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312.83</v>
      </c>
      <c r="CC6" s="35">
        <f t="shared" ref="CC6:CK6" si="9">IF(CC7="",NA(),CC7)</f>
        <v>239.63</v>
      </c>
      <c r="CD6" s="35">
        <f t="shared" si="9"/>
        <v>233.65</v>
      </c>
      <c r="CE6" s="35">
        <f t="shared" si="9"/>
        <v>245.65</v>
      </c>
      <c r="CF6" s="35">
        <f t="shared" si="9"/>
        <v>225.58</v>
      </c>
      <c r="CG6" s="35">
        <f t="shared" si="9"/>
        <v>207.96</v>
      </c>
      <c r="CH6" s="35">
        <f t="shared" si="9"/>
        <v>194.31</v>
      </c>
      <c r="CI6" s="35">
        <f t="shared" si="9"/>
        <v>190.99</v>
      </c>
      <c r="CJ6" s="35">
        <f t="shared" si="9"/>
        <v>187.55</v>
      </c>
      <c r="CK6" s="35">
        <f t="shared" si="9"/>
        <v>186.3</v>
      </c>
      <c r="CL6" s="34" t="str">
        <f>IF(CL7="","",IF(CL7="-","【-】","【"&amp;SUBSTITUTE(TEXT(CL7,"#,##0.00"),"-","△")&amp;"】"))</f>
        <v>【134.52】</v>
      </c>
      <c r="CM6" s="35">
        <f>IF(CM7="",NA(),CM7)</f>
        <v>49.41</v>
      </c>
      <c r="CN6" s="35">
        <f t="shared" ref="CN6:CV6" si="10">IF(CN7="",NA(),CN7)</f>
        <v>28.78</v>
      </c>
      <c r="CO6" s="35">
        <f t="shared" si="10"/>
        <v>43</v>
      </c>
      <c r="CP6" s="35">
        <f t="shared" si="10"/>
        <v>28.32</v>
      </c>
      <c r="CQ6" s="35">
        <f t="shared" si="10"/>
        <v>43.52</v>
      </c>
      <c r="CR6" s="35">
        <f t="shared" si="10"/>
        <v>53.51</v>
      </c>
      <c r="CS6" s="35">
        <f t="shared" si="10"/>
        <v>53.5</v>
      </c>
      <c r="CT6" s="35">
        <f t="shared" si="10"/>
        <v>52.58</v>
      </c>
      <c r="CU6" s="35">
        <f t="shared" si="10"/>
        <v>50.94</v>
      </c>
      <c r="CV6" s="35">
        <f t="shared" si="10"/>
        <v>50.53</v>
      </c>
      <c r="CW6" s="34" t="str">
        <f>IF(CW7="","",IF(CW7="-","【-】","【"&amp;SUBSTITUTE(TEXT(CW7,"#,##0.00"),"-","△")&amp;"】"))</f>
        <v>【59.57】</v>
      </c>
      <c r="CX6" s="35">
        <f>IF(CX7="",NA(),CX7)</f>
        <v>99.03</v>
      </c>
      <c r="CY6" s="35">
        <f t="shared" ref="CY6:DG6" si="11">IF(CY7="",NA(),CY7)</f>
        <v>99.35</v>
      </c>
      <c r="CZ6" s="35">
        <f t="shared" si="11"/>
        <v>99.31</v>
      </c>
      <c r="DA6" s="35">
        <f t="shared" si="11"/>
        <v>99.28</v>
      </c>
      <c r="DB6" s="35">
        <f t="shared" si="11"/>
        <v>99.45</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243035</v>
      </c>
      <c r="D7" s="37">
        <v>47</v>
      </c>
      <c r="E7" s="37">
        <v>17</v>
      </c>
      <c r="F7" s="37">
        <v>1</v>
      </c>
      <c r="G7" s="37">
        <v>0</v>
      </c>
      <c r="H7" s="37" t="s">
        <v>97</v>
      </c>
      <c r="I7" s="37" t="s">
        <v>98</v>
      </c>
      <c r="J7" s="37" t="s">
        <v>99</v>
      </c>
      <c r="K7" s="37" t="s">
        <v>100</v>
      </c>
      <c r="L7" s="37" t="s">
        <v>101</v>
      </c>
      <c r="M7" s="37" t="s">
        <v>102</v>
      </c>
      <c r="N7" s="38" t="s">
        <v>103</v>
      </c>
      <c r="O7" s="38" t="s">
        <v>104</v>
      </c>
      <c r="P7" s="38">
        <v>55.74</v>
      </c>
      <c r="Q7" s="38">
        <v>93.69</v>
      </c>
      <c r="R7" s="38">
        <v>2002</v>
      </c>
      <c r="S7" s="38">
        <v>6195</v>
      </c>
      <c r="T7" s="38">
        <v>15.74</v>
      </c>
      <c r="U7" s="38">
        <v>393.58</v>
      </c>
      <c r="V7" s="38">
        <v>3440</v>
      </c>
      <c r="W7" s="38">
        <v>1.1299999999999999</v>
      </c>
      <c r="X7" s="38">
        <v>3044.25</v>
      </c>
      <c r="Y7" s="38">
        <v>87.28</v>
      </c>
      <c r="Z7" s="38">
        <v>85.92</v>
      </c>
      <c r="AA7" s="38">
        <v>85.17</v>
      </c>
      <c r="AB7" s="38">
        <v>91.94</v>
      </c>
      <c r="AC7" s="38">
        <v>87.7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61.75</v>
      </c>
      <c r="BG7" s="38">
        <v>52.1</v>
      </c>
      <c r="BH7" s="38">
        <v>107.77</v>
      </c>
      <c r="BI7" s="38">
        <v>0</v>
      </c>
      <c r="BJ7" s="38">
        <v>0</v>
      </c>
      <c r="BK7" s="38">
        <v>1111.31</v>
      </c>
      <c r="BL7" s="38">
        <v>966.33</v>
      </c>
      <c r="BM7" s="38">
        <v>958.81</v>
      </c>
      <c r="BN7" s="38">
        <v>1001.3</v>
      </c>
      <c r="BO7" s="38">
        <v>1050.51</v>
      </c>
      <c r="BP7" s="38">
        <v>705.21</v>
      </c>
      <c r="BQ7" s="38">
        <v>32</v>
      </c>
      <c r="BR7" s="38">
        <v>49.51</v>
      </c>
      <c r="BS7" s="38">
        <v>41.55</v>
      </c>
      <c r="BT7" s="38">
        <v>39.729999999999997</v>
      </c>
      <c r="BU7" s="38">
        <v>49.57</v>
      </c>
      <c r="BV7" s="38">
        <v>75.540000000000006</v>
      </c>
      <c r="BW7" s="38">
        <v>81.739999999999995</v>
      </c>
      <c r="BX7" s="38">
        <v>82.88</v>
      </c>
      <c r="BY7" s="38">
        <v>81.88</v>
      </c>
      <c r="BZ7" s="38">
        <v>82.65</v>
      </c>
      <c r="CA7" s="38">
        <v>98.96</v>
      </c>
      <c r="CB7" s="38">
        <v>312.83</v>
      </c>
      <c r="CC7" s="38">
        <v>239.63</v>
      </c>
      <c r="CD7" s="38">
        <v>233.65</v>
      </c>
      <c r="CE7" s="38">
        <v>245.65</v>
      </c>
      <c r="CF7" s="38">
        <v>225.58</v>
      </c>
      <c r="CG7" s="38">
        <v>207.96</v>
      </c>
      <c r="CH7" s="38">
        <v>194.31</v>
      </c>
      <c r="CI7" s="38">
        <v>190.99</v>
      </c>
      <c r="CJ7" s="38">
        <v>187.55</v>
      </c>
      <c r="CK7" s="38">
        <v>186.3</v>
      </c>
      <c r="CL7" s="38">
        <v>134.52000000000001</v>
      </c>
      <c r="CM7" s="38">
        <v>49.41</v>
      </c>
      <c r="CN7" s="38">
        <v>28.78</v>
      </c>
      <c r="CO7" s="38">
        <v>43</v>
      </c>
      <c r="CP7" s="38">
        <v>28.32</v>
      </c>
      <c r="CQ7" s="38">
        <v>43.52</v>
      </c>
      <c r="CR7" s="38">
        <v>53.51</v>
      </c>
      <c r="CS7" s="38">
        <v>53.5</v>
      </c>
      <c r="CT7" s="38">
        <v>52.58</v>
      </c>
      <c r="CU7" s="38">
        <v>50.94</v>
      </c>
      <c r="CV7" s="38">
        <v>50.53</v>
      </c>
      <c r="CW7" s="38">
        <v>59.57</v>
      </c>
      <c r="CX7" s="38">
        <v>99.03</v>
      </c>
      <c r="CY7" s="38">
        <v>99.35</v>
      </c>
      <c r="CZ7" s="38">
        <v>99.31</v>
      </c>
      <c r="DA7" s="38">
        <v>99.28</v>
      </c>
      <c r="DB7" s="38">
        <v>99.45</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2021-12-03T07:45:35Z</dcterms:created>
  <dcterms:modified xsi:type="dcterms:W3CDTF">2022-02-01T09:11:32Z</dcterms:modified>
  <cp:category/>
</cp:coreProperties>
</file>