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2公営企業決算統計\12_経営比較\05_経営比較分析表\03_市町から\下水道\26南伊勢町○\"/>
    </mc:Choice>
  </mc:AlternateContent>
  <workbookProtection workbookAlgorithmName="SHA-512" workbookHashValue="739zFSjshqXPa4Rju1Dh9j/MIZ6rQAVcGa2VJwda95pbgjme03WswdyGPcPxMcNZIMQbxpqBkI0xpFbxz6SxVA==" workbookSaltValue="id/bFGbqNUUXExqKVJkXYw==" workbookSpinCount="100000" lockStructure="1"/>
  <bookViews>
    <workbookView xWindow="0" yWindow="0" windowWidth="15360" windowHeight="76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AD10" i="4"/>
  <c r="I10" i="4"/>
  <c r="B10"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<sst xmlns="http://schemas.openxmlformats.org/spreadsheetml/2006/main" count="236" uniqueCount="119">
  <si>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</si>
  <si>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</si>
  <si>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</si>
  <si>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</si>
  <si>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</si>
  <si>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</si>
  <si>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</si>
  <si>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</si>
  <si>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</si>
  <si>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</si>
  <si>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</si>
  <si>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</si>
  <si>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</si>
  <si>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</si>
  <si>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</si>
  <si>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</si>
  <si>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</si>
  <si>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</si>
  <si>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</si>
  <si>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</si>
  <si>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</si>
  <si>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</si>
  <si>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</si>
  <si>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</si>
  <si>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</si>
  <si>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</si>
  <si>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</si>
  <si>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</si>
  <si>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</si>
  <si>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</si>
  <si>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</si>
  <si>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</si>
  <si>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</si>
  <si>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</si>
  <si>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</si>
  <si>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</si>
  <si>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</si>
  <si>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</si>
  <si>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</si>
  <si>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</si>
  <si>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</si>
  <si>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</si>
  <si>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</si>
  <si>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</si>
  <si>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</si>
  <si>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</si>
  <si>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</si>
  <si>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</si>
  <si>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</si>
  <si>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</si>
  <si>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</si>
  <si>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</si>
  <si>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</si>
  <si>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</si>
  <si>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</si>
  <si>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</si>
  <si>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</si>
  <si>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</si>
  <si>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</si>
  <si>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</si>
  <si>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</si>
  <si>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</si>
  <si>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</si>
  <si>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</si>
  <si>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</si>
  <si>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</si>
  <si>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</si>
  <si>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</si>
  <si>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</si>
  <si>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</si>
  <si>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</si>
  <si>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</si>
  <si>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</si>
  <si>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</si>
  <si>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</si>
  <si>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</si>
  <si>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</si>
  <si>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</si>
  <si>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</si>
  <si>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</si>
  <si>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</si>
  <si>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</si>
  <si>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</si>
  <si>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</si>
  <si>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</si>
  <si>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</si>
  <si>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</si>
  <si>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</si>
  <si>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</si>
  <si>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</si>
  <si>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</si>
  <si>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</si>
  <si>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</si>
  <si>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</si>
  <si>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</si>
  <si>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</si>
  <si>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</si>
  <si>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</si>
  <si>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</si>
  <si>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</si>
  <si>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</si>
  <si>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</si>
  <si>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</si>
  <si>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</si>
  <si>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</si>
  <si>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</si>
  <si>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</si>
  <si>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</si>
  <si>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</si>
  <si>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</si>
  <si>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</si>
  <si>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</si>
  <si>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</si>
  <si>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</si>
  <si>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</si>
  <si>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</si>
  <si>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現時点では耐用年数に達している管渠がないため、更新等は考えていないが適切な維持管理を行う事で修繕等の経費を抑えていく。</t>
    <rPh sb="0" eb="3">
      <t>ゲンジテン</t>
    </rPh>
    <rPh sb="5" eb="9">
      <t>タイヨウネンスウ</t>
    </rPh>
    <rPh sb="10" eb="11">
      <t>タッ</t>
    </rPh>
    <rPh sb="15" eb="17">
      <t>カンキョ</t>
    </rPh>
    <rPh sb="23" eb="25">
      <t>コウシン</t>
    </rPh>
    <rPh sb="25" eb="26">
      <t>トウ</t>
    </rPh>
    <rPh sb="27" eb="28">
      <t>カンガ</t>
    </rPh>
    <rPh sb="34" eb="36">
      <t>テキセツ</t>
    </rPh>
    <rPh sb="37" eb="39">
      <t>イジ</t>
    </rPh>
    <rPh sb="39" eb="41">
      <t>カンリ</t>
    </rPh>
    <rPh sb="42" eb="43">
      <t>オコナ</t>
    </rPh>
    <rPh sb="44" eb="45">
      <t>コト</t>
    </rPh>
    <rPh sb="46" eb="48">
      <t>シュウゼン</t>
    </rPh>
    <rPh sb="48" eb="49">
      <t>トウ</t>
    </rPh>
    <rPh sb="50" eb="52">
      <t>ケイヒ</t>
    </rPh>
    <rPh sb="53" eb="54">
      <t>オサ</t>
    </rPh>
    <phoneticPr fontId="4"/>
  </si>
  <si>
    <t>人口減少による有収水量の減少及び更新コストの増加を考慮すると、今後は経費回収率は現状よりも低下することが見込まれるため、より一層の加入促進を行うと共に維持管理コストの縮減が必要である。</t>
    <rPh sb="0" eb="2">
      <t>ジンコウ</t>
    </rPh>
    <rPh sb="2" eb="4">
      <t>ゲンショウ</t>
    </rPh>
    <rPh sb="7" eb="9">
      <t>ユウシュウ</t>
    </rPh>
    <rPh sb="9" eb="11">
      <t>スイリョウ</t>
    </rPh>
    <rPh sb="12" eb="14">
      <t>ゲンショウ</t>
    </rPh>
    <rPh sb="14" eb="15">
      <t>オヨ</t>
    </rPh>
    <rPh sb="16" eb="18">
      <t>コウシン</t>
    </rPh>
    <rPh sb="22" eb="24">
      <t>ゾウカ</t>
    </rPh>
    <rPh sb="25" eb="27">
      <t>コウリョ</t>
    </rPh>
    <rPh sb="31" eb="33">
      <t>コンゴ</t>
    </rPh>
    <rPh sb="34" eb="36">
      <t>ケイヒ</t>
    </rPh>
    <rPh sb="36" eb="38">
      <t>カイシュウ</t>
    </rPh>
    <rPh sb="38" eb="39">
      <t>リツ</t>
    </rPh>
    <rPh sb="40" eb="42">
      <t>ゲンジョウ</t>
    </rPh>
    <rPh sb="45" eb="47">
      <t>テイカ</t>
    </rPh>
    <rPh sb="52" eb="54">
      <t>ミコ</t>
    </rPh>
    <rPh sb="62" eb="64">
      <t>イッソウ</t>
    </rPh>
    <rPh sb="65" eb="67">
      <t>カニュウ</t>
    </rPh>
    <rPh sb="67" eb="69">
      <t>ソクシン</t>
    </rPh>
    <rPh sb="70" eb="71">
      <t>オコナ</t>
    </rPh>
    <rPh sb="73" eb="74">
      <t>トモ</t>
    </rPh>
    <rPh sb="75" eb="77">
      <t>イジ</t>
    </rPh>
    <rPh sb="77" eb="79">
      <t>カンリ</t>
    </rPh>
    <rPh sb="83" eb="85">
      <t>シュクゲン</t>
    </rPh>
    <rPh sb="86" eb="88">
      <t>ヒツヨウ</t>
    </rPh>
    <phoneticPr fontId="4"/>
  </si>
  <si>
    <t>収益的収支比率と経費回収率はH28からH30にかけて減少傾向にあり、R1で増加したものの、R2にかけては再度、減少に転じた。水洗化率については、H28までは類似団体平均値を下回っていたが、H29以降は類似団体平均値を上回っている。汚水処理原価が類似団体平均値より高く経費回収率及び施設利用率が低い事から整備した施設が現状において適切な水準の料金収入に結びついていないので、更なる加入促進や将来的には料金改定も検討する事が必要と思われる。</t>
    <rPh sb="0" eb="2">
      <t>シュウエキ</t>
    </rPh>
    <rPh sb="2" eb="3">
      <t>テキ</t>
    </rPh>
    <rPh sb="3" eb="5">
      <t>シュウシ</t>
    </rPh>
    <rPh sb="5" eb="7">
      <t>ヒリツ</t>
    </rPh>
    <rPh sb="26" eb="28">
      <t>ゲンショウ</t>
    </rPh>
    <rPh sb="28" eb="30">
      <t>ケイコウ</t>
    </rPh>
    <rPh sb="37" eb="39">
      <t>ゾウカ</t>
    </rPh>
    <rPh sb="52" eb="54">
      <t>サイド</t>
    </rPh>
    <rPh sb="55" eb="57">
      <t>ゲンショウ</t>
    </rPh>
    <rPh sb="58" eb="59">
      <t>テン</t>
    </rPh>
    <rPh sb="62" eb="65">
      <t>スイセンカ</t>
    </rPh>
    <rPh sb="65" eb="66">
      <t>リツ</t>
    </rPh>
    <rPh sb="78" eb="80">
      <t>ルイジ</t>
    </rPh>
    <rPh sb="80" eb="82">
      <t>ダンタイ</t>
    </rPh>
    <rPh sb="82" eb="85">
      <t>ヘイキンチ</t>
    </rPh>
    <rPh sb="86" eb="88">
      <t>シタマワ</t>
    </rPh>
    <rPh sb="97" eb="99">
      <t>イコウ</t>
    </rPh>
    <rPh sb="100" eb="102">
      <t>ルイジ</t>
    </rPh>
    <rPh sb="102" eb="104">
      <t>ダンタイ</t>
    </rPh>
    <rPh sb="104" eb="107">
      <t>ヘイキンチ</t>
    </rPh>
    <rPh sb="108" eb="110">
      <t>ウワマワ</t>
    </rPh>
    <rPh sb="115" eb="117">
      <t>オスイ</t>
    </rPh>
    <rPh sb="117" eb="119">
      <t>ショリ</t>
    </rPh>
    <rPh sb="119" eb="121">
      <t>ゲンカ</t>
    </rPh>
    <rPh sb="122" eb="124">
      <t>ルイジ</t>
    </rPh>
    <rPh sb="124" eb="126">
      <t>ダンタイ</t>
    </rPh>
    <rPh sb="126" eb="129">
      <t>ヘイキンチ</t>
    </rPh>
    <rPh sb="131" eb="132">
      <t>タカ</t>
    </rPh>
    <rPh sb="133" eb="135">
      <t>ケイヒ</t>
    </rPh>
    <rPh sb="135" eb="137">
      <t>カイシュウ</t>
    </rPh>
    <rPh sb="137" eb="138">
      <t>リツ</t>
    </rPh>
    <rPh sb="138" eb="139">
      <t>オヨ</t>
    </rPh>
    <rPh sb="140" eb="142">
      <t>シセツ</t>
    </rPh>
    <rPh sb="142" eb="145">
      <t>リヨウリツ</t>
    </rPh>
    <rPh sb="146" eb="147">
      <t>ヒク</t>
    </rPh>
    <rPh sb="148" eb="149">
      <t>コト</t>
    </rPh>
    <rPh sb="151" eb="153">
      <t>セイビ</t>
    </rPh>
    <rPh sb="155" eb="157">
      <t>シセツ</t>
    </rPh>
    <rPh sb="158" eb="160">
      <t>ゲンジョウ</t>
    </rPh>
    <rPh sb="164" eb="166">
      <t>テキセツ</t>
    </rPh>
    <rPh sb="167" eb="169">
      <t>スイジュン</t>
    </rPh>
    <rPh sb="170" eb="174">
      <t>リョウキンシュウニュウ</t>
    </rPh>
    <rPh sb="175" eb="176">
      <t>ムス</t>
    </rPh>
    <rPh sb="186" eb="187">
      <t>サラ</t>
    </rPh>
    <rPh sb="189" eb="191">
      <t>カニュウ</t>
    </rPh>
    <rPh sb="191" eb="193">
      <t>ソクシン</t>
    </rPh>
    <rPh sb="194" eb="197">
      <t>ショウライテキ</t>
    </rPh>
    <rPh sb="199" eb="201">
      <t>リョウキン</t>
    </rPh>
    <rPh sb="201" eb="203">
      <t>カイテイ</t>
    </rPh>
    <rPh sb="204" eb="206">
      <t>ケントウ</t>
    </rPh>
    <rPh sb="208" eb="209">
      <t>コト</t>
    </rPh>
    <rPh sb="210" eb="212">
      <t>ヒツヨウ</t>
    </rPh>
    <rPh sb="213" eb="214">
      <t>オモ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</si>
</sst>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90-4765-9D01-25FBB86A3C5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7590-4765-9D01-25FBB86A3C5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25.56</c:v>
                </c:pt>
                <c:pt idx="1">
                  <c:v>25.4</c:v>
                </c:pt>
                <c:pt idx="2">
                  <c:v>25.92</c:v>
                </c:pt>
                <c:pt idx="3">
                  <c:v>23.38</c:v>
                </c:pt>
                <c:pt idx="4">
                  <c:v>26.75</c:v>
                </c:pt>
              </c:numCache>
            </c:numRef>
          </c:val>
          <c:extLst>
            <c:ext xmlns:c16="http://schemas.microsoft.com/office/drawing/2014/chart" uri="{C3380CC4-5D6E-409C-BE32-E72D297353CC}">
              <c16:uniqueId val="{00000000-D0FC-4A33-A16A-F1180A13185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D0FC-4A33-A16A-F1180A13185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81.69</c:v>
                </c:pt>
                <c:pt idx="1">
                  <c:v>84.81</c:v>
                </c:pt>
                <c:pt idx="2">
                  <c:v>87.82</c:v>
                </c:pt>
                <c:pt idx="3">
                  <c:v>90.87</c:v>
                </c:pt>
                <c:pt idx="4">
                  <c:v>93.46</c:v>
                </c:pt>
              </c:numCache>
            </c:numRef>
          </c:val>
          <c:extLst>
            <c:ext xmlns:c16="http://schemas.microsoft.com/office/drawing/2014/chart" uri="{C3380CC4-5D6E-409C-BE32-E72D297353CC}">
              <c16:uniqueId val="{00000000-8E5E-4C8C-B3ED-5396B25D44E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8E5E-4C8C-B3ED-5396B25D44E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91.34</c:v>
                </c:pt>
                <c:pt idx="1">
                  <c:v>89.65</c:v>
                </c:pt>
                <c:pt idx="2">
                  <c:v>85.37</c:v>
                </c:pt>
                <c:pt idx="3">
                  <c:v>91.01</c:v>
                </c:pt>
                <c:pt idx="4">
                  <c:v>88.74</c:v>
                </c:pt>
              </c:numCache>
            </c:numRef>
          </c:val>
          <c:extLst>
            <c:ext xmlns:c16="http://schemas.microsoft.com/office/drawing/2014/chart" uri="{C3380CC4-5D6E-409C-BE32-E72D297353CC}">
              <c16:uniqueId val="{00000000-3977-4821-BDD3-B9C074B4F3D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77-4821-BDD3-B9C074B4F3D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8D-4068-90A6-C3976D37AD8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8D-4068-90A6-C3976D37AD8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52-42D7-A2EC-8AD7AF46663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52-42D7-A2EC-8AD7AF46663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14-4CC4-84A6-3F39A7642EF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14-4CC4-84A6-3F39A7642EF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E0-46E7-8894-2633035391C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E0-46E7-8894-2633035391C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1256.0999999999999</c:v>
                </c:pt>
                <c:pt idx="1">
                  <c:v>1161</c:v>
                </c:pt>
                <c:pt idx="2">
                  <c:v>1051.03</c:v>
                </c:pt>
                <c:pt idx="3">
                  <c:v>687.6</c:v>
                </c:pt>
                <c:pt idx="4">
                  <c:v>856.03</c:v>
                </c:pt>
              </c:numCache>
            </c:numRef>
          </c:val>
          <c:extLst>
            <c:ext xmlns:c16="http://schemas.microsoft.com/office/drawing/2014/chart" uri="{C3380CC4-5D6E-409C-BE32-E72D297353CC}">
              <c16:uniqueId val="{00000000-7F48-4C48-B0F4-BC037D3F6E3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7F48-4C48-B0F4-BC037D3F6E3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68.150000000000006</c:v>
                </c:pt>
                <c:pt idx="1">
                  <c:v>64.19</c:v>
                </c:pt>
                <c:pt idx="2">
                  <c:v>54.05</c:v>
                </c:pt>
                <c:pt idx="3">
                  <c:v>69.38</c:v>
                </c:pt>
                <c:pt idx="4">
                  <c:v>62.39</c:v>
                </c:pt>
              </c:numCache>
            </c:numRef>
          </c:val>
          <c:extLst>
            <c:ext xmlns:c16="http://schemas.microsoft.com/office/drawing/2014/chart" uri="{C3380CC4-5D6E-409C-BE32-E72D297353CC}">
              <c16:uniqueId val="{00000000-A709-4E02-817E-FA669D800DF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A709-4E02-817E-FA669D800DF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261.47000000000003</c:v>
                </c:pt>
                <c:pt idx="1">
                  <c:v>278.41000000000003</c:v>
                </c:pt>
                <c:pt idx="2">
                  <c:v>331.96</c:v>
                </c:pt>
                <c:pt idx="3">
                  <c:v>262.2</c:v>
                </c:pt>
                <c:pt idx="4">
                  <c:v>295.44</c:v>
                </c:pt>
              </c:numCache>
            </c:numRef>
          </c:val>
          <c:extLst>
            <c:ext xmlns:c16="http://schemas.microsoft.com/office/drawing/2014/chart" uri="{C3380CC4-5D6E-409C-BE32-E72D297353CC}">
              <c16:uniqueId val="{00000000-849C-492C-A939-C8A5F24A16C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849C-492C-A939-C8A5F24A16C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F1" zoomScaleNormal="100" workbookViewId="0">
      <selection activeCell="BL45" sqref="BL45:BZ46"/>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三重県　南伊勢町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11985</v>
      </c>
      <c r="AM8" s="51"/>
      <c r="AN8" s="51"/>
      <c r="AO8" s="51"/>
      <c r="AP8" s="51"/>
      <c r="AQ8" s="51"/>
      <c r="AR8" s="51"/>
      <c r="AS8" s="51"/>
      <c r="AT8" s="46">
        <f>データ!T6</f>
        <v>241.89</v>
      </c>
      <c r="AU8" s="46"/>
      <c r="AV8" s="46"/>
      <c r="AW8" s="46"/>
      <c r="AX8" s="46"/>
      <c r="AY8" s="46"/>
      <c r="AZ8" s="46"/>
      <c r="BA8" s="46"/>
      <c r="BB8" s="46">
        <f>データ!U6</f>
        <v>49.55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20.73</v>
      </c>
      <c r="Q10" s="46"/>
      <c r="R10" s="46"/>
      <c r="S10" s="46"/>
      <c r="T10" s="46"/>
      <c r="U10" s="46"/>
      <c r="V10" s="46"/>
      <c r="W10" s="46">
        <f>データ!Q6</f>
        <v>86.71</v>
      </c>
      <c r="X10" s="46"/>
      <c r="Y10" s="46"/>
      <c r="Z10" s="46"/>
      <c r="AA10" s="46"/>
      <c r="AB10" s="46"/>
      <c r="AC10" s="46"/>
      <c r="AD10" s="51">
        <f>データ!R6</f>
        <v>3410</v>
      </c>
      <c r="AE10" s="51"/>
      <c r="AF10" s="51"/>
      <c r="AG10" s="51"/>
      <c r="AH10" s="51"/>
      <c r="AI10" s="51"/>
      <c r="AJ10" s="51"/>
      <c r="AK10" s="2"/>
      <c r="AL10" s="51">
        <f>データ!V6</f>
        <v>2461</v>
      </c>
      <c r="AM10" s="51"/>
      <c r="AN10" s="51"/>
      <c r="AO10" s="51"/>
      <c r="AP10" s="51"/>
      <c r="AQ10" s="51"/>
      <c r="AR10" s="51"/>
      <c r="AS10" s="51"/>
      <c r="AT10" s="46">
        <f>データ!W6</f>
        <v>1.0900000000000001</v>
      </c>
      <c r="AU10" s="46"/>
      <c r="AV10" s="46"/>
      <c r="AW10" s="46"/>
      <c r="AX10" s="46"/>
      <c r="AY10" s="46"/>
      <c r="AZ10" s="46"/>
      <c r="BA10" s="46"/>
      <c r="BB10" s="46">
        <f>データ!X6</f>
        <v>2257.8000000000002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43</v>
      </c>
      <c r="N86" s="26" t="s">
        <v>43</v>
      </c>
      <c r="O86" s="26" t="str">
        <f>データ!EO6</f>
        <v>【0.30】</v>
      </c>
    </row>
  </sheetData>
  <sheetProtection algorithmName="SHA-512" hashValue="/UKjqfadH8zWalCZK8fDHHhUmh77bpWiP83HJC/3UYIPw0MrVEfVD6+74OFosSzQSe1gqam0Yp21x9sQwLb4wQ==" saltValue="fLG3HoeakD4c2CiNGn7xq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2">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2">
      <c r="A6" s="28" t="s">
        <v>96</v>
      </c>
      <c r="B6" s="33">
        <f>B7</f>
        <v>2020</v>
      </c>
      <c r="C6" s="33">
        <f t="shared" ref="C6:X6" si="3">C7</f>
        <v>244724</v>
      </c>
      <c r="D6" s="33">
        <f t="shared" si="3"/>
        <v>47</v>
      </c>
      <c r="E6" s="33">
        <f t="shared" si="3"/>
        <v>17</v>
      </c>
      <c r="F6" s="33">
        <f t="shared" si="3"/>
        <v>4</v>
      </c>
      <c r="G6" s="33">
        <f t="shared" si="3"/>
        <v>0</v>
      </c>
      <c r="H6" s="33" t="str">
        <f t="shared" si="3"/>
        <v>三重県　南伊勢町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20.73</v>
      </c>
      <c r="Q6" s="34">
        <f t="shared" si="3"/>
        <v>86.71</v>
      </c>
      <c r="R6" s="34">
        <f t="shared" si="3"/>
        <v>3410</v>
      </c>
      <c r="S6" s="34">
        <f t="shared" si="3"/>
        <v>11985</v>
      </c>
      <c r="T6" s="34">
        <f t="shared" si="3"/>
        <v>241.89</v>
      </c>
      <c r="U6" s="34">
        <f t="shared" si="3"/>
        <v>49.55</v>
      </c>
      <c r="V6" s="34">
        <f t="shared" si="3"/>
        <v>2461</v>
      </c>
      <c r="W6" s="34">
        <f t="shared" si="3"/>
        <v>1.0900000000000001</v>
      </c>
      <c r="X6" s="34">
        <f t="shared" si="3"/>
        <v>2257.8000000000002</v>
      </c>
      <c r="Y6" s="35">
        <f>IF(Y7="",NA(),Y7)</f>
        <v>91.34</v>
      </c>
      <c r="Z6" s="35">
        <f t="shared" ref="Z6:AH6" si="4">IF(Z7="",NA(),Z7)</f>
        <v>89.65</v>
      </c>
      <c r="AA6" s="35">
        <f t="shared" si="4"/>
        <v>85.37</v>
      </c>
      <c r="AB6" s="35">
        <f t="shared" si="4"/>
        <v>91.01</v>
      </c>
      <c r="AC6" s="35">
        <f t="shared" si="4"/>
        <v>88.74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1256.0999999999999</v>
      </c>
      <c r="BG6" s="35">
        <f t="shared" ref="BG6:BO6" si="7">IF(BG7="",NA(),BG7)</f>
        <v>1161</v>
      </c>
      <c r="BH6" s="35">
        <f t="shared" si="7"/>
        <v>1051.03</v>
      </c>
      <c r="BI6" s="35">
        <f t="shared" si="7"/>
        <v>687.6</v>
      </c>
      <c r="BJ6" s="35">
        <f t="shared" si="7"/>
        <v>856.03</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68.150000000000006</v>
      </c>
      <c r="BR6" s="35">
        <f t="shared" ref="BR6:BZ6" si="8">IF(BR7="",NA(),BR7)</f>
        <v>64.19</v>
      </c>
      <c r="BS6" s="35">
        <f t="shared" si="8"/>
        <v>54.05</v>
      </c>
      <c r="BT6" s="35">
        <f t="shared" si="8"/>
        <v>69.38</v>
      </c>
      <c r="BU6" s="35">
        <f t="shared" si="8"/>
        <v>62.39</v>
      </c>
      <c r="BV6" s="35">
        <f t="shared" si="8"/>
        <v>69.87</v>
      </c>
      <c r="BW6" s="35">
        <f t="shared" si="8"/>
        <v>74.3</v>
      </c>
      <c r="BX6" s="35">
        <f t="shared" si="8"/>
        <v>72.260000000000005</v>
      </c>
      <c r="BY6" s="35">
        <f t="shared" si="8"/>
        <v>71.84</v>
      </c>
      <c r="BZ6" s="35">
        <f t="shared" si="8"/>
        <v>73.36</v>
      </c>
      <c r="CA6" s="34" t="str">
        <f>IF(CA7="","",IF(CA7="-","【-】","【"&amp;SUBSTITUTE(TEXT(CA7,"#,##0.00"),"-","△")&amp;"】"))</f>
        <v>【75.29】</v>
      </c>
      <c r="CB6" s="35">
        <f>IF(CB7="",NA(),CB7)</f>
        <v>261.47000000000003</v>
      </c>
      <c r="CC6" s="35">
        <f t="shared" ref="CC6:CK6" si="9">IF(CC7="",NA(),CC7)</f>
        <v>278.41000000000003</v>
      </c>
      <c r="CD6" s="35">
        <f t="shared" si="9"/>
        <v>331.96</v>
      </c>
      <c r="CE6" s="35">
        <f t="shared" si="9"/>
        <v>262.2</v>
      </c>
      <c r="CF6" s="35">
        <f t="shared" si="9"/>
        <v>295.44</v>
      </c>
      <c r="CG6" s="35">
        <f t="shared" si="9"/>
        <v>234.96</v>
      </c>
      <c r="CH6" s="35">
        <f t="shared" si="9"/>
        <v>221.81</v>
      </c>
      <c r="CI6" s="35">
        <f t="shared" si="9"/>
        <v>230.02</v>
      </c>
      <c r="CJ6" s="35">
        <f t="shared" si="9"/>
        <v>228.47</v>
      </c>
      <c r="CK6" s="35">
        <f t="shared" si="9"/>
        <v>224.88</v>
      </c>
      <c r="CL6" s="34" t="str">
        <f>IF(CL7="","",IF(CL7="-","【-】","【"&amp;SUBSTITUTE(TEXT(CL7,"#,##0.00"),"-","△")&amp;"】"))</f>
        <v>【215.41】</v>
      </c>
      <c r="CM6" s="35">
        <f>IF(CM7="",NA(),CM7)</f>
        <v>25.56</v>
      </c>
      <c r="CN6" s="35">
        <f t="shared" ref="CN6:CV6" si="10">IF(CN7="",NA(),CN7)</f>
        <v>25.4</v>
      </c>
      <c r="CO6" s="35">
        <f t="shared" si="10"/>
        <v>25.92</v>
      </c>
      <c r="CP6" s="35">
        <f t="shared" si="10"/>
        <v>23.38</v>
      </c>
      <c r="CQ6" s="35">
        <f t="shared" si="10"/>
        <v>26.75</v>
      </c>
      <c r="CR6" s="35">
        <f t="shared" si="10"/>
        <v>42.9</v>
      </c>
      <c r="CS6" s="35">
        <f t="shared" si="10"/>
        <v>43.36</v>
      </c>
      <c r="CT6" s="35">
        <f t="shared" si="10"/>
        <v>42.56</v>
      </c>
      <c r="CU6" s="35">
        <f t="shared" si="10"/>
        <v>42.47</v>
      </c>
      <c r="CV6" s="35">
        <f t="shared" si="10"/>
        <v>42.4</v>
      </c>
      <c r="CW6" s="34" t="str">
        <f>IF(CW7="","",IF(CW7="-","【-】","【"&amp;SUBSTITUTE(TEXT(CW7,"#,##0.00"),"-","△")&amp;"】"))</f>
        <v>【42.90】</v>
      </c>
      <c r="CX6" s="35">
        <f>IF(CX7="",NA(),CX7)</f>
        <v>81.69</v>
      </c>
      <c r="CY6" s="35">
        <f t="shared" ref="CY6:DG6" si="11">IF(CY7="",NA(),CY7)</f>
        <v>84.81</v>
      </c>
      <c r="CZ6" s="35">
        <f t="shared" si="11"/>
        <v>87.82</v>
      </c>
      <c r="DA6" s="35">
        <f t="shared" si="11"/>
        <v>90.87</v>
      </c>
      <c r="DB6" s="35">
        <f t="shared" si="11"/>
        <v>93.46</v>
      </c>
      <c r="DC6" s="35">
        <f t="shared" si="11"/>
        <v>83.5</v>
      </c>
      <c r="DD6" s="35">
        <f t="shared" si="11"/>
        <v>83.06</v>
      </c>
      <c r="DE6" s="35">
        <f t="shared" si="11"/>
        <v>83.32</v>
      </c>
      <c r="DF6" s="35">
        <f t="shared" si="11"/>
        <v>83.75</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5" s="36" customFormat="1" x14ac:dyDescent="0.2">
      <c r="A7" s="28"/>
      <c r="B7" s="37">
        <v>2020</v>
      </c>
      <c r="C7" s="37">
        <v>244724</v>
      </c>
      <c r="D7" s="37">
        <v>47</v>
      </c>
      <c r="E7" s="37">
        <v>17</v>
      </c>
      <c r="F7" s="37">
        <v>4</v>
      </c>
      <c r="G7" s="37">
        <v>0</v>
      </c>
      <c r="H7" s="37" t="s">
        <v>97</v>
      </c>
      <c r="I7" s="37" t="s">
        <v>98</v>
      </c>
      <c r="J7" s="37" t="s">
        <v>99</v>
      </c>
      <c r="K7" s="37" t="s">
        <v>100</v>
      </c>
      <c r="L7" s="37" t="s">
        <v>101</v>
      </c>
      <c r="M7" s="37" t="s">
        <v>102</v>
      </c>
      <c r="N7" s="38" t="s">
        <v>103</v>
      </c>
      <c r="O7" s="38" t="s">
        <v>104</v>
      </c>
      <c r="P7" s="38">
        <v>20.73</v>
      </c>
      <c r="Q7" s="38">
        <v>86.71</v>
      </c>
      <c r="R7" s="38">
        <v>3410</v>
      </c>
      <c r="S7" s="38">
        <v>11985</v>
      </c>
      <c r="T7" s="38">
        <v>241.89</v>
      </c>
      <c r="U7" s="38">
        <v>49.55</v>
      </c>
      <c r="V7" s="38">
        <v>2461</v>
      </c>
      <c r="W7" s="38">
        <v>1.0900000000000001</v>
      </c>
      <c r="X7" s="38">
        <v>2257.8000000000002</v>
      </c>
      <c r="Y7" s="38">
        <v>91.34</v>
      </c>
      <c r="Z7" s="38">
        <v>89.65</v>
      </c>
      <c r="AA7" s="38">
        <v>85.37</v>
      </c>
      <c r="AB7" s="38">
        <v>91.01</v>
      </c>
      <c r="AC7" s="38">
        <v>88.74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1256.0999999999999</v>
      </c>
      <c r="BG7" s="38">
        <v>1161</v>
      </c>
      <c r="BH7" s="38">
        <v>1051.03</v>
      </c>
      <c r="BI7" s="38">
        <v>687.6</v>
      </c>
      <c r="BJ7" s="38">
        <v>856.03</v>
      </c>
      <c r="BK7" s="38">
        <v>1298.9100000000001</v>
      </c>
      <c r="BL7" s="38">
        <v>1243.71</v>
      </c>
      <c r="BM7" s="38">
        <v>1194.1500000000001</v>
      </c>
      <c r="BN7" s="38">
        <v>1206.79</v>
      </c>
      <c r="BO7" s="38">
        <v>1258.43</v>
      </c>
      <c r="BP7" s="38">
        <v>1260.21</v>
      </c>
      <c r="BQ7" s="38">
        <v>68.150000000000006</v>
      </c>
      <c r="BR7" s="38">
        <v>64.19</v>
      </c>
      <c r="BS7" s="38">
        <v>54.05</v>
      </c>
      <c r="BT7" s="38">
        <v>69.38</v>
      </c>
      <c r="BU7" s="38">
        <v>62.39</v>
      </c>
      <c r="BV7" s="38">
        <v>69.87</v>
      </c>
      <c r="BW7" s="38">
        <v>74.3</v>
      </c>
      <c r="BX7" s="38">
        <v>72.260000000000005</v>
      </c>
      <c r="BY7" s="38">
        <v>71.84</v>
      </c>
      <c r="BZ7" s="38">
        <v>73.36</v>
      </c>
      <c r="CA7" s="38">
        <v>75.290000000000006</v>
      </c>
      <c r="CB7" s="38">
        <v>261.47000000000003</v>
      </c>
      <c r="CC7" s="38">
        <v>278.41000000000003</v>
      </c>
      <c r="CD7" s="38">
        <v>331.96</v>
      </c>
      <c r="CE7" s="38">
        <v>262.2</v>
      </c>
      <c r="CF7" s="38">
        <v>295.44</v>
      </c>
      <c r="CG7" s="38">
        <v>234.96</v>
      </c>
      <c r="CH7" s="38">
        <v>221.81</v>
      </c>
      <c r="CI7" s="38">
        <v>230.02</v>
      </c>
      <c r="CJ7" s="38">
        <v>228.47</v>
      </c>
      <c r="CK7" s="38">
        <v>224.88</v>
      </c>
      <c r="CL7" s="38">
        <v>215.41</v>
      </c>
      <c r="CM7" s="38">
        <v>25.56</v>
      </c>
      <c r="CN7" s="38">
        <v>25.4</v>
      </c>
      <c r="CO7" s="38">
        <v>25.92</v>
      </c>
      <c r="CP7" s="38">
        <v>23.38</v>
      </c>
      <c r="CQ7" s="38">
        <v>26.75</v>
      </c>
      <c r="CR7" s="38">
        <v>42.9</v>
      </c>
      <c r="CS7" s="38">
        <v>43.36</v>
      </c>
      <c r="CT7" s="38">
        <v>42.56</v>
      </c>
      <c r="CU7" s="38">
        <v>42.47</v>
      </c>
      <c r="CV7" s="38">
        <v>42.4</v>
      </c>
      <c r="CW7" s="38">
        <v>42.9</v>
      </c>
      <c r="CX7" s="38">
        <v>81.69</v>
      </c>
      <c r="CY7" s="38">
        <v>84.81</v>
      </c>
      <c r="CZ7" s="38">
        <v>87.82</v>
      </c>
      <c r="DA7" s="38">
        <v>90.87</v>
      </c>
      <c r="DB7" s="38">
        <v>93.46</v>
      </c>
      <c r="DC7" s="38">
        <v>83.5</v>
      </c>
      <c r="DD7" s="38">
        <v>83.06</v>
      </c>
      <c r="DE7" s="38">
        <v>83.32</v>
      </c>
      <c r="DF7" s="38">
        <v>83.75</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0.09</v>
      </c>
      <c r="EK7" s="38">
        <v>0.09</v>
      </c>
      <c r="EL7" s="38">
        <v>0.13</v>
      </c>
      <c r="EM7" s="38">
        <v>0.36</v>
      </c>
      <c r="EN7" s="38">
        <v>0.39</v>
      </c>
      <c r="EO7" s="38">
        <v>0.3</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
      <c r="B11">
        <v>4</v>
      </c>
      <c r="C11">
        <v>3</v>
      </c>
      <c r="D11">
        <v>2</v>
      </c>
      <c r="E11">
        <v>1</v>
      </c>
      <c r="F11">
        <v>0</v>
      </c>
      <c r="G11" t="s">
        <v>110</v>
      </c>
    </row>
    <row r="12" spans="1:145" x14ac:dyDescent="0.2">
      <c r="B12">
        <v>1</v>
      </c>
      <c r="C12">
        <v>1</v>
      </c>
      <c r="D12">
        <v>1</v>
      </c>
      <c r="E12">
        <v>1</v>
      </c>
      <c r="F12">
        <v>2</v>
      </c>
      <c r="G12" t="s">
        <v>111</v>
      </c>
    </row>
    <row r="13" spans="1:145" x14ac:dyDescent="0.2">
      <c r="B13" t="s">
        <v>112</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2021-12-03T07:51:37Z</dcterms:created>
  <dcterms:modified xsi:type="dcterms:W3CDTF">2022-02-10T04:52:47Z</dcterms:modified>
  <cp:category/>
</cp:coreProperties>
</file>