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g2815-user\Desktop\松尾用\提出送信用（自分PCから転送したもの）\R4.1.6 経営比較分析表（R2決算）\"/>
    </mc:Choice>
  </mc:AlternateContent>
  <workbookProtection workbookAlgorithmName="SHA-512" workbookHashValue="7LSsP7qNIHysq+5hOhUuMG2ciuWc4tOgrFwJa6ZG4YIZ35dGtcXSobKuNFo7PSc01T0s94uql13Wqs0/LATEsg==" workbookSaltValue="FvT66ItzCyyHLlcGz2rtlw==" workbookSpinCount="100000" lockStructure="1"/>
  <bookViews>
    <workbookView xWindow="0" yWindow="0" windowWidth="15360" windowHeight="7635"/>
  </bookViews>
  <sheets>
    <sheet name="法適用_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J85" i="4" s="1"/>
  <c r="CJ6" i="5"/>
  <c r="CI6" i="5"/>
  <c r="CH6" i="5"/>
  <c r="CG6" i="5"/>
  <c r="CF6" i="5"/>
  <c r="CE6" i="5"/>
  <c r="CD6" i="5"/>
  <c r="CC6" i="5"/>
  <c r="CB6" i="5"/>
  <c r="CA6" i="5"/>
  <c r="BZ6" i="5"/>
  <c r="I85" i="4" s="1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G85" i="4" s="1"/>
  <c r="BC6" i="5"/>
  <c r="BB6" i="5"/>
  <c r="BA6" i="5"/>
  <c r="AZ6" i="5"/>
  <c r="AY6" i="5"/>
  <c r="AX6" i="5"/>
  <c r="AW6" i="5"/>
  <c r="AV6" i="5"/>
  <c r="AU6" i="5"/>
  <c r="AT6" i="5"/>
  <c r="AS6" i="5"/>
  <c r="F85" i="4" s="1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T10" i="4" s="1"/>
  <c r="U6" i="5"/>
  <c r="AL10" i="4" s="1"/>
  <c r="T6" i="5"/>
  <c r="S6" i="5"/>
  <c r="R6" i="5"/>
  <c r="Q6" i="5"/>
  <c r="W10" i="4" s="1"/>
  <c r="P6" i="5"/>
  <c r="P10" i="4" s="1"/>
  <c r="O6" i="5"/>
  <c r="N6" i="5"/>
  <c r="B10" i="4" s="1"/>
  <c r="M6" i="5"/>
  <c r="L6" i="5"/>
  <c r="K6" i="5"/>
  <c r="J6" i="5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H85" i="4"/>
  <c r="E85" i="4"/>
  <c r="BB10" i="4"/>
  <c r="I10" i="4"/>
  <c r="BB8" i="4"/>
  <c r="AT8" i="4"/>
  <c r="AL8" i="4"/>
  <c r="AD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<sst xmlns="http://schemas.openxmlformats.org/spreadsheetml/2006/main" count="228" uniqueCount="114">
  <si>
    <t>経営比較分析表（令和2年度決算）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</si>
  <si>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</si>
  <si>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</si>
  <si>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</si>
  <si>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</si>
  <si>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</si>
  <si>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</si>
  <si>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</si>
  <si>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</si>
  <si>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</si>
  <si>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</si>
  <si>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</si>
  <si>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</si>
  <si>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</si>
  <si>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</si>
  <si>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</si>
  <si>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</si>
  <si>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</si>
  <si>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</si>
  <si>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</si>
  <si>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</si>
  <si>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</si>
  <si>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令和2年度全国平均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</si>
  <si>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</si>
  <si>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</si>
  <si>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</si>
  <si>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</si>
  <si>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</si>
  <si>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</si>
  <si>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</si>
  <si>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</si>
  <si>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</si>
  <si>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</si>
  <si>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</si>
  <si>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</si>
  <si>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</si>
  <si>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</si>
  <si>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</si>
  <si>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</si>
  <si>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</si>
  <si>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</si>
  <si>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</si>
  <si>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</si>
  <si>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</si>
  <si>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</si>
  <si>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</si>
  <si>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</si>
  <si>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</si>
  <si>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</si>
  <si>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</si>
  <si>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</si>
  <si>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</si>
  <si>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</si>
  <si>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</si>
  <si>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</si>
  <si>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</si>
  <si>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</si>
  <si>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</si>
  <si>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</si>
  <si>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</si>
  <si>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</si>
  <si>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</si>
  <si>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</si>
  <si>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</si>
  <si>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</si>
  <si>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</si>
  <si>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</si>
  <si>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</si>
  <si>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</si>
  <si>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</si>
  <si>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</si>
  <si>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</si>
  <si>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</si>
  <si>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</si>
  <si>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</si>
  <si>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</si>
  <si>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</si>
  <si>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</si>
  <si>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</si>
  <si>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</si>
  <si>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</si>
  <si>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</si>
  <si>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</si>
  <si>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</si>
  <si>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</si>
  <si>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</si>
  <si>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</si>
  <si>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</si>
  <si>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</si>
  <si>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</si>
  <si>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</si>
  <si>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</si>
  <si>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</si>
  <si>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三重県　紀宝町</t>
  </si>
  <si>
    <t>法適用</t>
  </si>
  <si>
    <t>水道事業</t>
  </si>
  <si>
    <t>末端給水事業</t>
  </si>
  <si>
    <t>A7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</si>
  <si>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</si>
  <si>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</si>
  <si>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</si>
  <si>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</si>
  <si>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</si>
  <si>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</si>
  <si>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</si>
  <si>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</si>
  <si>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</si>
  <si>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</si>
  <si>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</si>
  <si>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</si>
  <si>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</si>
  <si>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平成27年度に料金改定を行ったことにより、料金改定以降は経常収支比率は100％を上回っており、累積欠損金比率は年々減少し、令和2年度において欠損金は解消された。今後とも費用の抑制及び収益の確保において改善を行い、有収率についても向上の為、効率的に管路更新や漏水修理を行っていく必要がある。
創設から40年以上経過し施設及び管路の老朽化が進んでいる。令和2年度に作成したアセットマネジメント（資産管理計画）を基に更新を進めていく必要がある。</t>
    <rPh sb="123" eb="127">
      <t>カンロコウシン</t>
    </rPh>
    <phoneticPr fontId="4"/>
  </si>
  <si>
    <t>平成27年度に料金改定を行ったこともあり、料金改定以降は経常収支比率は100％を上回っており、料金回収率も100％を上回って推移している。しかし、減価償却費の減少も要因となっていることから、今後施設の更新にかかる財源などを確保する為にも、経営改善に向けた取組を継続していかなければならない。
累積欠損金比率は年々減少し、令和2年度において欠損金は解消された。
流動比率においては100％を上回っているが、類似団体と比べると平均値を下回っている。
企業債残高対給水収益比率は少しずつ改善してきている。
施設利用率については、余裕があり特に問題はないと思われる。
有収率は、管路の漏水が多かった為、昨年と比べ大きく減少している。全国平均、類似団体と比べても低い状態にある為、有収率の向上に努めていかなくてはならない。</t>
    <rPh sb="58" eb="60">
      <t>ウワマワ</t>
    </rPh>
    <rPh sb="62" eb="64">
      <t>スイイ</t>
    </rPh>
    <rPh sb="154" eb="156">
      <t>ネンネン</t>
    </rPh>
    <rPh sb="160" eb="162">
      <t>レイワ</t>
    </rPh>
    <rPh sb="163" eb="165">
      <t>ネンド</t>
    </rPh>
    <rPh sb="169" eb="172">
      <t>ケッソンキン</t>
    </rPh>
    <rPh sb="173" eb="175">
      <t>カイショウ</t>
    </rPh>
    <rPh sb="285" eb="287">
      <t>カンロ</t>
    </rPh>
    <rPh sb="288" eb="290">
      <t>ロウスイ</t>
    </rPh>
    <rPh sb="291" eb="292">
      <t>オオ</t>
    </rPh>
    <rPh sb="295" eb="296">
      <t>タメ</t>
    </rPh>
    <rPh sb="302" eb="303">
      <t>オオ</t>
    </rPh>
    <phoneticPr fontId="4"/>
  </si>
  <si>
    <t>有形固定資産減価償却率が高く、資産の老朽化が進んでいる状況であるが、施設を更新する財源の確保が難しい状況である。
創設から40年以上経過し、管路経年化率が大きく増加しており、管路の老朽化は進行している。令和2年度に作成したアセットマネジメント（資産管理計画）を基に更新を進めていく必要がある。</t>
    <rPh sb="101" eb="103">
      <t>レイワ</t>
    </rPh>
    <rPh sb="104" eb="106">
      <t>ネンド</t>
    </rPh>
    <rPh sb="107" eb="109">
      <t>サクセイ</t>
    </rPh>
    <rPh sb="128" eb="129">
      <t>モト</t>
    </rPh>
    <rPh sb="133" eb="134">
      <t>スス</t>
    </rPh>
    <rPh sb="138" eb="140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</si>
</sst>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H&quot;yy"/>
    <numFmt numFmtId="181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Border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181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5" fillId="0" borderId="3" xfId="0" applyNumberFormat="1" applyFont="1" applyBorder="1" applyAlignment="1" applyProtection="1">
      <alignment horizontal="center" vertical="center" shrinkToFit="1"/>
      <protection hidden="1"/>
    </xf>
    <xf numFmtId="0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Border="1" applyAlignment="1" applyProtection="1">
      <alignment horizontal="left" vertical="center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;&quot;-&quot;">
                  <c:v>0.17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ADB-47FD-96D5-B25EB9FBF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891432"/>
        <c:axId val="1953698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0.47</c:v>
                </c:pt>
                <c:pt idx="1">
                  <c:v>0.39</c:v>
                </c:pt>
                <c:pt idx="2">
                  <c:v>0.43</c:v>
                </c:pt>
                <c:pt idx="3">
                  <c:v>0.42</c:v>
                </c:pt>
                <c:pt idx="4">
                  <c:v>0.44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ADB-47FD-96D5-B25EB9FBF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91432"/>
        <c:axId val="195369808"/>
      </c:lineChart>
      <c:dateAx>
        <c:axId val="1118914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95369808"/>
        <c:crosses val="autoZero"/>
        <c:auto val="1"/>
        <c:lblOffset val="100"/>
        <c:baseTimeUnit val="years"/>
      </c:dateAx>
      <c:valAx>
        <c:axId val="1953698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1891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69.37</c:v>
                </c:pt>
                <c:pt idx="1">
                  <c:v>67.81</c:v>
                </c:pt>
                <c:pt idx="2">
                  <c:v>64.56</c:v>
                </c:pt>
                <c:pt idx="3">
                  <c:v>63.93</c:v>
                </c:pt>
                <c:pt idx="4">
                  <c:v>71.260000000000005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18E-4E89-9559-67C72B86B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6033720"/>
        <c:axId val="1960341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54.24</c:v>
                </c:pt>
                <c:pt idx="1">
                  <c:v>55.88</c:v>
                </c:pt>
                <c:pt idx="2">
                  <c:v>55.22</c:v>
                </c:pt>
                <c:pt idx="3">
                  <c:v>54.05</c:v>
                </c:pt>
                <c:pt idx="4">
                  <c:v>54.43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18E-4E89-9559-67C72B86B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033720"/>
        <c:axId val="196034112"/>
      </c:lineChart>
      <c:dateAx>
        <c:axId val="1960337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96034112"/>
        <c:crosses val="autoZero"/>
        <c:auto val="1"/>
        <c:lblOffset val="100"/>
        <c:baseTimeUnit val="years"/>
      </c:dateAx>
      <c:valAx>
        <c:axId val="1960341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96033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74.510000000000005</c:v>
                </c:pt>
                <c:pt idx="1">
                  <c:v>74.459999999999994</c:v>
                </c:pt>
                <c:pt idx="2">
                  <c:v>76.58</c:v>
                </c:pt>
                <c:pt idx="3">
                  <c:v>76.180000000000007</c:v>
                </c:pt>
                <c:pt idx="4">
                  <c:v>70.260000000000005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354-46F3-98FB-14C8C0256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6035288"/>
        <c:axId val="1960356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81.680000000000007</c:v>
                </c:pt>
                <c:pt idx="1">
                  <c:v>80.989999999999995</c:v>
                </c:pt>
                <c:pt idx="2">
                  <c:v>80.930000000000007</c:v>
                </c:pt>
                <c:pt idx="3">
                  <c:v>80.510000000000005</c:v>
                </c:pt>
                <c:pt idx="4">
                  <c:v>79.44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4-46F3-98FB-14C8C0256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035288"/>
        <c:axId val="196035680"/>
      </c:lineChart>
      <c:dateAx>
        <c:axId val="196035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96035680"/>
        <c:crosses val="autoZero"/>
        <c:auto val="1"/>
        <c:lblOffset val="100"/>
        <c:baseTimeUnit val="years"/>
      </c:dateAx>
      <c:valAx>
        <c:axId val="1960356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96035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109.77</c:v>
                </c:pt>
                <c:pt idx="1">
                  <c:v>127.54</c:v>
                </c:pt>
                <c:pt idx="2">
                  <c:v>133.09</c:v>
                </c:pt>
                <c:pt idx="3">
                  <c:v>143.99</c:v>
                </c:pt>
                <c:pt idx="4">
                  <c:v>138.11000000000001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EBD-418E-93CE-AA578894D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442816"/>
        <c:axId val="1954432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111.34</c:v>
                </c:pt>
                <c:pt idx="1">
                  <c:v>110.02</c:v>
                </c:pt>
                <c:pt idx="2">
                  <c:v>108.76</c:v>
                </c:pt>
                <c:pt idx="3">
                  <c:v>108.46</c:v>
                </c:pt>
                <c:pt idx="4">
                  <c:v>109.02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EBD-418E-93CE-AA578894D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442816"/>
        <c:axId val="195443200"/>
      </c:lineChart>
      <c:dateAx>
        <c:axId val="1954428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95443200"/>
        <c:crosses val="autoZero"/>
        <c:auto val="1"/>
        <c:lblOffset val="100"/>
        <c:baseTimeUnit val="years"/>
      </c:dateAx>
      <c:valAx>
        <c:axId val="19544320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954428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57.27</c:v>
                </c:pt>
                <c:pt idx="1">
                  <c:v>59.12</c:v>
                </c:pt>
                <c:pt idx="2">
                  <c:v>57.47</c:v>
                </c:pt>
                <c:pt idx="3">
                  <c:v>58.87</c:v>
                </c:pt>
                <c:pt idx="4">
                  <c:v>60.09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19E-40A4-B107-40525EFDC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61160"/>
        <c:axId val="195765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48.14</c:v>
                </c:pt>
                <c:pt idx="1">
                  <c:v>46.61</c:v>
                </c:pt>
                <c:pt idx="2">
                  <c:v>47.97</c:v>
                </c:pt>
                <c:pt idx="3">
                  <c:v>49.12</c:v>
                </c:pt>
                <c:pt idx="4">
                  <c:v>49.39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19E-40A4-B107-40525EFDC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761160"/>
        <c:axId val="195765640"/>
      </c:lineChart>
      <c:dateAx>
        <c:axId val="19576116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95765640"/>
        <c:crosses val="autoZero"/>
        <c:auto val="1"/>
        <c:lblOffset val="100"/>
        <c:baseTimeUnit val="years"/>
      </c:dateAx>
      <c:valAx>
        <c:axId val="195765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957611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10.43</c:v>
                </c:pt>
                <c:pt idx="1">
                  <c:v>22.52</c:v>
                </c:pt>
                <c:pt idx="2">
                  <c:v>28.68</c:v>
                </c:pt>
                <c:pt idx="3">
                  <c:v>46.96</c:v>
                </c:pt>
                <c:pt idx="4">
                  <c:v>61.61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17D-4230-A12B-6A6386E80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825872"/>
        <c:axId val="1958262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11.13</c:v>
                </c:pt>
                <c:pt idx="1">
                  <c:v>10.84</c:v>
                </c:pt>
                <c:pt idx="2">
                  <c:v>15.33</c:v>
                </c:pt>
                <c:pt idx="3">
                  <c:v>16.760000000000002</c:v>
                </c:pt>
                <c:pt idx="4">
                  <c:v>18.57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17D-4230-A12B-6A6386E80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825872"/>
        <c:axId val="195826256"/>
      </c:lineChart>
      <c:dateAx>
        <c:axId val="1958258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95826256"/>
        <c:crosses val="autoZero"/>
        <c:auto val="1"/>
        <c:lblOffset val="100"/>
        <c:baseTimeUnit val="years"/>
      </c:dateAx>
      <c:valAx>
        <c:axId val="1958262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958258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データ!$AI$6:$AM$6</c:f>
              <c:numCache>
                <c:formatCode>#,##0.00;"△"#,##0.00;"-"</c:formatCode>
                <c:ptCount val="5"/>
                <c:pt idx="0">
                  <c:v>109.97</c:v>
                </c:pt>
                <c:pt idx="1">
                  <c:v>86.38</c:v>
                </c:pt>
                <c:pt idx="2">
                  <c:v>57.51</c:v>
                </c:pt>
                <c:pt idx="3">
                  <c:v>20.75</c:v>
                </c:pt>
                <c:pt idx="4" formatCode="#,##0.00;&quot;△&quot;#,##0.0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9C3-49DC-AEDF-F78E31158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574152"/>
        <c:axId val="1955745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10.130000000000001</c:v>
                </c:pt>
                <c:pt idx="1">
                  <c:v>7.31</c:v>
                </c:pt>
                <c:pt idx="2">
                  <c:v>7.48</c:v>
                </c:pt>
                <c:pt idx="3">
                  <c:v>11.94</c:v>
                </c:pt>
                <c:pt idx="4">
                  <c:v>11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9C3-49DC-AEDF-F78E31158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574152"/>
        <c:axId val="195574544"/>
      </c:lineChart>
      <c:dateAx>
        <c:axId val="19557415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95574544"/>
        <c:crosses val="autoZero"/>
        <c:auto val="1"/>
        <c:lblOffset val="100"/>
        <c:baseTimeUnit val="years"/>
      </c:dateAx>
      <c:valAx>
        <c:axId val="1955745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955741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144.68</c:v>
                </c:pt>
                <c:pt idx="1">
                  <c:v>174.47</c:v>
                </c:pt>
                <c:pt idx="2">
                  <c:v>171.28</c:v>
                </c:pt>
                <c:pt idx="3">
                  <c:v>218.85</c:v>
                </c:pt>
                <c:pt idx="4">
                  <c:v>212.08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DBD-45E6-B580-E23D267D6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575720"/>
        <c:axId val="1955761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388.67</c:v>
                </c:pt>
                <c:pt idx="1">
                  <c:v>355.27</c:v>
                </c:pt>
                <c:pt idx="2">
                  <c:v>359.7</c:v>
                </c:pt>
                <c:pt idx="3">
                  <c:v>362.93</c:v>
                </c:pt>
                <c:pt idx="4">
                  <c:v>371.81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DBD-45E6-B580-E23D267D6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575720"/>
        <c:axId val="195576112"/>
      </c:lineChart>
      <c:dateAx>
        <c:axId val="1955757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95576112"/>
        <c:crosses val="autoZero"/>
        <c:auto val="1"/>
        <c:lblOffset val="100"/>
        <c:baseTimeUnit val="years"/>
      </c:dateAx>
      <c:valAx>
        <c:axId val="1955761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95575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543.83000000000004</c:v>
                </c:pt>
                <c:pt idx="1">
                  <c:v>522.91</c:v>
                </c:pt>
                <c:pt idx="2">
                  <c:v>499.92</c:v>
                </c:pt>
                <c:pt idx="3">
                  <c:v>462.54</c:v>
                </c:pt>
                <c:pt idx="4">
                  <c:v>411.29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0A8-404A-869A-2F1DCDD7C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577288"/>
        <c:axId val="1955776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422.5</c:v>
                </c:pt>
                <c:pt idx="1">
                  <c:v>458.27</c:v>
                </c:pt>
                <c:pt idx="2">
                  <c:v>447.01</c:v>
                </c:pt>
                <c:pt idx="3">
                  <c:v>439.05</c:v>
                </c:pt>
                <c:pt idx="4">
                  <c:v>465.85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0A8-404A-869A-2F1DCDD7C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577288"/>
        <c:axId val="195577680"/>
      </c:lineChart>
      <c:dateAx>
        <c:axId val="195577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95577680"/>
        <c:crosses val="autoZero"/>
        <c:auto val="1"/>
        <c:lblOffset val="100"/>
        <c:baseTimeUnit val="years"/>
      </c:dateAx>
      <c:valAx>
        <c:axId val="19557768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95577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96.24</c:v>
                </c:pt>
                <c:pt idx="1">
                  <c:v>112.62</c:v>
                </c:pt>
                <c:pt idx="2">
                  <c:v>117.03</c:v>
                </c:pt>
                <c:pt idx="3">
                  <c:v>128.38999999999999</c:v>
                </c:pt>
                <c:pt idx="4">
                  <c:v>120.88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F75-480C-91AD-6E74FD6B3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678528"/>
        <c:axId val="1956789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101.64</c:v>
                </c:pt>
                <c:pt idx="1">
                  <c:v>96.77</c:v>
                </c:pt>
                <c:pt idx="2">
                  <c:v>95.81</c:v>
                </c:pt>
                <c:pt idx="3">
                  <c:v>95.26</c:v>
                </c:pt>
                <c:pt idx="4">
                  <c:v>92.39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F75-480C-91AD-6E74FD6B3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678528"/>
        <c:axId val="195678920"/>
      </c:lineChart>
      <c:dateAx>
        <c:axId val="19567852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95678920"/>
        <c:crosses val="autoZero"/>
        <c:auto val="1"/>
        <c:lblOffset val="100"/>
        <c:baseTimeUnit val="years"/>
      </c:dateAx>
      <c:valAx>
        <c:axId val="1956789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956785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182.83</c:v>
                </c:pt>
                <c:pt idx="1">
                  <c:v>156.28</c:v>
                </c:pt>
                <c:pt idx="2">
                  <c:v>150.68</c:v>
                </c:pt>
                <c:pt idx="3">
                  <c:v>137.66</c:v>
                </c:pt>
                <c:pt idx="4">
                  <c:v>145.62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A87-497C-8B0B-D7540F0B1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680096"/>
        <c:axId val="1956804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179.16</c:v>
                </c:pt>
                <c:pt idx="1">
                  <c:v>187.18</c:v>
                </c:pt>
                <c:pt idx="2">
                  <c:v>189.58</c:v>
                </c:pt>
                <c:pt idx="3">
                  <c:v>192.82</c:v>
                </c:pt>
                <c:pt idx="4">
                  <c:v>192.98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A87-497C-8B0B-D7540F0B1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680096"/>
        <c:axId val="195680488"/>
      </c:lineChart>
      <c:dateAx>
        <c:axId val="19568009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95680488"/>
        <c:crosses val="autoZero"/>
        <c:auto val="1"/>
        <c:lblOffset val="100"/>
        <c:baseTimeUnit val="years"/>
      </c:dateAx>
      <c:valAx>
        <c:axId val="1956804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956800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【110.27】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【260.31】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【275.67】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【166.40】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【100.05】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【50.19】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【20.63】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Y1" zoomScale="85" zoomScaleNormal="85" workbookViewId="0">
      <selection activeCell="BL66" sqref="BL66:BZ82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84" t="s">
        <v>0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</row>
    <row r="3" spans="1:78" ht="9.75" customHeight="1" x14ac:dyDescent="0.15">
      <c r="A3" s="2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</row>
    <row r="4" spans="1:78" ht="9.75" customHeight="1" x14ac:dyDescent="0.15">
      <c r="A4" s="2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85" t="str">
        <f>データ!H6</f>
        <v>三重県　紀宝町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6"/>
      <c r="AE6" s="86"/>
      <c r="AF6" s="86"/>
      <c r="AG6" s="86"/>
      <c r="AH6" s="4"/>
      <c r="AI6" s="4"/>
      <c r="AJ6" s="4"/>
      <c r="AK6" s="4"/>
      <c r="AL6" s="4"/>
      <c r="AM6" s="4"/>
      <c r="AN6" s="4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76" t="s">
        <v>1</v>
      </c>
      <c r="C7" s="77"/>
      <c r="D7" s="77"/>
      <c r="E7" s="77"/>
      <c r="F7" s="77"/>
      <c r="G7" s="77"/>
      <c r="H7" s="77"/>
      <c r="I7" s="76" t="s">
        <v>2</v>
      </c>
      <c r="J7" s="77"/>
      <c r="K7" s="77"/>
      <c r="L7" s="77"/>
      <c r="M7" s="77"/>
      <c r="N7" s="77"/>
      <c r="O7" s="78"/>
      <c r="P7" s="79" t="s">
        <v>3</v>
      </c>
      <c r="Q7" s="79"/>
      <c r="R7" s="79"/>
      <c r="S7" s="79"/>
      <c r="T7" s="79"/>
      <c r="U7" s="79"/>
      <c r="V7" s="79"/>
      <c r="W7" s="79" t="s">
        <v>4</v>
      </c>
      <c r="X7" s="79"/>
      <c r="Y7" s="79"/>
      <c r="Z7" s="79"/>
      <c r="AA7" s="79"/>
      <c r="AB7" s="79"/>
      <c r="AC7" s="79"/>
      <c r="AD7" s="79" t="s">
        <v>5</v>
      </c>
      <c r="AE7" s="79"/>
      <c r="AF7" s="79"/>
      <c r="AG7" s="79"/>
      <c r="AH7" s="79"/>
      <c r="AI7" s="79"/>
      <c r="AJ7" s="79"/>
      <c r="AK7" s="4"/>
      <c r="AL7" s="79" t="s">
        <v>6</v>
      </c>
      <c r="AM7" s="79"/>
      <c r="AN7" s="79"/>
      <c r="AO7" s="79"/>
      <c r="AP7" s="79"/>
      <c r="AQ7" s="79"/>
      <c r="AR7" s="79"/>
      <c r="AS7" s="79"/>
      <c r="AT7" s="76" t="s">
        <v>7</v>
      </c>
      <c r="AU7" s="77"/>
      <c r="AV7" s="77"/>
      <c r="AW7" s="77"/>
      <c r="AX7" s="77"/>
      <c r="AY7" s="77"/>
      <c r="AZ7" s="77"/>
      <c r="BA7" s="77"/>
      <c r="BB7" s="79" t="s">
        <v>8</v>
      </c>
      <c r="BC7" s="79"/>
      <c r="BD7" s="79"/>
      <c r="BE7" s="79"/>
      <c r="BF7" s="79"/>
      <c r="BG7" s="79"/>
      <c r="BH7" s="79"/>
      <c r="BI7" s="79"/>
      <c r="BJ7" s="3"/>
      <c r="BK7" s="3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 x14ac:dyDescent="0.15">
      <c r="A8" s="2"/>
      <c r="B8" s="80" t="str">
        <f>データ!$I$6</f>
        <v>法適用</v>
      </c>
      <c r="C8" s="81"/>
      <c r="D8" s="81"/>
      <c r="E8" s="81"/>
      <c r="F8" s="81"/>
      <c r="G8" s="81"/>
      <c r="H8" s="81"/>
      <c r="I8" s="80" t="str">
        <f>データ!$J$6</f>
        <v>水道事業</v>
      </c>
      <c r="J8" s="81"/>
      <c r="K8" s="81"/>
      <c r="L8" s="81"/>
      <c r="M8" s="81"/>
      <c r="N8" s="81"/>
      <c r="O8" s="82"/>
      <c r="P8" s="83" t="str">
        <f>データ!$K$6</f>
        <v>末端給水事業</v>
      </c>
      <c r="Q8" s="83"/>
      <c r="R8" s="83"/>
      <c r="S8" s="83"/>
      <c r="T8" s="83"/>
      <c r="U8" s="83"/>
      <c r="V8" s="83"/>
      <c r="W8" s="83" t="str">
        <f>データ!$L$6</f>
        <v>A7</v>
      </c>
      <c r="X8" s="83"/>
      <c r="Y8" s="83"/>
      <c r="Z8" s="83"/>
      <c r="AA8" s="83"/>
      <c r="AB8" s="83"/>
      <c r="AC8" s="83"/>
      <c r="AD8" s="83" t="str">
        <f>データ!$M$6</f>
        <v>非設置</v>
      </c>
      <c r="AE8" s="83"/>
      <c r="AF8" s="83"/>
      <c r="AG8" s="83"/>
      <c r="AH8" s="83"/>
      <c r="AI8" s="83"/>
      <c r="AJ8" s="83"/>
      <c r="AK8" s="4"/>
      <c r="AL8" s="71">
        <f>データ!$R$6</f>
        <v>10711</v>
      </c>
      <c r="AM8" s="71"/>
      <c r="AN8" s="71"/>
      <c r="AO8" s="71"/>
      <c r="AP8" s="71"/>
      <c r="AQ8" s="71"/>
      <c r="AR8" s="71"/>
      <c r="AS8" s="71"/>
      <c r="AT8" s="67">
        <f>データ!$S$6</f>
        <v>79.62</v>
      </c>
      <c r="AU8" s="68"/>
      <c r="AV8" s="68"/>
      <c r="AW8" s="68"/>
      <c r="AX8" s="68"/>
      <c r="AY8" s="68"/>
      <c r="AZ8" s="68"/>
      <c r="BA8" s="68"/>
      <c r="BB8" s="70">
        <f>データ!$T$6</f>
        <v>134.53</v>
      </c>
      <c r="BC8" s="70"/>
      <c r="BD8" s="70"/>
      <c r="BE8" s="70"/>
      <c r="BF8" s="70"/>
      <c r="BG8" s="70"/>
      <c r="BH8" s="70"/>
      <c r="BI8" s="70"/>
      <c r="BJ8" s="3"/>
      <c r="BK8" s="3"/>
      <c r="BL8" s="74" t="s">
        <v>10</v>
      </c>
      <c r="BM8" s="75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 x14ac:dyDescent="0.15">
      <c r="A9" s="2"/>
      <c r="B9" s="76" t="s">
        <v>12</v>
      </c>
      <c r="C9" s="77"/>
      <c r="D9" s="77"/>
      <c r="E9" s="77"/>
      <c r="F9" s="77"/>
      <c r="G9" s="77"/>
      <c r="H9" s="77"/>
      <c r="I9" s="76" t="s">
        <v>13</v>
      </c>
      <c r="J9" s="77"/>
      <c r="K9" s="77"/>
      <c r="L9" s="77"/>
      <c r="M9" s="77"/>
      <c r="N9" s="77"/>
      <c r="O9" s="78"/>
      <c r="P9" s="79" t="s">
        <v>14</v>
      </c>
      <c r="Q9" s="79"/>
      <c r="R9" s="79"/>
      <c r="S9" s="79"/>
      <c r="T9" s="79"/>
      <c r="U9" s="79"/>
      <c r="V9" s="79"/>
      <c r="W9" s="79" t="s">
        <v>15</v>
      </c>
      <c r="X9" s="79"/>
      <c r="Y9" s="79"/>
      <c r="Z9" s="79"/>
      <c r="AA9" s="79"/>
      <c r="AB9" s="79"/>
      <c r="AC9" s="79"/>
      <c r="AD9" s="2"/>
      <c r="AE9" s="2"/>
      <c r="AF9" s="2"/>
      <c r="AG9" s="2"/>
      <c r="AH9" s="4"/>
      <c r="AI9" s="4"/>
      <c r="AJ9" s="4"/>
      <c r="AK9" s="4"/>
      <c r="AL9" s="79" t="s">
        <v>16</v>
      </c>
      <c r="AM9" s="79"/>
      <c r="AN9" s="79"/>
      <c r="AO9" s="79"/>
      <c r="AP9" s="79"/>
      <c r="AQ9" s="79"/>
      <c r="AR9" s="79"/>
      <c r="AS9" s="79"/>
      <c r="AT9" s="76" t="s">
        <v>17</v>
      </c>
      <c r="AU9" s="77"/>
      <c r="AV9" s="77"/>
      <c r="AW9" s="77"/>
      <c r="AX9" s="77"/>
      <c r="AY9" s="77"/>
      <c r="AZ9" s="77"/>
      <c r="BA9" s="77"/>
      <c r="BB9" s="79" t="s">
        <v>18</v>
      </c>
      <c r="BC9" s="79"/>
      <c r="BD9" s="79"/>
      <c r="BE9" s="79"/>
      <c r="BF9" s="79"/>
      <c r="BG9" s="79"/>
      <c r="BH9" s="79"/>
      <c r="BI9" s="79"/>
      <c r="BJ9" s="3"/>
      <c r="BK9" s="3"/>
      <c r="BL9" s="65" t="s">
        <v>19</v>
      </c>
      <c r="BM9" s="66"/>
      <c r="BN9" s="11" t="s">
        <v>20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 x14ac:dyDescent="0.15">
      <c r="A10" s="2"/>
      <c r="B10" s="67" t="str">
        <f>データ!$N$6</f>
        <v>-</v>
      </c>
      <c r="C10" s="68"/>
      <c r="D10" s="68"/>
      <c r="E10" s="68"/>
      <c r="F10" s="68"/>
      <c r="G10" s="68"/>
      <c r="H10" s="68"/>
      <c r="I10" s="67">
        <f>データ!$O$6</f>
        <v>51.1</v>
      </c>
      <c r="J10" s="68"/>
      <c r="K10" s="68"/>
      <c r="L10" s="68"/>
      <c r="M10" s="68"/>
      <c r="N10" s="68"/>
      <c r="O10" s="69"/>
      <c r="P10" s="70">
        <f>データ!$P$6</f>
        <v>97.2</v>
      </c>
      <c r="Q10" s="70"/>
      <c r="R10" s="70"/>
      <c r="S10" s="70"/>
      <c r="T10" s="70"/>
      <c r="U10" s="70"/>
      <c r="V10" s="70"/>
      <c r="W10" s="71">
        <f>データ!$Q$6</f>
        <v>3170</v>
      </c>
      <c r="X10" s="71"/>
      <c r="Y10" s="71"/>
      <c r="Z10" s="71"/>
      <c r="AA10" s="71"/>
      <c r="AB10" s="71"/>
      <c r="AC10" s="71"/>
      <c r="AD10" s="2"/>
      <c r="AE10" s="2"/>
      <c r="AF10" s="2"/>
      <c r="AG10" s="2"/>
      <c r="AH10" s="4"/>
      <c r="AI10" s="4"/>
      <c r="AJ10" s="4"/>
      <c r="AK10" s="4"/>
      <c r="AL10" s="71">
        <f>データ!$U$6</f>
        <v>10375</v>
      </c>
      <c r="AM10" s="71"/>
      <c r="AN10" s="71"/>
      <c r="AO10" s="71"/>
      <c r="AP10" s="71"/>
      <c r="AQ10" s="71"/>
      <c r="AR10" s="71"/>
      <c r="AS10" s="71"/>
      <c r="AT10" s="67">
        <f>データ!$V$6</f>
        <v>15.86</v>
      </c>
      <c r="AU10" s="68"/>
      <c r="AV10" s="68"/>
      <c r="AW10" s="68"/>
      <c r="AX10" s="68"/>
      <c r="AY10" s="68"/>
      <c r="AZ10" s="68"/>
      <c r="BA10" s="68"/>
      <c r="BB10" s="70">
        <f>データ!$W$6</f>
        <v>654.16</v>
      </c>
      <c r="BC10" s="70"/>
      <c r="BD10" s="70"/>
      <c r="BE10" s="70"/>
      <c r="BF10" s="70"/>
      <c r="BG10" s="70"/>
      <c r="BH10" s="70"/>
      <c r="BI10" s="70"/>
      <c r="BJ10" s="2"/>
      <c r="BK10" s="2"/>
      <c r="BL10" s="72" t="s">
        <v>21</v>
      </c>
      <c r="BM10" s="73"/>
      <c r="BN10" s="14" t="s">
        <v>22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7" t="s">
        <v>23</v>
      </c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</row>
    <row r="14" spans="1:78" ht="13.5" customHeight="1" x14ac:dyDescent="0.15">
      <c r="A14" s="2"/>
      <c r="B14" s="59" t="s">
        <v>24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1"/>
      <c r="BK14" s="2"/>
      <c r="BL14" s="45" t="s">
        <v>25</v>
      </c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7"/>
    </row>
    <row r="15" spans="1:78" ht="13.5" customHeight="1" x14ac:dyDescent="0.15">
      <c r="A15" s="2"/>
      <c r="B15" s="62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4"/>
      <c r="BK15" s="2"/>
      <c r="BL15" s="48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0"/>
    </row>
    <row r="16" spans="1:78" ht="13.5" customHeight="1" x14ac:dyDescent="0.15">
      <c r="A16" s="2"/>
      <c r="B16" s="1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18"/>
      <c r="BK16" s="2"/>
      <c r="BL16" s="51" t="s">
        <v>112</v>
      </c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3"/>
    </row>
    <row r="17" spans="1:78" ht="13.5" customHeight="1" x14ac:dyDescent="0.15">
      <c r="A17" s="2"/>
      <c r="B17" s="1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18"/>
      <c r="BK17" s="2"/>
      <c r="BL17" s="51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3"/>
    </row>
    <row r="18" spans="1:78" ht="13.5" customHeight="1" x14ac:dyDescent="0.15">
      <c r="A18" s="2"/>
      <c r="B18" s="1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18"/>
      <c r="BK18" s="2"/>
      <c r="BL18" s="51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3"/>
    </row>
    <row r="19" spans="1:78" ht="13.5" customHeight="1" x14ac:dyDescent="0.15">
      <c r="A19" s="2"/>
      <c r="B19" s="1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18"/>
      <c r="BK19" s="2"/>
      <c r="BL19" s="51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3"/>
    </row>
    <row r="20" spans="1:78" ht="13.5" customHeight="1" x14ac:dyDescent="0.15">
      <c r="A20" s="2"/>
      <c r="B20" s="1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18"/>
      <c r="BK20" s="2"/>
      <c r="BL20" s="51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3"/>
    </row>
    <row r="21" spans="1:78" ht="13.5" customHeight="1" x14ac:dyDescent="0.15">
      <c r="A21" s="2"/>
      <c r="B21" s="1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18"/>
      <c r="BK21" s="2"/>
      <c r="BL21" s="51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3"/>
    </row>
    <row r="22" spans="1:78" ht="13.5" customHeight="1" x14ac:dyDescent="0.15">
      <c r="A22" s="2"/>
      <c r="B22" s="17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18"/>
      <c r="BK22" s="2"/>
      <c r="BL22" s="51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3"/>
    </row>
    <row r="23" spans="1:78" ht="13.5" customHeight="1" x14ac:dyDescent="0.15">
      <c r="A23" s="2"/>
      <c r="B23" s="17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18"/>
      <c r="BK23" s="2"/>
      <c r="BL23" s="51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3"/>
    </row>
    <row r="24" spans="1:78" ht="13.5" customHeight="1" x14ac:dyDescent="0.15">
      <c r="A24" s="2"/>
      <c r="B24" s="17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18"/>
      <c r="BK24" s="2"/>
      <c r="BL24" s="51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3"/>
    </row>
    <row r="25" spans="1:78" ht="13.5" customHeight="1" x14ac:dyDescent="0.15">
      <c r="A25" s="2"/>
      <c r="B25" s="17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18"/>
      <c r="BK25" s="2"/>
      <c r="BL25" s="51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3"/>
    </row>
    <row r="26" spans="1:78" ht="13.5" customHeight="1" x14ac:dyDescent="0.15">
      <c r="A26" s="2"/>
      <c r="B26" s="1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18"/>
      <c r="BK26" s="2"/>
      <c r="BL26" s="51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3"/>
    </row>
    <row r="27" spans="1:78" ht="13.5" customHeight="1" x14ac:dyDescent="0.15">
      <c r="A27" s="2"/>
      <c r="B27" s="1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18"/>
      <c r="BK27" s="2"/>
      <c r="BL27" s="51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3"/>
    </row>
    <row r="28" spans="1:78" ht="13.5" customHeight="1" x14ac:dyDescent="0.15">
      <c r="A28" s="2"/>
      <c r="B28" s="1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18"/>
      <c r="BK28" s="2"/>
      <c r="BL28" s="51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3"/>
    </row>
    <row r="29" spans="1:78" ht="13.5" customHeight="1" x14ac:dyDescent="0.15">
      <c r="A29" s="2"/>
      <c r="B29" s="1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18"/>
      <c r="BK29" s="2"/>
      <c r="BL29" s="51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3"/>
    </row>
    <row r="30" spans="1:78" ht="13.5" customHeight="1" x14ac:dyDescent="0.15">
      <c r="A30" s="2"/>
      <c r="B30" s="1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18"/>
      <c r="BK30" s="2"/>
      <c r="BL30" s="51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3"/>
    </row>
    <row r="31" spans="1:78" ht="13.5" customHeight="1" x14ac:dyDescent="0.15">
      <c r="A31" s="2"/>
      <c r="B31" s="1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18"/>
      <c r="BK31" s="2"/>
      <c r="BL31" s="51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3"/>
    </row>
    <row r="32" spans="1:78" ht="13.5" customHeight="1" x14ac:dyDescent="0.15">
      <c r="A32" s="2"/>
      <c r="B32" s="1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18"/>
      <c r="BK32" s="2"/>
      <c r="BL32" s="51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3"/>
    </row>
    <row r="33" spans="1:78" ht="13.5" customHeight="1" x14ac:dyDescent="0.15">
      <c r="A33" s="2"/>
      <c r="B33" s="1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18"/>
      <c r="BK33" s="2"/>
      <c r="BL33" s="51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3"/>
    </row>
    <row r="34" spans="1:78" ht="13.5" customHeight="1" x14ac:dyDescent="0.15">
      <c r="A34" s="2"/>
      <c r="B34" s="17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51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3"/>
    </row>
    <row r="35" spans="1:78" ht="13.5" customHeight="1" x14ac:dyDescent="0.15">
      <c r="A35" s="2"/>
      <c r="B35" s="17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51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3"/>
    </row>
    <row r="36" spans="1:78" ht="13.5" customHeight="1" x14ac:dyDescent="0.15">
      <c r="A36" s="2"/>
      <c r="B36" s="1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18"/>
      <c r="BK36" s="2"/>
      <c r="BL36" s="51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3"/>
    </row>
    <row r="37" spans="1:78" ht="13.5" customHeight="1" x14ac:dyDescent="0.15">
      <c r="A37" s="2"/>
      <c r="B37" s="17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18"/>
      <c r="BK37" s="2"/>
      <c r="BL37" s="51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3"/>
    </row>
    <row r="38" spans="1:78" ht="13.5" customHeight="1" x14ac:dyDescent="0.15">
      <c r="A38" s="2"/>
      <c r="B38" s="17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18"/>
      <c r="BK38" s="2"/>
      <c r="BL38" s="51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3"/>
    </row>
    <row r="39" spans="1:78" ht="13.5" customHeight="1" x14ac:dyDescent="0.15">
      <c r="A39" s="2"/>
      <c r="B39" s="17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18"/>
      <c r="BK39" s="2"/>
      <c r="BL39" s="51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3"/>
    </row>
    <row r="40" spans="1:78" ht="13.5" customHeight="1" x14ac:dyDescent="0.15">
      <c r="A40" s="2"/>
      <c r="B40" s="17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18"/>
      <c r="BK40" s="2"/>
      <c r="BL40" s="51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3"/>
    </row>
    <row r="41" spans="1:78" ht="13.5" customHeight="1" x14ac:dyDescent="0.15">
      <c r="A41" s="2"/>
      <c r="B41" s="17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18"/>
      <c r="BK41" s="2"/>
      <c r="BL41" s="51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3"/>
    </row>
    <row r="42" spans="1:78" ht="13.5" customHeight="1" x14ac:dyDescent="0.15">
      <c r="A42" s="2"/>
      <c r="B42" s="17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18"/>
      <c r="BK42" s="2"/>
      <c r="BL42" s="51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2"/>
      <c r="BY42" s="52"/>
      <c r="BZ42" s="53"/>
    </row>
    <row r="43" spans="1:78" ht="13.5" customHeight="1" x14ac:dyDescent="0.15">
      <c r="A43" s="2"/>
      <c r="B43" s="17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18"/>
      <c r="BK43" s="2"/>
      <c r="BL43" s="51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52"/>
      <c r="BX43" s="52"/>
      <c r="BY43" s="52"/>
      <c r="BZ43" s="53"/>
    </row>
    <row r="44" spans="1:78" ht="13.5" customHeight="1" x14ac:dyDescent="0.15">
      <c r="A44" s="2"/>
      <c r="B44" s="17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18"/>
      <c r="BK44" s="2"/>
      <c r="BL44" s="51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3"/>
    </row>
    <row r="45" spans="1:78" ht="13.5" customHeight="1" x14ac:dyDescent="0.15">
      <c r="A45" s="2"/>
      <c r="B45" s="17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18"/>
      <c r="BK45" s="2"/>
      <c r="BL45" s="45" t="s">
        <v>26</v>
      </c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7"/>
    </row>
    <row r="46" spans="1:78" ht="13.5" customHeight="1" x14ac:dyDescent="0.15">
      <c r="A46" s="2"/>
      <c r="B46" s="17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18"/>
      <c r="BK46" s="2"/>
      <c r="BL46" s="48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50"/>
    </row>
    <row r="47" spans="1:78" ht="13.5" customHeight="1" x14ac:dyDescent="0.15">
      <c r="A47" s="2"/>
      <c r="B47" s="17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18"/>
      <c r="BK47" s="2"/>
      <c r="BL47" s="51" t="s">
        <v>113</v>
      </c>
      <c r="BM47" s="52"/>
      <c r="BN47" s="52"/>
      <c r="BO47" s="52"/>
      <c r="BP47" s="52"/>
      <c r="BQ47" s="52"/>
      <c r="BR47" s="52"/>
      <c r="BS47" s="52"/>
      <c r="BT47" s="52"/>
      <c r="BU47" s="52"/>
      <c r="BV47" s="52"/>
      <c r="BW47" s="52"/>
      <c r="BX47" s="52"/>
      <c r="BY47" s="52"/>
      <c r="BZ47" s="53"/>
    </row>
    <row r="48" spans="1:78" ht="13.5" customHeight="1" x14ac:dyDescent="0.15">
      <c r="A48" s="2"/>
      <c r="B48" s="17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18"/>
      <c r="BK48" s="2"/>
      <c r="BL48" s="51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3"/>
    </row>
    <row r="49" spans="1:78" ht="13.5" customHeight="1" x14ac:dyDescent="0.15">
      <c r="A49" s="2"/>
      <c r="B49" s="17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18"/>
      <c r="BK49" s="2"/>
      <c r="BL49" s="51"/>
      <c r="BM49" s="52"/>
      <c r="BN49" s="52"/>
      <c r="BO49" s="52"/>
      <c r="BP49" s="52"/>
      <c r="BQ49" s="52"/>
      <c r="BR49" s="52"/>
      <c r="BS49" s="52"/>
      <c r="BT49" s="52"/>
      <c r="BU49" s="52"/>
      <c r="BV49" s="52"/>
      <c r="BW49" s="52"/>
      <c r="BX49" s="52"/>
      <c r="BY49" s="52"/>
      <c r="BZ49" s="53"/>
    </row>
    <row r="50" spans="1:78" ht="13.5" customHeight="1" x14ac:dyDescent="0.15">
      <c r="A50" s="2"/>
      <c r="B50" s="17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18"/>
      <c r="BK50" s="2"/>
      <c r="BL50" s="51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3"/>
    </row>
    <row r="51" spans="1:78" ht="13.5" customHeight="1" x14ac:dyDescent="0.15">
      <c r="A51" s="2"/>
      <c r="B51" s="17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18"/>
      <c r="BK51" s="2"/>
      <c r="BL51" s="51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3"/>
    </row>
    <row r="52" spans="1:78" ht="13.5" customHeight="1" x14ac:dyDescent="0.15">
      <c r="A52" s="2"/>
      <c r="B52" s="17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18"/>
      <c r="BK52" s="2"/>
      <c r="BL52" s="51"/>
      <c r="BM52" s="52"/>
      <c r="BN52" s="52"/>
      <c r="BO52" s="52"/>
      <c r="BP52" s="52"/>
      <c r="BQ52" s="52"/>
      <c r="BR52" s="52"/>
      <c r="BS52" s="52"/>
      <c r="BT52" s="52"/>
      <c r="BU52" s="52"/>
      <c r="BV52" s="52"/>
      <c r="BW52" s="52"/>
      <c r="BX52" s="52"/>
      <c r="BY52" s="52"/>
      <c r="BZ52" s="53"/>
    </row>
    <row r="53" spans="1:78" ht="13.5" customHeight="1" x14ac:dyDescent="0.15">
      <c r="A53" s="2"/>
      <c r="B53" s="17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18"/>
      <c r="BK53" s="2"/>
      <c r="BL53" s="51"/>
      <c r="BM53" s="52"/>
      <c r="BN53" s="52"/>
      <c r="BO53" s="52"/>
      <c r="BP53" s="52"/>
      <c r="BQ53" s="52"/>
      <c r="BR53" s="52"/>
      <c r="BS53" s="52"/>
      <c r="BT53" s="52"/>
      <c r="BU53" s="52"/>
      <c r="BV53" s="52"/>
      <c r="BW53" s="52"/>
      <c r="BX53" s="52"/>
      <c r="BY53" s="52"/>
      <c r="BZ53" s="53"/>
    </row>
    <row r="54" spans="1:78" ht="13.5" customHeight="1" x14ac:dyDescent="0.15">
      <c r="A54" s="2"/>
      <c r="B54" s="17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18"/>
      <c r="BK54" s="2"/>
      <c r="BL54" s="51"/>
      <c r="BM54" s="52"/>
      <c r="BN54" s="52"/>
      <c r="BO54" s="52"/>
      <c r="BP54" s="52"/>
      <c r="BQ54" s="52"/>
      <c r="BR54" s="52"/>
      <c r="BS54" s="52"/>
      <c r="BT54" s="52"/>
      <c r="BU54" s="52"/>
      <c r="BV54" s="52"/>
      <c r="BW54" s="52"/>
      <c r="BX54" s="52"/>
      <c r="BY54" s="52"/>
      <c r="BZ54" s="53"/>
    </row>
    <row r="55" spans="1:78" ht="13.5" customHeight="1" x14ac:dyDescent="0.15">
      <c r="A55" s="2"/>
      <c r="B55" s="17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18"/>
      <c r="BK55" s="2"/>
      <c r="BL55" s="51"/>
      <c r="BM55" s="52"/>
      <c r="BN55" s="52"/>
      <c r="BO55" s="52"/>
      <c r="BP55" s="52"/>
      <c r="BQ55" s="52"/>
      <c r="BR55" s="52"/>
      <c r="BS55" s="52"/>
      <c r="BT55" s="52"/>
      <c r="BU55" s="52"/>
      <c r="BV55" s="52"/>
      <c r="BW55" s="52"/>
      <c r="BX55" s="52"/>
      <c r="BY55" s="52"/>
      <c r="BZ55" s="53"/>
    </row>
    <row r="56" spans="1:78" ht="13.5" customHeight="1" x14ac:dyDescent="0.15">
      <c r="A56" s="2"/>
      <c r="B56" s="17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51"/>
      <c r="BM56" s="52"/>
      <c r="BN56" s="52"/>
      <c r="BO56" s="52"/>
      <c r="BP56" s="52"/>
      <c r="BQ56" s="52"/>
      <c r="BR56" s="52"/>
      <c r="BS56" s="52"/>
      <c r="BT56" s="52"/>
      <c r="BU56" s="52"/>
      <c r="BV56" s="52"/>
      <c r="BW56" s="52"/>
      <c r="BX56" s="52"/>
      <c r="BY56" s="52"/>
      <c r="BZ56" s="53"/>
    </row>
    <row r="57" spans="1:78" ht="13.5" customHeight="1" x14ac:dyDescent="0.15">
      <c r="A57" s="2"/>
      <c r="B57" s="17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51"/>
      <c r="BM57" s="52"/>
      <c r="BN57" s="52"/>
      <c r="BO57" s="52"/>
      <c r="BP57" s="52"/>
      <c r="BQ57" s="52"/>
      <c r="BR57" s="52"/>
      <c r="BS57" s="52"/>
      <c r="BT57" s="52"/>
      <c r="BU57" s="52"/>
      <c r="BV57" s="52"/>
      <c r="BW57" s="52"/>
      <c r="BX57" s="52"/>
      <c r="BY57" s="52"/>
      <c r="BZ57" s="53"/>
    </row>
    <row r="58" spans="1:78" ht="13.5" customHeight="1" x14ac:dyDescent="0.15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51"/>
      <c r="BM58" s="52"/>
      <c r="BN58" s="52"/>
      <c r="BO58" s="52"/>
      <c r="BP58" s="52"/>
      <c r="BQ58" s="52"/>
      <c r="BR58" s="52"/>
      <c r="BS58" s="52"/>
      <c r="BT58" s="52"/>
      <c r="BU58" s="52"/>
      <c r="BV58" s="52"/>
      <c r="BW58" s="52"/>
      <c r="BX58" s="52"/>
      <c r="BY58" s="52"/>
      <c r="BZ58" s="53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51"/>
      <c r="BM59" s="52"/>
      <c r="BN59" s="52"/>
      <c r="BO59" s="52"/>
      <c r="BP59" s="52"/>
      <c r="BQ59" s="52"/>
      <c r="BR59" s="52"/>
      <c r="BS59" s="52"/>
      <c r="BT59" s="52"/>
      <c r="BU59" s="52"/>
      <c r="BV59" s="52"/>
      <c r="BW59" s="52"/>
      <c r="BX59" s="52"/>
      <c r="BY59" s="52"/>
      <c r="BZ59" s="53"/>
    </row>
    <row r="60" spans="1:78" ht="13.5" customHeight="1" x14ac:dyDescent="0.15">
      <c r="A60" s="2"/>
      <c r="B60" s="62" t="s">
        <v>27</v>
      </c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4"/>
      <c r="BK60" s="2"/>
      <c r="BL60" s="51"/>
      <c r="BM60" s="52"/>
      <c r="BN60" s="52"/>
      <c r="BO60" s="52"/>
      <c r="BP60" s="52"/>
      <c r="BQ60" s="52"/>
      <c r="BR60" s="52"/>
      <c r="BS60" s="52"/>
      <c r="BT60" s="52"/>
      <c r="BU60" s="52"/>
      <c r="BV60" s="52"/>
      <c r="BW60" s="52"/>
      <c r="BX60" s="52"/>
      <c r="BY60" s="52"/>
      <c r="BZ60" s="53"/>
    </row>
    <row r="61" spans="1:78" ht="13.5" customHeight="1" x14ac:dyDescent="0.15">
      <c r="A61" s="2"/>
      <c r="B61" s="62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4"/>
      <c r="BK61" s="2"/>
      <c r="BL61" s="51"/>
      <c r="BM61" s="52"/>
      <c r="BN61" s="52"/>
      <c r="BO61" s="52"/>
      <c r="BP61" s="52"/>
      <c r="BQ61" s="52"/>
      <c r="BR61" s="52"/>
      <c r="BS61" s="52"/>
      <c r="BT61" s="52"/>
      <c r="BU61" s="52"/>
      <c r="BV61" s="52"/>
      <c r="BW61" s="52"/>
      <c r="BX61" s="52"/>
      <c r="BY61" s="52"/>
      <c r="BZ61" s="53"/>
    </row>
    <row r="62" spans="1:78" ht="13.5" customHeight="1" x14ac:dyDescent="0.15">
      <c r="A62" s="2"/>
      <c r="B62" s="17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18"/>
      <c r="BK62" s="2"/>
      <c r="BL62" s="51"/>
      <c r="BM62" s="52"/>
      <c r="BN62" s="52"/>
      <c r="BO62" s="52"/>
      <c r="BP62" s="52"/>
      <c r="BQ62" s="52"/>
      <c r="BR62" s="52"/>
      <c r="BS62" s="52"/>
      <c r="BT62" s="52"/>
      <c r="BU62" s="52"/>
      <c r="BV62" s="52"/>
      <c r="BW62" s="52"/>
      <c r="BX62" s="52"/>
      <c r="BY62" s="52"/>
      <c r="BZ62" s="53"/>
    </row>
    <row r="63" spans="1:78" ht="13.5" customHeight="1" x14ac:dyDescent="0.15">
      <c r="A63" s="2"/>
      <c r="B63" s="17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18"/>
      <c r="BK63" s="2"/>
      <c r="BL63" s="51"/>
      <c r="BM63" s="52"/>
      <c r="BN63" s="52"/>
      <c r="BO63" s="52"/>
      <c r="BP63" s="52"/>
      <c r="BQ63" s="52"/>
      <c r="BR63" s="52"/>
      <c r="BS63" s="52"/>
      <c r="BT63" s="52"/>
      <c r="BU63" s="52"/>
      <c r="BV63" s="52"/>
      <c r="BW63" s="52"/>
      <c r="BX63" s="52"/>
      <c r="BY63" s="52"/>
      <c r="BZ63" s="53"/>
    </row>
    <row r="64" spans="1:78" ht="13.5" customHeight="1" x14ac:dyDescent="0.15">
      <c r="A64" s="2"/>
      <c r="B64" s="17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18"/>
      <c r="BK64" s="2"/>
      <c r="BL64" s="45" t="s">
        <v>28</v>
      </c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7"/>
    </row>
    <row r="65" spans="1:78" ht="13.5" customHeight="1" x14ac:dyDescent="0.15">
      <c r="A65" s="2"/>
      <c r="B65" s="17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18"/>
      <c r="BK65" s="2"/>
      <c r="BL65" s="48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50"/>
    </row>
    <row r="66" spans="1:78" ht="13.5" customHeight="1" x14ac:dyDescent="0.15">
      <c r="A66" s="2"/>
      <c r="B66" s="17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18"/>
      <c r="BK66" s="2"/>
      <c r="BL66" s="51" t="s">
        <v>111</v>
      </c>
      <c r="BM66" s="52"/>
      <c r="BN66" s="52"/>
      <c r="BO66" s="52"/>
      <c r="BP66" s="52"/>
      <c r="BQ66" s="52"/>
      <c r="BR66" s="52"/>
      <c r="BS66" s="52"/>
      <c r="BT66" s="52"/>
      <c r="BU66" s="52"/>
      <c r="BV66" s="52"/>
      <c r="BW66" s="52"/>
      <c r="BX66" s="52"/>
      <c r="BY66" s="52"/>
      <c r="BZ66" s="53"/>
    </row>
    <row r="67" spans="1:78" ht="13.5" customHeight="1" x14ac:dyDescent="0.15">
      <c r="A67" s="2"/>
      <c r="B67" s="17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18"/>
      <c r="BK67" s="2"/>
      <c r="BL67" s="51"/>
      <c r="BM67" s="52"/>
      <c r="BN67" s="52"/>
      <c r="BO67" s="52"/>
      <c r="BP67" s="52"/>
      <c r="BQ67" s="52"/>
      <c r="BR67" s="52"/>
      <c r="BS67" s="52"/>
      <c r="BT67" s="52"/>
      <c r="BU67" s="52"/>
      <c r="BV67" s="52"/>
      <c r="BW67" s="52"/>
      <c r="BX67" s="52"/>
      <c r="BY67" s="52"/>
      <c r="BZ67" s="53"/>
    </row>
    <row r="68" spans="1:78" ht="13.5" customHeight="1" x14ac:dyDescent="0.15">
      <c r="A68" s="2"/>
      <c r="B68" s="17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18"/>
      <c r="BK68" s="2"/>
      <c r="BL68" s="51"/>
      <c r="BM68" s="52"/>
      <c r="BN68" s="52"/>
      <c r="BO68" s="52"/>
      <c r="BP68" s="52"/>
      <c r="BQ68" s="52"/>
      <c r="BR68" s="52"/>
      <c r="BS68" s="52"/>
      <c r="BT68" s="52"/>
      <c r="BU68" s="52"/>
      <c r="BV68" s="52"/>
      <c r="BW68" s="52"/>
      <c r="BX68" s="52"/>
      <c r="BY68" s="52"/>
      <c r="BZ68" s="53"/>
    </row>
    <row r="69" spans="1:78" ht="13.5" customHeight="1" x14ac:dyDescent="0.15">
      <c r="A69" s="2"/>
      <c r="B69" s="17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18"/>
      <c r="BK69" s="2"/>
      <c r="BL69" s="51"/>
      <c r="BM69" s="52"/>
      <c r="BN69" s="52"/>
      <c r="BO69" s="52"/>
      <c r="BP69" s="52"/>
      <c r="BQ69" s="52"/>
      <c r="BR69" s="52"/>
      <c r="BS69" s="52"/>
      <c r="BT69" s="52"/>
      <c r="BU69" s="52"/>
      <c r="BV69" s="52"/>
      <c r="BW69" s="52"/>
      <c r="BX69" s="52"/>
      <c r="BY69" s="52"/>
      <c r="BZ69" s="53"/>
    </row>
    <row r="70" spans="1:78" ht="13.5" customHeight="1" x14ac:dyDescent="0.15">
      <c r="A70" s="2"/>
      <c r="B70" s="17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18"/>
      <c r="BK70" s="2"/>
      <c r="BL70" s="51"/>
      <c r="BM70" s="52"/>
      <c r="BN70" s="52"/>
      <c r="BO70" s="52"/>
      <c r="BP70" s="52"/>
      <c r="BQ70" s="52"/>
      <c r="BR70" s="52"/>
      <c r="BS70" s="52"/>
      <c r="BT70" s="52"/>
      <c r="BU70" s="52"/>
      <c r="BV70" s="52"/>
      <c r="BW70" s="52"/>
      <c r="BX70" s="52"/>
      <c r="BY70" s="52"/>
      <c r="BZ70" s="53"/>
    </row>
    <row r="71" spans="1:78" ht="13.5" customHeight="1" x14ac:dyDescent="0.15">
      <c r="A71" s="2"/>
      <c r="B71" s="17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18"/>
      <c r="BK71" s="2"/>
      <c r="BL71" s="51"/>
      <c r="BM71" s="52"/>
      <c r="BN71" s="52"/>
      <c r="BO71" s="52"/>
      <c r="BP71" s="52"/>
      <c r="BQ71" s="52"/>
      <c r="BR71" s="52"/>
      <c r="BS71" s="52"/>
      <c r="BT71" s="52"/>
      <c r="BU71" s="52"/>
      <c r="BV71" s="52"/>
      <c r="BW71" s="52"/>
      <c r="BX71" s="52"/>
      <c r="BY71" s="52"/>
      <c r="BZ71" s="53"/>
    </row>
    <row r="72" spans="1:78" ht="13.5" customHeight="1" x14ac:dyDescent="0.15">
      <c r="A72" s="2"/>
      <c r="B72" s="17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18"/>
      <c r="BK72" s="2"/>
      <c r="BL72" s="51"/>
      <c r="BM72" s="52"/>
      <c r="BN72" s="52"/>
      <c r="BO72" s="52"/>
      <c r="BP72" s="52"/>
      <c r="BQ72" s="52"/>
      <c r="BR72" s="52"/>
      <c r="BS72" s="52"/>
      <c r="BT72" s="52"/>
      <c r="BU72" s="52"/>
      <c r="BV72" s="52"/>
      <c r="BW72" s="52"/>
      <c r="BX72" s="52"/>
      <c r="BY72" s="52"/>
      <c r="BZ72" s="53"/>
    </row>
    <row r="73" spans="1:78" ht="13.5" customHeight="1" x14ac:dyDescent="0.15">
      <c r="A73" s="2"/>
      <c r="B73" s="17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18"/>
      <c r="BK73" s="2"/>
      <c r="BL73" s="51"/>
      <c r="BM73" s="52"/>
      <c r="BN73" s="52"/>
      <c r="BO73" s="52"/>
      <c r="BP73" s="52"/>
      <c r="BQ73" s="52"/>
      <c r="BR73" s="52"/>
      <c r="BS73" s="52"/>
      <c r="BT73" s="52"/>
      <c r="BU73" s="52"/>
      <c r="BV73" s="52"/>
      <c r="BW73" s="52"/>
      <c r="BX73" s="52"/>
      <c r="BY73" s="52"/>
      <c r="BZ73" s="53"/>
    </row>
    <row r="74" spans="1:78" ht="13.5" customHeight="1" x14ac:dyDescent="0.15">
      <c r="A74" s="2"/>
      <c r="B74" s="17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18"/>
      <c r="BK74" s="2"/>
      <c r="BL74" s="51"/>
      <c r="BM74" s="52"/>
      <c r="BN74" s="52"/>
      <c r="BO74" s="52"/>
      <c r="BP74" s="52"/>
      <c r="BQ74" s="52"/>
      <c r="BR74" s="52"/>
      <c r="BS74" s="52"/>
      <c r="BT74" s="52"/>
      <c r="BU74" s="52"/>
      <c r="BV74" s="52"/>
      <c r="BW74" s="52"/>
      <c r="BX74" s="52"/>
      <c r="BY74" s="52"/>
      <c r="BZ74" s="53"/>
    </row>
    <row r="75" spans="1:78" ht="13.5" customHeight="1" x14ac:dyDescent="0.15">
      <c r="A75" s="2"/>
      <c r="B75" s="17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18"/>
      <c r="BK75" s="2"/>
      <c r="BL75" s="51"/>
      <c r="BM75" s="52"/>
      <c r="BN75" s="52"/>
      <c r="BO75" s="52"/>
      <c r="BP75" s="52"/>
      <c r="BQ75" s="52"/>
      <c r="BR75" s="52"/>
      <c r="BS75" s="52"/>
      <c r="BT75" s="52"/>
      <c r="BU75" s="52"/>
      <c r="BV75" s="52"/>
      <c r="BW75" s="52"/>
      <c r="BX75" s="52"/>
      <c r="BY75" s="52"/>
      <c r="BZ75" s="53"/>
    </row>
    <row r="76" spans="1:78" ht="13.5" customHeight="1" x14ac:dyDescent="0.15">
      <c r="A76" s="2"/>
      <c r="B76" s="17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18"/>
      <c r="BK76" s="2"/>
      <c r="BL76" s="51"/>
      <c r="BM76" s="52"/>
      <c r="BN76" s="52"/>
      <c r="BO76" s="52"/>
      <c r="BP76" s="52"/>
      <c r="BQ76" s="52"/>
      <c r="BR76" s="52"/>
      <c r="BS76" s="52"/>
      <c r="BT76" s="52"/>
      <c r="BU76" s="52"/>
      <c r="BV76" s="52"/>
      <c r="BW76" s="52"/>
      <c r="BX76" s="52"/>
      <c r="BY76" s="52"/>
      <c r="BZ76" s="53"/>
    </row>
    <row r="77" spans="1:78" ht="13.5" customHeight="1" x14ac:dyDescent="0.15">
      <c r="A77" s="2"/>
      <c r="B77" s="17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18"/>
      <c r="BK77" s="2"/>
      <c r="BL77" s="51"/>
      <c r="BM77" s="52"/>
      <c r="BN77" s="52"/>
      <c r="BO77" s="52"/>
      <c r="BP77" s="52"/>
      <c r="BQ77" s="52"/>
      <c r="BR77" s="52"/>
      <c r="BS77" s="52"/>
      <c r="BT77" s="52"/>
      <c r="BU77" s="52"/>
      <c r="BV77" s="52"/>
      <c r="BW77" s="52"/>
      <c r="BX77" s="52"/>
      <c r="BY77" s="52"/>
      <c r="BZ77" s="53"/>
    </row>
    <row r="78" spans="1:78" ht="13.5" customHeight="1" x14ac:dyDescent="0.15">
      <c r="A78" s="2"/>
      <c r="B78" s="17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18"/>
      <c r="BK78" s="2"/>
      <c r="BL78" s="51"/>
      <c r="BM78" s="52"/>
      <c r="BN78" s="52"/>
      <c r="BO78" s="52"/>
      <c r="BP78" s="52"/>
      <c r="BQ78" s="52"/>
      <c r="BR78" s="52"/>
      <c r="BS78" s="52"/>
      <c r="BT78" s="52"/>
      <c r="BU78" s="52"/>
      <c r="BV78" s="52"/>
      <c r="BW78" s="52"/>
      <c r="BX78" s="52"/>
      <c r="BY78" s="52"/>
      <c r="BZ78" s="53"/>
    </row>
    <row r="79" spans="1:78" ht="13.5" customHeight="1" x14ac:dyDescent="0.15">
      <c r="A79" s="2"/>
      <c r="B79" s="17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4"/>
      <c r="BJ79" s="18"/>
      <c r="BK79" s="2"/>
      <c r="BL79" s="51"/>
      <c r="BM79" s="52"/>
      <c r="BN79" s="52"/>
      <c r="BO79" s="52"/>
      <c r="BP79" s="52"/>
      <c r="BQ79" s="52"/>
      <c r="BR79" s="52"/>
      <c r="BS79" s="52"/>
      <c r="BT79" s="52"/>
      <c r="BU79" s="52"/>
      <c r="BV79" s="52"/>
      <c r="BW79" s="52"/>
      <c r="BX79" s="52"/>
      <c r="BY79" s="52"/>
      <c r="BZ79" s="53"/>
    </row>
    <row r="80" spans="1:78" ht="13.5" customHeight="1" x14ac:dyDescent="0.15">
      <c r="A80" s="2"/>
      <c r="B80" s="17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4"/>
      <c r="BJ80" s="18"/>
      <c r="BK80" s="2"/>
      <c r="BL80" s="51"/>
      <c r="BM80" s="52"/>
      <c r="BN80" s="52"/>
      <c r="BO80" s="52"/>
      <c r="BP80" s="52"/>
      <c r="BQ80" s="52"/>
      <c r="BR80" s="52"/>
      <c r="BS80" s="52"/>
      <c r="BT80" s="52"/>
      <c r="BU80" s="52"/>
      <c r="BV80" s="52"/>
      <c r="BW80" s="52"/>
      <c r="BX80" s="52"/>
      <c r="BY80" s="52"/>
      <c r="BZ80" s="53"/>
    </row>
    <row r="81" spans="1:78" ht="13.5" customHeight="1" x14ac:dyDescent="0.15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4"/>
      <c r="V81" s="4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4"/>
      <c r="AP81" s="4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4"/>
      <c r="BJ81" s="18"/>
      <c r="BK81" s="2"/>
      <c r="BL81" s="51"/>
      <c r="BM81" s="52"/>
      <c r="BN81" s="52"/>
      <c r="BO81" s="52"/>
      <c r="BP81" s="52"/>
      <c r="BQ81" s="52"/>
      <c r="BR81" s="52"/>
      <c r="BS81" s="52"/>
      <c r="BT81" s="52"/>
      <c r="BU81" s="52"/>
      <c r="BV81" s="52"/>
      <c r="BW81" s="52"/>
      <c r="BX81" s="52"/>
      <c r="BY81" s="52"/>
      <c r="BZ81" s="53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4"/>
      <c r="BM82" s="55"/>
      <c r="BN82" s="55"/>
      <c r="BO82" s="55"/>
      <c r="BP82" s="55"/>
      <c r="BQ82" s="55"/>
      <c r="BR82" s="55"/>
      <c r="BS82" s="55"/>
      <c r="BT82" s="55"/>
      <c r="BU82" s="55"/>
      <c r="BV82" s="55"/>
      <c r="BW82" s="55"/>
      <c r="BX82" s="55"/>
      <c r="BY82" s="55"/>
      <c r="BZ82" s="56"/>
    </row>
    <row r="83" spans="1:78" x14ac:dyDescent="0.15">
      <c r="C83" s="26"/>
    </row>
    <row r="84" spans="1:78" hidden="1" x14ac:dyDescent="0.15">
      <c r="B84" s="27" t="s">
        <v>29</v>
      </c>
      <c r="C84" s="27"/>
      <c r="D84" s="27"/>
      <c r="E84" s="27" t="s">
        <v>30</v>
      </c>
      <c r="F84" s="27" t="s">
        <v>31</v>
      </c>
      <c r="G84" s="27" t="s">
        <v>32</v>
      </c>
      <c r="H84" s="27" t="s">
        <v>33</v>
      </c>
      <c r="I84" s="27" t="s">
        <v>34</v>
      </c>
      <c r="J84" s="27" t="s">
        <v>35</v>
      </c>
      <c r="K84" s="27" t="s">
        <v>36</v>
      </c>
      <c r="L84" s="27" t="s">
        <v>37</v>
      </c>
      <c r="M84" s="27" t="s">
        <v>38</v>
      </c>
      <c r="N84" s="27" t="s">
        <v>39</v>
      </c>
      <c r="O84" s="27" t="s">
        <v>40</v>
      </c>
    </row>
    <row r="85" spans="1:78" hidden="1" x14ac:dyDescent="0.15">
      <c r="B85" s="27"/>
      <c r="C85" s="27"/>
      <c r="D85" s="27"/>
      <c r="E85" s="27" t="str">
        <f>データ!AH6</f>
        <v>【110.27】</v>
      </c>
      <c r="F85" s="27" t="str">
        <f>データ!AS6</f>
        <v>【1.15】</v>
      </c>
      <c r="G85" s="27" t="str">
        <f>データ!BD6</f>
        <v>【260.31】</v>
      </c>
      <c r="H85" s="27" t="str">
        <f>データ!BO6</f>
        <v>【275.67】</v>
      </c>
      <c r="I85" s="27" t="str">
        <f>データ!BZ6</f>
        <v>【100.05】</v>
      </c>
      <c r="J85" s="27" t="str">
        <f>データ!CK6</f>
        <v>【166.40】</v>
      </c>
      <c r="K85" s="27" t="str">
        <f>データ!CV6</f>
        <v>【60.69】</v>
      </c>
      <c r="L85" s="27" t="str">
        <f>データ!DG6</f>
        <v>【89.82】</v>
      </c>
      <c r="M85" s="27" t="str">
        <f>データ!DR6</f>
        <v>【50.19】</v>
      </c>
      <c r="N85" s="27" t="str">
        <f>データ!EC6</f>
        <v>【20.63】</v>
      </c>
      <c r="O85" s="27" t="str">
        <f>データ!EN6</f>
        <v>【0.69】</v>
      </c>
    </row>
  </sheetData>
  <sheetProtection algorithmName="SHA-512" hashValue="xzz6Sc2hF9hPNvvdUf97eZmU1XjxhxR/OCx4wRT8x9Q+IyWpI6au5BhG1GU5mO5t3syg8s73CKHw5rb2vOH7oA==" saltValue="pY4+W0LZCA5xBfrdfud9BQ==" spinCount="100000" sheet="1" objects="1" scenarios="1" formatCells="0" formatColumns="0" formatRows="0"/>
  <mergeCells count="44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BL64:BZ65"/>
    <mergeCell ref="BL66:BZ82"/>
    <mergeCell ref="BL11:BZ13"/>
    <mergeCell ref="B14:BJ15"/>
    <mergeCell ref="BL14:BZ15"/>
    <mergeCell ref="BL16:BZ44"/>
    <mergeCell ref="BL45:BZ46"/>
    <mergeCell ref="BL47:BZ63"/>
    <mergeCell ref="B60:BJ61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3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41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>
        <v>1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/>
      <c r="AI1" s="28">
        <v>1</v>
      </c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/>
      <c r="AT1" s="28">
        <v>1</v>
      </c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/>
      <c r="BE1" s="28">
        <v>1</v>
      </c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/>
      <c r="BP1" s="28">
        <v>1</v>
      </c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/>
      <c r="CA1" s="28">
        <v>1</v>
      </c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/>
      <c r="CL1" s="28">
        <v>1</v>
      </c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/>
      <c r="CW1" s="28">
        <v>1</v>
      </c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/>
      <c r="DH1" s="28">
        <v>1</v>
      </c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/>
      <c r="DS1" s="28">
        <v>1</v>
      </c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/>
      <c r="ED1" s="28">
        <v>1</v>
      </c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/>
    </row>
    <row r="2" spans="1:144" x14ac:dyDescent="0.15">
      <c r="A2" s="29" t="s">
        <v>42</v>
      </c>
      <c r="B2" s="29">
        <f>COLUMN()-1</f>
        <v>1</v>
      </c>
      <c r="C2" s="29">
        <f t="shared" ref="C2:BR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ref="BS2:ED2" si="1">COLUMN()-1</f>
        <v>70</v>
      </c>
      <c r="BT2" s="29">
        <f t="shared" si="1"/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ref="EE2:EN2" si="2">COLUMN()-1</f>
        <v>134</v>
      </c>
      <c r="EF2" s="29">
        <f t="shared" si="2"/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</row>
    <row r="3" spans="1:144" x14ac:dyDescent="0.15">
      <c r="A3" s="29" t="s">
        <v>43</v>
      </c>
      <c r="B3" s="30" t="s">
        <v>44</v>
      </c>
      <c r="C3" s="30" t="s">
        <v>45</v>
      </c>
      <c r="D3" s="30" t="s">
        <v>46</v>
      </c>
      <c r="E3" s="30" t="s">
        <v>47</v>
      </c>
      <c r="F3" s="30" t="s">
        <v>48</v>
      </c>
      <c r="G3" s="30" t="s">
        <v>49</v>
      </c>
      <c r="H3" s="88" t="s">
        <v>50</v>
      </c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90"/>
      <c r="X3" s="94" t="s">
        <v>51</v>
      </c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  <c r="DG3" s="87"/>
      <c r="DH3" s="87" t="s">
        <v>52</v>
      </c>
      <c r="DI3" s="87"/>
      <c r="DJ3" s="87"/>
      <c r="DK3" s="87"/>
      <c r="DL3" s="87"/>
      <c r="DM3" s="87"/>
      <c r="DN3" s="87"/>
      <c r="DO3" s="87"/>
      <c r="DP3" s="87"/>
      <c r="DQ3" s="87"/>
      <c r="DR3" s="87"/>
      <c r="DS3" s="87"/>
      <c r="DT3" s="87"/>
      <c r="DU3" s="87"/>
      <c r="DV3" s="87"/>
      <c r="DW3" s="87"/>
      <c r="DX3" s="87"/>
      <c r="DY3" s="87"/>
      <c r="DZ3" s="87"/>
      <c r="EA3" s="87"/>
      <c r="EB3" s="87"/>
      <c r="EC3" s="87"/>
      <c r="ED3" s="87"/>
      <c r="EE3" s="87"/>
      <c r="EF3" s="87"/>
      <c r="EG3" s="87"/>
      <c r="EH3" s="87"/>
      <c r="EI3" s="87"/>
      <c r="EJ3" s="87"/>
      <c r="EK3" s="87"/>
      <c r="EL3" s="87"/>
      <c r="EM3" s="87"/>
      <c r="EN3" s="87"/>
    </row>
    <row r="4" spans="1:144" x14ac:dyDescent="0.15">
      <c r="A4" s="29" t="s">
        <v>53</v>
      </c>
      <c r="B4" s="31"/>
      <c r="C4" s="31"/>
      <c r="D4" s="31"/>
      <c r="E4" s="31"/>
      <c r="F4" s="31"/>
      <c r="G4" s="31"/>
      <c r="H4" s="91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3"/>
      <c r="X4" s="87" t="s">
        <v>54</v>
      </c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 t="s">
        <v>55</v>
      </c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 t="s">
        <v>56</v>
      </c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 t="s">
        <v>57</v>
      </c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 t="s">
        <v>58</v>
      </c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 t="s">
        <v>59</v>
      </c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 t="s">
        <v>60</v>
      </c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 t="s">
        <v>61</v>
      </c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 t="s">
        <v>62</v>
      </c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 t="s">
        <v>63</v>
      </c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 t="s">
        <v>64</v>
      </c>
      <c r="EE4" s="87"/>
      <c r="EF4" s="87"/>
      <c r="EG4" s="87"/>
      <c r="EH4" s="87"/>
      <c r="EI4" s="87"/>
      <c r="EJ4" s="87"/>
      <c r="EK4" s="87"/>
      <c r="EL4" s="87"/>
      <c r="EM4" s="87"/>
      <c r="EN4" s="87"/>
    </row>
    <row r="5" spans="1:144" x14ac:dyDescent="0.15">
      <c r="A5" s="29" t="s">
        <v>65</v>
      </c>
      <c r="B5" s="32"/>
      <c r="C5" s="32"/>
      <c r="D5" s="32"/>
      <c r="E5" s="32"/>
      <c r="F5" s="32"/>
      <c r="G5" s="32"/>
      <c r="H5" s="33" t="s">
        <v>66</v>
      </c>
      <c r="I5" s="33" t="s">
        <v>67</v>
      </c>
      <c r="J5" s="33" t="s">
        <v>68</v>
      </c>
      <c r="K5" s="33" t="s">
        <v>69</v>
      </c>
      <c r="L5" s="33" t="s">
        <v>70</v>
      </c>
      <c r="M5" s="33" t="s">
        <v>5</v>
      </c>
      <c r="N5" s="33" t="s">
        <v>71</v>
      </c>
      <c r="O5" s="33" t="s">
        <v>72</v>
      </c>
      <c r="P5" s="33" t="s">
        <v>73</v>
      </c>
      <c r="Q5" s="33" t="s">
        <v>74</v>
      </c>
      <c r="R5" s="33" t="s">
        <v>75</v>
      </c>
      <c r="S5" s="33" t="s">
        <v>76</v>
      </c>
      <c r="T5" s="33" t="s">
        <v>77</v>
      </c>
      <c r="U5" s="33" t="s">
        <v>78</v>
      </c>
      <c r="V5" s="33" t="s">
        <v>79</v>
      </c>
      <c r="W5" s="33" t="s">
        <v>80</v>
      </c>
      <c r="X5" s="33" t="s">
        <v>81</v>
      </c>
      <c r="Y5" s="33" t="s">
        <v>82</v>
      </c>
      <c r="Z5" s="33" t="s">
        <v>83</v>
      </c>
      <c r="AA5" s="33" t="s">
        <v>84</v>
      </c>
      <c r="AB5" s="33" t="s">
        <v>85</v>
      </c>
      <c r="AC5" s="33" t="s">
        <v>86</v>
      </c>
      <c r="AD5" s="33" t="s">
        <v>87</v>
      </c>
      <c r="AE5" s="33" t="s">
        <v>88</v>
      </c>
      <c r="AF5" s="33" t="s">
        <v>89</v>
      </c>
      <c r="AG5" s="33" t="s">
        <v>90</v>
      </c>
      <c r="AH5" s="33" t="s">
        <v>29</v>
      </c>
      <c r="AI5" s="33" t="s">
        <v>81</v>
      </c>
      <c r="AJ5" s="33" t="s">
        <v>82</v>
      </c>
      <c r="AK5" s="33" t="s">
        <v>83</v>
      </c>
      <c r="AL5" s="33" t="s">
        <v>84</v>
      </c>
      <c r="AM5" s="33" t="s">
        <v>85</v>
      </c>
      <c r="AN5" s="33" t="s">
        <v>86</v>
      </c>
      <c r="AO5" s="33" t="s">
        <v>87</v>
      </c>
      <c r="AP5" s="33" t="s">
        <v>88</v>
      </c>
      <c r="AQ5" s="33" t="s">
        <v>89</v>
      </c>
      <c r="AR5" s="33" t="s">
        <v>90</v>
      </c>
      <c r="AS5" s="33" t="s">
        <v>91</v>
      </c>
      <c r="AT5" s="33" t="s">
        <v>81</v>
      </c>
      <c r="AU5" s="33" t="s">
        <v>82</v>
      </c>
      <c r="AV5" s="33" t="s">
        <v>83</v>
      </c>
      <c r="AW5" s="33" t="s">
        <v>84</v>
      </c>
      <c r="AX5" s="33" t="s">
        <v>85</v>
      </c>
      <c r="AY5" s="33" t="s">
        <v>86</v>
      </c>
      <c r="AZ5" s="33" t="s">
        <v>87</v>
      </c>
      <c r="BA5" s="33" t="s">
        <v>88</v>
      </c>
      <c r="BB5" s="33" t="s">
        <v>89</v>
      </c>
      <c r="BC5" s="33" t="s">
        <v>90</v>
      </c>
      <c r="BD5" s="33" t="s">
        <v>91</v>
      </c>
      <c r="BE5" s="33" t="s">
        <v>81</v>
      </c>
      <c r="BF5" s="33" t="s">
        <v>82</v>
      </c>
      <c r="BG5" s="33" t="s">
        <v>83</v>
      </c>
      <c r="BH5" s="33" t="s">
        <v>84</v>
      </c>
      <c r="BI5" s="33" t="s">
        <v>85</v>
      </c>
      <c r="BJ5" s="33" t="s">
        <v>86</v>
      </c>
      <c r="BK5" s="33" t="s">
        <v>87</v>
      </c>
      <c r="BL5" s="33" t="s">
        <v>88</v>
      </c>
      <c r="BM5" s="33" t="s">
        <v>89</v>
      </c>
      <c r="BN5" s="33" t="s">
        <v>90</v>
      </c>
      <c r="BO5" s="33" t="s">
        <v>91</v>
      </c>
      <c r="BP5" s="33" t="s">
        <v>81</v>
      </c>
      <c r="BQ5" s="33" t="s">
        <v>82</v>
      </c>
      <c r="BR5" s="33" t="s">
        <v>83</v>
      </c>
      <c r="BS5" s="33" t="s">
        <v>84</v>
      </c>
      <c r="BT5" s="33" t="s">
        <v>85</v>
      </c>
      <c r="BU5" s="33" t="s">
        <v>86</v>
      </c>
      <c r="BV5" s="33" t="s">
        <v>87</v>
      </c>
      <c r="BW5" s="33" t="s">
        <v>88</v>
      </c>
      <c r="BX5" s="33" t="s">
        <v>89</v>
      </c>
      <c r="BY5" s="33" t="s">
        <v>90</v>
      </c>
      <c r="BZ5" s="33" t="s">
        <v>91</v>
      </c>
      <c r="CA5" s="33" t="s">
        <v>81</v>
      </c>
      <c r="CB5" s="33" t="s">
        <v>82</v>
      </c>
      <c r="CC5" s="33" t="s">
        <v>83</v>
      </c>
      <c r="CD5" s="33" t="s">
        <v>84</v>
      </c>
      <c r="CE5" s="33" t="s">
        <v>85</v>
      </c>
      <c r="CF5" s="33" t="s">
        <v>86</v>
      </c>
      <c r="CG5" s="33" t="s">
        <v>87</v>
      </c>
      <c r="CH5" s="33" t="s">
        <v>88</v>
      </c>
      <c r="CI5" s="33" t="s">
        <v>89</v>
      </c>
      <c r="CJ5" s="33" t="s">
        <v>90</v>
      </c>
      <c r="CK5" s="33" t="s">
        <v>91</v>
      </c>
      <c r="CL5" s="33" t="s">
        <v>81</v>
      </c>
      <c r="CM5" s="33" t="s">
        <v>82</v>
      </c>
      <c r="CN5" s="33" t="s">
        <v>83</v>
      </c>
      <c r="CO5" s="33" t="s">
        <v>84</v>
      </c>
      <c r="CP5" s="33" t="s">
        <v>85</v>
      </c>
      <c r="CQ5" s="33" t="s">
        <v>86</v>
      </c>
      <c r="CR5" s="33" t="s">
        <v>87</v>
      </c>
      <c r="CS5" s="33" t="s">
        <v>88</v>
      </c>
      <c r="CT5" s="33" t="s">
        <v>89</v>
      </c>
      <c r="CU5" s="33" t="s">
        <v>90</v>
      </c>
      <c r="CV5" s="33" t="s">
        <v>91</v>
      </c>
      <c r="CW5" s="33" t="s">
        <v>81</v>
      </c>
      <c r="CX5" s="33" t="s">
        <v>82</v>
      </c>
      <c r="CY5" s="33" t="s">
        <v>83</v>
      </c>
      <c r="CZ5" s="33" t="s">
        <v>84</v>
      </c>
      <c r="DA5" s="33" t="s">
        <v>85</v>
      </c>
      <c r="DB5" s="33" t="s">
        <v>86</v>
      </c>
      <c r="DC5" s="33" t="s">
        <v>87</v>
      </c>
      <c r="DD5" s="33" t="s">
        <v>88</v>
      </c>
      <c r="DE5" s="33" t="s">
        <v>89</v>
      </c>
      <c r="DF5" s="33" t="s">
        <v>90</v>
      </c>
      <c r="DG5" s="33" t="s">
        <v>91</v>
      </c>
      <c r="DH5" s="33" t="s">
        <v>81</v>
      </c>
      <c r="DI5" s="33" t="s">
        <v>82</v>
      </c>
      <c r="DJ5" s="33" t="s">
        <v>83</v>
      </c>
      <c r="DK5" s="33" t="s">
        <v>84</v>
      </c>
      <c r="DL5" s="33" t="s">
        <v>85</v>
      </c>
      <c r="DM5" s="33" t="s">
        <v>86</v>
      </c>
      <c r="DN5" s="33" t="s">
        <v>87</v>
      </c>
      <c r="DO5" s="33" t="s">
        <v>88</v>
      </c>
      <c r="DP5" s="33" t="s">
        <v>89</v>
      </c>
      <c r="DQ5" s="33" t="s">
        <v>90</v>
      </c>
      <c r="DR5" s="33" t="s">
        <v>91</v>
      </c>
      <c r="DS5" s="33" t="s">
        <v>81</v>
      </c>
      <c r="DT5" s="33" t="s">
        <v>82</v>
      </c>
      <c r="DU5" s="33" t="s">
        <v>83</v>
      </c>
      <c r="DV5" s="33" t="s">
        <v>84</v>
      </c>
      <c r="DW5" s="33" t="s">
        <v>85</v>
      </c>
      <c r="DX5" s="33" t="s">
        <v>86</v>
      </c>
      <c r="DY5" s="33" t="s">
        <v>87</v>
      </c>
      <c r="DZ5" s="33" t="s">
        <v>88</v>
      </c>
      <c r="EA5" s="33" t="s">
        <v>89</v>
      </c>
      <c r="EB5" s="33" t="s">
        <v>90</v>
      </c>
      <c r="EC5" s="33" t="s">
        <v>91</v>
      </c>
      <c r="ED5" s="33" t="s">
        <v>81</v>
      </c>
      <c r="EE5" s="33" t="s">
        <v>82</v>
      </c>
      <c r="EF5" s="33" t="s">
        <v>83</v>
      </c>
      <c r="EG5" s="33" t="s">
        <v>84</v>
      </c>
      <c r="EH5" s="33" t="s">
        <v>85</v>
      </c>
      <c r="EI5" s="33" t="s">
        <v>86</v>
      </c>
      <c r="EJ5" s="33" t="s">
        <v>87</v>
      </c>
      <c r="EK5" s="33" t="s">
        <v>88</v>
      </c>
      <c r="EL5" s="33" t="s">
        <v>89</v>
      </c>
      <c r="EM5" s="33" t="s">
        <v>90</v>
      </c>
      <c r="EN5" s="33" t="s">
        <v>91</v>
      </c>
    </row>
    <row r="6" spans="1:144" s="37" customFormat="1" x14ac:dyDescent="0.15">
      <c r="A6" s="29" t="s">
        <v>92</v>
      </c>
      <c r="B6" s="34">
        <f>B7</f>
        <v>2020</v>
      </c>
      <c r="C6" s="34">
        <f t="shared" ref="C6:W6" si="3">C7</f>
        <v>245623</v>
      </c>
      <c r="D6" s="34">
        <f t="shared" si="3"/>
        <v>46</v>
      </c>
      <c r="E6" s="34">
        <f t="shared" si="3"/>
        <v>1</v>
      </c>
      <c r="F6" s="34">
        <f t="shared" si="3"/>
        <v>0</v>
      </c>
      <c r="G6" s="34">
        <f t="shared" si="3"/>
        <v>1</v>
      </c>
      <c r="H6" s="34" t="str">
        <f t="shared" si="3"/>
        <v>三重県　紀宝町</v>
      </c>
      <c r="I6" s="34" t="str">
        <f t="shared" si="3"/>
        <v>法適用</v>
      </c>
      <c r="J6" s="34" t="str">
        <f t="shared" si="3"/>
        <v>水道事業</v>
      </c>
      <c r="K6" s="34" t="str">
        <f t="shared" si="3"/>
        <v>末端給水事業</v>
      </c>
      <c r="L6" s="34" t="str">
        <f t="shared" si="3"/>
        <v>A7</v>
      </c>
      <c r="M6" s="34" t="str">
        <f t="shared" si="3"/>
        <v>非設置</v>
      </c>
      <c r="N6" s="35" t="str">
        <f t="shared" si="3"/>
        <v>-</v>
      </c>
      <c r="O6" s="35">
        <f t="shared" si="3"/>
        <v>51.1</v>
      </c>
      <c r="P6" s="35">
        <f t="shared" si="3"/>
        <v>97.2</v>
      </c>
      <c r="Q6" s="35">
        <f t="shared" si="3"/>
        <v>3170</v>
      </c>
      <c r="R6" s="35">
        <f t="shared" si="3"/>
        <v>10711</v>
      </c>
      <c r="S6" s="35">
        <f t="shared" si="3"/>
        <v>79.62</v>
      </c>
      <c r="T6" s="35">
        <f t="shared" si="3"/>
        <v>134.53</v>
      </c>
      <c r="U6" s="35">
        <f t="shared" si="3"/>
        <v>10375</v>
      </c>
      <c r="V6" s="35">
        <f t="shared" si="3"/>
        <v>15.86</v>
      </c>
      <c r="W6" s="35">
        <f t="shared" si="3"/>
        <v>654.16</v>
      </c>
      <c r="X6" s="36">
        <f>IF(X7="",NA(),X7)</f>
        <v>109.77</v>
      </c>
      <c r="Y6" s="36">
        <f t="shared" ref="Y6:AG6" si="4">IF(Y7="",NA(),Y7)</f>
        <v>127.54</v>
      </c>
      <c r="Z6" s="36">
        <f t="shared" si="4"/>
        <v>133.09</v>
      </c>
      <c r="AA6" s="36">
        <f t="shared" si="4"/>
        <v>143.99</v>
      </c>
      <c r="AB6" s="36">
        <f t="shared" si="4"/>
        <v>138.11000000000001</v>
      </c>
      <c r="AC6" s="36">
        <f t="shared" si="4"/>
        <v>111.34</v>
      </c>
      <c r="AD6" s="36">
        <f t="shared" si="4"/>
        <v>110.02</v>
      </c>
      <c r="AE6" s="36">
        <f t="shared" si="4"/>
        <v>108.76</v>
      </c>
      <c r="AF6" s="36">
        <f t="shared" si="4"/>
        <v>108.46</v>
      </c>
      <c r="AG6" s="36">
        <f t="shared" si="4"/>
        <v>109.02</v>
      </c>
      <c r="AH6" s="35" t="str">
        <f>IF(AH7="","",IF(AH7="-","【-】","【"&amp;SUBSTITUTE(TEXT(AH7,"#,##0.00"),"-","△")&amp;"】"))</f>
        <v>【110.27】</v>
      </c>
      <c r="AI6" s="36">
        <f>IF(AI7="",NA(),AI7)</f>
        <v>109.97</v>
      </c>
      <c r="AJ6" s="36">
        <f t="shared" ref="AJ6:AR6" si="5">IF(AJ7="",NA(),AJ7)</f>
        <v>86.38</v>
      </c>
      <c r="AK6" s="36">
        <f t="shared" si="5"/>
        <v>57.51</v>
      </c>
      <c r="AL6" s="36">
        <f t="shared" si="5"/>
        <v>20.75</v>
      </c>
      <c r="AM6" s="35">
        <f t="shared" si="5"/>
        <v>0</v>
      </c>
      <c r="AN6" s="36">
        <f t="shared" si="5"/>
        <v>10.130000000000001</v>
      </c>
      <c r="AO6" s="36">
        <f t="shared" si="5"/>
        <v>7.31</v>
      </c>
      <c r="AP6" s="36">
        <f t="shared" si="5"/>
        <v>7.48</v>
      </c>
      <c r="AQ6" s="36">
        <f t="shared" si="5"/>
        <v>11.94</v>
      </c>
      <c r="AR6" s="36">
        <f t="shared" si="5"/>
        <v>11</v>
      </c>
      <c r="AS6" s="35" t="str">
        <f>IF(AS7="","",IF(AS7="-","【-】","【"&amp;SUBSTITUTE(TEXT(AS7,"#,##0.00"),"-","△")&amp;"】"))</f>
        <v>【1.15】</v>
      </c>
      <c r="AT6" s="36">
        <f>IF(AT7="",NA(),AT7)</f>
        <v>144.68</v>
      </c>
      <c r="AU6" s="36">
        <f t="shared" ref="AU6:BC6" si="6">IF(AU7="",NA(),AU7)</f>
        <v>174.47</v>
      </c>
      <c r="AV6" s="36">
        <f t="shared" si="6"/>
        <v>171.28</v>
      </c>
      <c r="AW6" s="36">
        <f t="shared" si="6"/>
        <v>218.85</v>
      </c>
      <c r="AX6" s="36">
        <f t="shared" si="6"/>
        <v>212.08</v>
      </c>
      <c r="AY6" s="36">
        <f t="shared" si="6"/>
        <v>388.67</v>
      </c>
      <c r="AZ6" s="36">
        <f t="shared" si="6"/>
        <v>355.27</v>
      </c>
      <c r="BA6" s="36">
        <f t="shared" si="6"/>
        <v>359.7</v>
      </c>
      <c r="BB6" s="36">
        <f t="shared" si="6"/>
        <v>362.93</v>
      </c>
      <c r="BC6" s="36">
        <f t="shared" si="6"/>
        <v>371.81</v>
      </c>
      <c r="BD6" s="35" t="str">
        <f>IF(BD7="","",IF(BD7="-","【-】","【"&amp;SUBSTITUTE(TEXT(BD7,"#,##0.00"),"-","△")&amp;"】"))</f>
        <v>【260.31】</v>
      </c>
      <c r="BE6" s="36">
        <f>IF(BE7="",NA(),BE7)</f>
        <v>543.83000000000004</v>
      </c>
      <c r="BF6" s="36">
        <f t="shared" ref="BF6:BN6" si="7">IF(BF7="",NA(),BF7)</f>
        <v>522.91</v>
      </c>
      <c r="BG6" s="36">
        <f t="shared" si="7"/>
        <v>499.92</v>
      </c>
      <c r="BH6" s="36">
        <f t="shared" si="7"/>
        <v>462.54</v>
      </c>
      <c r="BI6" s="36">
        <f t="shared" si="7"/>
        <v>411.29</v>
      </c>
      <c r="BJ6" s="36">
        <f t="shared" si="7"/>
        <v>422.5</v>
      </c>
      <c r="BK6" s="36">
        <f t="shared" si="7"/>
        <v>458.27</v>
      </c>
      <c r="BL6" s="36">
        <f t="shared" si="7"/>
        <v>447.01</v>
      </c>
      <c r="BM6" s="36">
        <f t="shared" si="7"/>
        <v>439.05</v>
      </c>
      <c r="BN6" s="36">
        <f t="shared" si="7"/>
        <v>465.85</v>
      </c>
      <c r="BO6" s="35" t="str">
        <f>IF(BO7="","",IF(BO7="-","【-】","【"&amp;SUBSTITUTE(TEXT(BO7,"#,##0.00"),"-","△")&amp;"】"))</f>
        <v>【275.67】</v>
      </c>
      <c r="BP6" s="36">
        <f>IF(BP7="",NA(),BP7)</f>
        <v>96.24</v>
      </c>
      <c r="BQ6" s="36">
        <f t="shared" ref="BQ6:BY6" si="8">IF(BQ7="",NA(),BQ7)</f>
        <v>112.62</v>
      </c>
      <c r="BR6" s="36">
        <f t="shared" si="8"/>
        <v>117.03</v>
      </c>
      <c r="BS6" s="36">
        <f t="shared" si="8"/>
        <v>128.38999999999999</v>
      </c>
      <c r="BT6" s="36">
        <f t="shared" si="8"/>
        <v>120.88</v>
      </c>
      <c r="BU6" s="36">
        <f t="shared" si="8"/>
        <v>101.64</v>
      </c>
      <c r="BV6" s="36">
        <f t="shared" si="8"/>
        <v>96.77</v>
      </c>
      <c r="BW6" s="36">
        <f t="shared" si="8"/>
        <v>95.81</v>
      </c>
      <c r="BX6" s="36">
        <f t="shared" si="8"/>
        <v>95.26</v>
      </c>
      <c r="BY6" s="36">
        <f t="shared" si="8"/>
        <v>92.39</v>
      </c>
      <c r="BZ6" s="35" t="str">
        <f>IF(BZ7="","",IF(BZ7="-","【-】","【"&amp;SUBSTITUTE(TEXT(BZ7,"#,##0.00"),"-","△")&amp;"】"))</f>
        <v>【100.05】</v>
      </c>
      <c r="CA6" s="36">
        <f>IF(CA7="",NA(),CA7)</f>
        <v>182.83</v>
      </c>
      <c r="CB6" s="36">
        <f t="shared" ref="CB6:CJ6" si="9">IF(CB7="",NA(),CB7)</f>
        <v>156.28</v>
      </c>
      <c r="CC6" s="36">
        <f t="shared" si="9"/>
        <v>150.68</v>
      </c>
      <c r="CD6" s="36">
        <f t="shared" si="9"/>
        <v>137.66</v>
      </c>
      <c r="CE6" s="36">
        <f t="shared" si="9"/>
        <v>145.62</v>
      </c>
      <c r="CF6" s="36">
        <f t="shared" si="9"/>
        <v>179.16</v>
      </c>
      <c r="CG6" s="36">
        <f t="shared" si="9"/>
        <v>187.18</v>
      </c>
      <c r="CH6" s="36">
        <f t="shared" si="9"/>
        <v>189.58</v>
      </c>
      <c r="CI6" s="36">
        <f t="shared" si="9"/>
        <v>192.82</v>
      </c>
      <c r="CJ6" s="36">
        <f t="shared" si="9"/>
        <v>192.98</v>
      </c>
      <c r="CK6" s="35" t="str">
        <f>IF(CK7="","",IF(CK7="-","【-】","【"&amp;SUBSTITUTE(TEXT(CK7,"#,##0.00"),"-","△")&amp;"】"))</f>
        <v>【166.40】</v>
      </c>
      <c r="CL6" s="36">
        <f>IF(CL7="",NA(),CL7)</f>
        <v>69.37</v>
      </c>
      <c r="CM6" s="36">
        <f t="shared" ref="CM6:CU6" si="10">IF(CM7="",NA(),CM7)</f>
        <v>67.81</v>
      </c>
      <c r="CN6" s="36">
        <f t="shared" si="10"/>
        <v>64.56</v>
      </c>
      <c r="CO6" s="36">
        <f t="shared" si="10"/>
        <v>63.93</v>
      </c>
      <c r="CP6" s="36">
        <f t="shared" si="10"/>
        <v>71.260000000000005</v>
      </c>
      <c r="CQ6" s="36">
        <f t="shared" si="10"/>
        <v>54.24</v>
      </c>
      <c r="CR6" s="36">
        <f t="shared" si="10"/>
        <v>55.88</v>
      </c>
      <c r="CS6" s="36">
        <f t="shared" si="10"/>
        <v>55.22</v>
      </c>
      <c r="CT6" s="36">
        <f t="shared" si="10"/>
        <v>54.05</v>
      </c>
      <c r="CU6" s="36">
        <f t="shared" si="10"/>
        <v>54.43</v>
      </c>
      <c r="CV6" s="35" t="str">
        <f>IF(CV7="","",IF(CV7="-","【-】","【"&amp;SUBSTITUTE(TEXT(CV7,"#,##0.00"),"-","△")&amp;"】"))</f>
        <v>【60.69】</v>
      </c>
      <c r="CW6" s="36">
        <f>IF(CW7="",NA(),CW7)</f>
        <v>74.510000000000005</v>
      </c>
      <c r="CX6" s="36">
        <f t="shared" ref="CX6:DF6" si="11">IF(CX7="",NA(),CX7)</f>
        <v>74.459999999999994</v>
      </c>
      <c r="CY6" s="36">
        <f t="shared" si="11"/>
        <v>76.58</v>
      </c>
      <c r="CZ6" s="36">
        <f t="shared" si="11"/>
        <v>76.180000000000007</v>
      </c>
      <c r="DA6" s="36">
        <f t="shared" si="11"/>
        <v>70.260000000000005</v>
      </c>
      <c r="DB6" s="36">
        <f t="shared" si="11"/>
        <v>81.680000000000007</v>
      </c>
      <c r="DC6" s="36">
        <f t="shared" si="11"/>
        <v>80.989999999999995</v>
      </c>
      <c r="DD6" s="36">
        <f t="shared" si="11"/>
        <v>80.930000000000007</v>
      </c>
      <c r="DE6" s="36">
        <f t="shared" si="11"/>
        <v>80.510000000000005</v>
      </c>
      <c r="DF6" s="36">
        <f t="shared" si="11"/>
        <v>79.44</v>
      </c>
      <c r="DG6" s="35" t="str">
        <f>IF(DG7="","",IF(DG7="-","【-】","【"&amp;SUBSTITUTE(TEXT(DG7,"#,##0.00"),"-","△")&amp;"】"))</f>
        <v>【89.82】</v>
      </c>
      <c r="DH6" s="36">
        <f>IF(DH7="",NA(),DH7)</f>
        <v>57.27</v>
      </c>
      <c r="DI6" s="36">
        <f t="shared" ref="DI6:DQ6" si="12">IF(DI7="",NA(),DI7)</f>
        <v>59.12</v>
      </c>
      <c r="DJ6" s="36">
        <f t="shared" si="12"/>
        <v>57.47</v>
      </c>
      <c r="DK6" s="36">
        <f t="shared" si="12"/>
        <v>58.87</v>
      </c>
      <c r="DL6" s="36">
        <f t="shared" si="12"/>
        <v>60.09</v>
      </c>
      <c r="DM6" s="36">
        <f t="shared" si="12"/>
        <v>48.14</v>
      </c>
      <c r="DN6" s="36">
        <f t="shared" si="12"/>
        <v>46.61</v>
      </c>
      <c r="DO6" s="36">
        <f t="shared" si="12"/>
        <v>47.97</v>
      </c>
      <c r="DP6" s="36">
        <f t="shared" si="12"/>
        <v>49.12</v>
      </c>
      <c r="DQ6" s="36">
        <f t="shared" si="12"/>
        <v>49.39</v>
      </c>
      <c r="DR6" s="35" t="str">
        <f>IF(DR7="","",IF(DR7="-","【-】","【"&amp;SUBSTITUTE(TEXT(DR7,"#,##0.00"),"-","△")&amp;"】"))</f>
        <v>【50.19】</v>
      </c>
      <c r="DS6" s="36">
        <f>IF(DS7="",NA(),DS7)</f>
        <v>10.43</v>
      </c>
      <c r="DT6" s="36">
        <f t="shared" ref="DT6:EB6" si="13">IF(DT7="",NA(),DT7)</f>
        <v>22.52</v>
      </c>
      <c r="DU6" s="36">
        <f t="shared" si="13"/>
        <v>28.68</v>
      </c>
      <c r="DV6" s="36">
        <f t="shared" si="13"/>
        <v>46.96</v>
      </c>
      <c r="DW6" s="36">
        <f t="shared" si="13"/>
        <v>61.61</v>
      </c>
      <c r="DX6" s="36">
        <f t="shared" si="13"/>
        <v>11.13</v>
      </c>
      <c r="DY6" s="36">
        <f t="shared" si="13"/>
        <v>10.84</v>
      </c>
      <c r="DZ6" s="36">
        <f t="shared" si="13"/>
        <v>15.33</v>
      </c>
      <c r="EA6" s="36">
        <f t="shared" si="13"/>
        <v>16.760000000000002</v>
      </c>
      <c r="EB6" s="36">
        <f t="shared" si="13"/>
        <v>18.57</v>
      </c>
      <c r="EC6" s="35" t="str">
        <f>IF(EC7="","",IF(EC7="-","【-】","【"&amp;SUBSTITUTE(TEXT(EC7,"#,##0.00"),"-","△")&amp;"】"))</f>
        <v>【20.63】</v>
      </c>
      <c r="ED6" s="35">
        <f>IF(ED7="",NA(),ED7)</f>
        <v>0</v>
      </c>
      <c r="EE6" s="35">
        <f t="shared" ref="EE6:EM6" si="14">IF(EE7="",NA(),EE7)</f>
        <v>0</v>
      </c>
      <c r="EF6" s="35">
        <f t="shared" si="14"/>
        <v>0</v>
      </c>
      <c r="EG6" s="35">
        <f t="shared" si="14"/>
        <v>0</v>
      </c>
      <c r="EH6" s="36">
        <f t="shared" si="14"/>
        <v>0.17</v>
      </c>
      <c r="EI6" s="36">
        <f t="shared" si="14"/>
        <v>0.47</v>
      </c>
      <c r="EJ6" s="36">
        <f t="shared" si="14"/>
        <v>0.39</v>
      </c>
      <c r="EK6" s="36">
        <f t="shared" si="14"/>
        <v>0.43</v>
      </c>
      <c r="EL6" s="36">
        <f t="shared" si="14"/>
        <v>0.42</v>
      </c>
      <c r="EM6" s="36">
        <f t="shared" si="14"/>
        <v>0.44</v>
      </c>
      <c r="EN6" s="35" t="str">
        <f>IF(EN7="","",IF(EN7="-","【-】","【"&amp;SUBSTITUTE(TEXT(EN7,"#,##0.00"),"-","△")&amp;"】"))</f>
        <v>【0.69】</v>
      </c>
    </row>
    <row r="7" spans="1:144" s="37" customFormat="1" x14ac:dyDescent="0.15">
      <c r="A7" s="29"/>
      <c r="B7" s="38">
        <v>2020</v>
      </c>
      <c r="C7" s="38">
        <v>245623</v>
      </c>
      <c r="D7" s="38">
        <v>46</v>
      </c>
      <c r="E7" s="38">
        <v>1</v>
      </c>
      <c r="F7" s="38">
        <v>0</v>
      </c>
      <c r="G7" s="38">
        <v>1</v>
      </c>
      <c r="H7" s="38" t="s">
        <v>93</v>
      </c>
      <c r="I7" s="38" t="s">
        <v>94</v>
      </c>
      <c r="J7" s="38" t="s">
        <v>95</v>
      </c>
      <c r="K7" s="38" t="s">
        <v>96</v>
      </c>
      <c r="L7" s="38" t="s">
        <v>97</v>
      </c>
      <c r="M7" s="38" t="s">
        <v>98</v>
      </c>
      <c r="N7" s="39" t="s">
        <v>99</v>
      </c>
      <c r="O7" s="39">
        <v>51.1</v>
      </c>
      <c r="P7" s="39">
        <v>97.2</v>
      </c>
      <c r="Q7" s="39">
        <v>3170</v>
      </c>
      <c r="R7" s="39">
        <v>10711</v>
      </c>
      <c r="S7" s="39">
        <v>79.62</v>
      </c>
      <c r="T7" s="39">
        <v>134.53</v>
      </c>
      <c r="U7" s="39">
        <v>10375</v>
      </c>
      <c r="V7" s="39">
        <v>15.86</v>
      </c>
      <c r="W7" s="39">
        <v>654.16</v>
      </c>
      <c r="X7" s="39">
        <v>109.77</v>
      </c>
      <c r="Y7" s="39">
        <v>127.54</v>
      </c>
      <c r="Z7" s="39">
        <v>133.09</v>
      </c>
      <c r="AA7" s="39">
        <v>143.99</v>
      </c>
      <c r="AB7" s="39">
        <v>138.11000000000001</v>
      </c>
      <c r="AC7" s="39">
        <v>111.34</v>
      </c>
      <c r="AD7" s="39">
        <v>110.02</v>
      </c>
      <c r="AE7" s="39">
        <v>108.76</v>
      </c>
      <c r="AF7" s="39">
        <v>108.46</v>
      </c>
      <c r="AG7" s="39">
        <v>109.02</v>
      </c>
      <c r="AH7" s="39">
        <v>110.27</v>
      </c>
      <c r="AI7" s="39">
        <v>109.97</v>
      </c>
      <c r="AJ7" s="39">
        <v>86.38</v>
      </c>
      <c r="AK7" s="39">
        <v>57.51</v>
      </c>
      <c r="AL7" s="39">
        <v>20.75</v>
      </c>
      <c r="AM7" s="39">
        <v>0</v>
      </c>
      <c r="AN7" s="39">
        <v>10.130000000000001</v>
      </c>
      <c r="AO7" s="39">
        <v>7.31</v>
      </c>
      <c r="AP7" s="39">
        <v>7.48</v>
      </c>
      <c r="AQ7" s="39">
        <v>11.94</v>
      </c>
      <c r="AR7" s="39">
        <v>11</v>
      </c>
      <c r="AS7" s="39">
        <v>1.1499999999999999</v>
      </c>
      <c r="AT7" s="39">
        <v>144.68</v>
      </c>
      <c r="AU7" s="39">
        <v>174.47</v>
      </c>
      <c r="AV7" s="39">
        <v>171.28</v>
      </c>
      <c r="AW7" s="39">
        <v>218.85</v>
      </c>
      <c r="AX7" s="39">
        <v>212.08</v>
      </c>
      <c r="AY7" s="39">
        <v>388.67</v>
      </c>
      <c r="AZ7" s="39">
        <v>355.27</v>
      </c>
      <c r="BA7" s="39">
        <v>359.7</v>
      </c>
      <c r="BB7" s="39">
        <v>362.93</v>
      </c>
      <c r="BC7" s="39">
        <v>371.81</v>
      </c>
      <c r="BD7" s="39">
        <v>260.31</v>
      </c>
      <c r="BE7" s="39">
        <v>543.83000000000004</v>
      </c>
      <c r="BF7" s="39">
        <v>522.91</v>
      </c>
      <c r="BG7" s="39">
        <v>499.92</v>
      </c>
      <c r="BH7" s="39">
        <v>462.54</v>
      </c>
      <c r="BI7" s="39">
        <v>411.29</v>
      </c>
      <c r="BJ7" s="39">
        <v>422.5</v>
      </c>
      <c r="BK7" s="39">
        <v>458.27</v>
      </c>
      <c r="BL7" s="39">
        <v>447.01</v>
      </c>
      <c r="BM7" s="39">
        <v>439.05</v>
      </c>
      <c r="BN7" s="39">
        <v>465.85</v>
      </c>
      <c r="BO7" s="39">
        <v>275.67</v>
      </c>
      <c r="BP7" s="39">
        <v>96.24</v>
      </c>
      <c r="BQ7" s="39">
        <v>112.62</v>
      </c>
      <c r="BR7" s="39">
        <v>117.03</v>
      </c>
      <c r="BS7" s="39">
        <v>128.38999999999999</v>
      </c>
      <c r="BT7" s="39">
        <v>120.88</v>
      </c>
      <c r="BU7" s="39">
        <v>101.64</v>
      </c>
      <c r="BV7" s="39">
        <v>96.77</v>
      </c>
      <c r="BW7" s="39">
        <v>95.81</v>
      </c>
      <c r="BX7" s="39">
        <v>95.26</v>
      </c>
      <c r="BY7" s="39">
        <v>92.39</v>
      </c>
      <c r="BZ7" s="39">
        <v>100.05</v>
      </c>
      <c r="CA7" s="39">
        <v>182.83</v>
      </c>
      <c r="CB7" s="39">
        <v>156.28</v>
      </c>
      <c r="CC7" s="39">
        <v>150.68</v>
      </c>
      <c r="CD7" s="39">
        <v>137.66</v>
      </c>
      <c r="CE7" s="39">
        <v>145.62</v>
      </c>
      <c r="CF7" s="39">
        <v>179.16</v>
      </c>
      <c r="CG7" s="39">
        <v>187.18</v>
      </c>
      <c r="CH7" s="39">
        <v>189.58</v>
      </c>
      <c r="CI7" s="39">
        <v>192.82</v>
      </c>
      <c r="CJ7" s="39">
        <v>192.98</v>
      </c>
      <c r="CK7" s="39">
        <v>166.4</v>
      </c>
      <c r="CL7" s="39">
        <v>69.37</v>
      </c>
      <c r="CM7" s="39">
        <v>67.81</v>
      </c>
      <c r="CN7" s="39">
        <v>64.56</v>
      </c>
      <c r="CO7" s="39">
        <v>63.93</v>
      </c>
      <c r="CP7" s="39">
        <v>71.260000000000005</v>
      </c>
      <c r="CQ7" s="39">
        <v>54.24</v>
      </c>
      <c r="CR7" s="39">
        <v>55.88</v>
      </c>
      <c r="CS7" s="39">
        <v>55.22</v>
      </c>
      <c r="CT7" s="39">
        <v>54.05</v>
      </c>
      <c r="CU7" s="39">
        <v>54.43</v>
      </c>
      <c r="CV7" s="39">
        <v>60.69</v>
      </c>
      <c r="CW7" s="39">
        <v>74.510000000000005</v>
      </c>
      <c r="CX7" s="39">
        <v>74.459999999999994</v>
      </c>
      <c r="CY7" s="39">
        <v>76.58</v>
      </c>
      <c r="CZ7" s="39">
        <v>76.180000000000007</v>
      </c>
      <c r="DA7" s="39">
        <v>70.260000000000005</v>
      </c>
      <c r="DB7" s="39">
        <v>81.680000000000007</v>
      </c>
      <c r="DC7" s="39">
        <v>80.989999999999995</v>
      </c>
      <c r="DD7" s="39">
        <v>80.930000000000007</v>
      </c>
      <c r="DE7" s="39">
        <v>80.510000000000005</v>
      </c>
      <c r="DF7" s="39">
        <v>79.44</v>
      </c>
      <c r="DG7" s="39">
        <v>89.82</v>
      </c>
      <c r="DH7" s="39">
        <v>57.27</v>
      </c>
      <c r="DI7" s="39">
        <v>59.12</v>
      </c>
      <c r="DJ7" s="39">
        <v>57.47</v>
      </c>
      <c r="DK7" s="39">
        <v>58.87</v>
      </c>
      <c r="DL7" s="39">
        <v>60.09</v>
      </c>
      <c r="DM7" s="39">
        <v>48.14</v>
      </c>
      <c r="DN7" s="39">
        <v>46.61</v>
      </c>
      <c r="DO7" s="39">
        <v>47.97</v>
      </c>
      <c r="DP7" s="39">
        <v>49.12</v>
      </c>
      <c r="DQ7" s="39">
        <v>49.39</v>
      </c>
      <c r="DR7" s="39">
        <v>50.19</v>
      </c>
      <c r="DS7" s="39">
        <v>10.43</v>
      </c>
      <c r="DT7" s="39">
        <v>22.52</v>
      </c>
      <c r="DU7" s="39">
        <v>28.68</v>
      </c>
      <c r="DV7" s="39">
        <v>46.96</v>
      </c>
      <c r="DW7" s="39">
        <v>61.61</v>
      </c>
      <c r="DX7" s="39">
        <v>11.13</v>
      </c>
      <c r="DY7" s="39">
        <v>10.84</v>
      </c>
      <c r="DZ7" s="39">
        <v>15.33</v>
      </c>
      <c r="EA7" s="39">
        <v>16.760000000000002</v>
      </c>
      <c r="EB7" s="39">
        <v>18.57</v>
      </c>
      <c r="EC7" s="39">
        <v>20.63</v>
      </c>
      <c r="ED7" s="39">
        <v>0</v>
      </c>
      <c r="EE7" s="39">
        <v>0</v>
      </c>
      <c r="EF7" s="39">
        <v>0</v>
      </c>
      <c r="EG7" s="39">
        <v>0</v>
      </c>
      <c r="EH7" s="39">
        <v>0.17</v>
      </c>
      <c r="EI7" s="39">
        <v>0.47</v>
      </c>
      <c r="EJ7" s="39">
        <v>0.39</v>
      </c>
      <c r="EK7" s="39">
        <v>0.43</v>
      </c>
      <c r="EL7" s="39">
        <v>0.42</v>
      </c>
      <c r="EM7" s="39">
        <v>0.44</v>
      </c>
      <c r="EN7" s="39">
        <v>0.69</v>
      </c>
    </row>
    <row r="8" spans="1:144" x14ac:dyDescent="0.15"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1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1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1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1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1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1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1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1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1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1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1"/>
    </row>
    <row r="9" spans="1:144" x14ac:dyDescent="0.15">
      <c r="A9" s="42"/>
      <c r="B9" s="42" t="s">
        <v>100</v>
      </c>
      <c r="C9" s="42" t="s">
        <v>101</v>
      </c>
      <c r="D9" s="42" t="s">
        <v>102</v>
      </c>
      <c r="E9" s="42" t="s">
        <v>103</v>
      </c>
      <c r="F9" s="42" t="s">
        <v>104</v>
      </c>
      <c r="X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4" x14ac:dyDescent="0.15">
      <c r="A10" s="42" t="s">
        <v>44</v>
      </c>
      <c r="B10" s="43">
        <f t="shared" ref="B10:D10" si="15">DATEVALUE($B7+12-B11&amp;"/1/"&amp;B12)</f>
        <v>46753</v>
      </c>
      <c r="C10" s="43">
        <f t="shared" si="15"/>
        <v>47119</v>
      </c>
      <c r="D10" s="43">
        <f t="shared" si="15"/>
        <v>47484</v>
      </c>
      <c r="E10" s="44">
        <f>DATEVALUE($B7+12-E11&amp;"/1/"&amp;E12)</f>
        <v>47849</v>
      </c>
      <c r="F10" s="44">
        <f>DATEVALUE($B7+12-F11&amp;"/1/"&amp;F12)</f>
        <v>48215</v>
      </c>
    </row>
    <row r="11" spans="1:144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105</v>
      </c>
    </row>
    <row r="12" spans="1:144" x14ac:dyDescent="0.15">
      <c r="B12">
        <v>1</v>
      </c>
      <c r="C12">
        <v>1</v>
      </c>
      <c r="D12">
        <v>1</v>
      </c>
      <c r="E12">
        <v>1</v>
      </c>
      <c r="F12">
        <v>2</v>
      </c>
      <c r="G12" t="s">
        <v>106</v>
      </c>
    </row>
    <row r="13" spans="1:144" x14ac:dyDescent="0.15">
      <c r="B13" t="s">
        <v>107</v>
      </c>
      <c r="C13" t="s">
        <v>108</v>
      </c>
      <c r="D13" t="s">
        <v>107</v>
      </c>
      <c r="E13" t="s">
        <v>109</v>
      </c>
      <c r="F13" t="s">
        <v>109</v>
      </c>
      <c r="G13" t="s">
        <v>110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lg2815-user</cp:lastModifiedBy>
  <cp:lastPrinted>2022-01-07T06:03:17Z</cp:lastPrinted>
  <dcterms:created xsi:type="dcterms:W3CDTF">2021-12-03T06:52:22Z</dcterms:created>
  <dcterms:modified xsi:type="dcterms:W3CDTF">2022-01-13T23:53:11Z</dcterms:modified>
  <cp:category/>
</cp:coreProperties>
</file>