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512-\11_申請関係\第２期\"/>
    </mc:Choice>
  </mc:AlternateContent>
  <bookViews>
    <workbookView xWindow="0" yWindow="0" windowWidth="20490" windowHeight="7245"/>
  </bookViews>
  <sheets>
    <sheet name="売上高方式 (重点区域)" sheetId="1" r:id="rId1"/>
    <sheet name="売上高減少額方式（重点区域）" sheetId="3" r:id="rId2"/>
    <sheet name="新規開業店特例（重点区域）" sheetId="4" r:id="rId3"/>
  </sheets>
  <definedNames>
    <definedName name="_xlnm.Print_Area" localSheetId="2">'新規開業店特例（重点区域）'!$A$1:$Q$40</definedName>
    <definedName name="_xlnm.Print_Area" localSheetId="1">'売上高減少額方式（重点区域）'!$A$1:$S$36</definedName>
    <definedName name="_xlnm.Print_Area" localSheetId="0">'売上高方式 (重点区域)'!$A$1:$Q$41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4" l="1"/>
  <c r="N35" i="4" l="1"/>
  <c r="O35" i="4" s="1"/>
  <c r="N16" i="4"/>
  <c r="N19" i="4" s="1"/>
  <c r="D24" i="4" s="1"/>
  <c r="I16" i="4"/>
  <c r="O19" i="3"/>
  <c r="E23" i="3" s="1"/>
  <c r="N28" i="1"/>
  <c r="N31" i="1" s="1"/>
  <c r="D36" i="1" s="1"/>
  <c r="M19" i="1"/>
  <c r="O23" i="3" l="1"/>
  <c r="O26" i="3" s="1"/>
  <c r="E24" i="4"/>
  <c r="N24" i="4"/>
  <c r="O24" i="4" s="1"/>
  <c r="O19" i="4"/>
  <c r="O31" i="1"/>
  <c r="E31" i="3" l="1"/>
  <c r="O31" i="3" s="1"/>
  <c r="P31" i="3" s="1"/>
  <c r="P26" i="3"/>
  <c r="N36" i="1"/>
  <c r="O36" i="1" s="1"/>
  <c r="E36" i="1"/>
  <c r="F31" i="3" l="1"/>
</calcChain>
</file>

<file path=xl/comments1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5/9～　23日　5/10～　22日
5/11～　21日　5/12～　20日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下限額30,000以下の場合は30,000、上限額100,000以上の場合100,000と自動表示されます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
5/9～　23日　5/10～　22日
5/11～　21日　5/12～　20日</t>
        </r>
      </text>
    </comment>
  </commentList>
</comments>
</file>

<file path=xl/comments2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
5/9～　23日　5/10～　22日
5/11～　21日　5/12～　20日</t>
        </r>
      </text>
    </comment>
  </commentList>
</comments>
</file>

<file path=xl/comments3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3万円に満たない場合、自動的に3万円と入力されます。
</t>
        </r>
      </text>
    </comment>
    <comment ref="I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
5/9～　23日　5/10～　22日
5/11～　21日　5/12～　20日</t>
        </r>
      </text>
    </comment>
    <comment ref="I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
5/9～　23日　5/10～　22日
5/11～　21日　5/12～　20日</t>
        </r>
      </text>
    </comment>
  </commentList>
</comments>
</file>

<file path=xl/sharedStrings.xml><?xml version="1.0" encoding="utf-8"?>
<sst xmlns="http://schemas.openxmlformats.org/spreadsheetml/2006/main" count="157" uniqueCount="62">
  <si>
    <t>店舗名</t>
    <rPh sb="0" eb="3">
      <t>テンポメイ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</si>
  <si>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2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</si>
  <si>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</si>
  <si>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</si>
  <si>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2"/>
  </si>
  <si>
    <t>【売上高方式】</t>
    <rPh sb="1" eb="6">
      <t>ウリアゲダカホウシキ</t>
    </rPh>
    <phoneticPr fontId="2"/>
  </si>
  <si>
    <t>中小企業ですか？</t>
    <rPh sb="0" eb="4">
      <t>チュウショウキギョウ</t>
    </rPh>
    <phoneticPr fontId="2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</si>
  <si>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　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2"/>
  </si>
  <si>
    <t>　　　はい</t>
    <phoneticPr fontId="2"/>
  </si>
  <si>
    <t>　　　　いいえ</t>
    <phoneticPr fontId="2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</si>
  <si>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2"/>
  </si>
  <si>
    <t>時短協力日数</t>
    <rPh sb="0" eb="6">
      <t>ジタンキョウリョクニッスウ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</si>
  <si>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</si>
  <si>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30,000円×</t>
    <rPh sb="6" eb="7">
      <t>エン</t>
    </rPh>
    <phoneticPr fontId="2"/>
  </si>
  <si>
    <t>日</t>
    <rPh sb="0" eb="1">
      <t>ニチ</t>
    </rPh>
    <phoneticPr fontId="2"/>
  </si>
  <si>
    <t>＝</t>
    <phoneticPr fontId="2"/>
  </si>
  <si>
    <t>円</t>
    <rPh sb="0" eb="1">
      <t>エン</t>
    </rPh>
    <phoneticPr fontId="2"/>
  </si>
  <si>
    <t>□</t>
    <phoneticPr fontId="2"/>
  </si>
  <si>
    <t>上記内容で申請します</t>
    <rPh sb="0" eb="4">
      <t>ジョウキナイヨウ</t>
    </rPh>
    <rPh sb="5" eb="7">
      <t>シンセイ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</si>
  <si>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</si>
  <si>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①</t>
    <phoneticPr fontId="2"/>
  </si>
  <si>
    <t>÷</t>
    <phoneticPr fontId="2"/>
  </si>
  <si>
    <t>②</t>
    <phoneticPr fontId="2"/>
  </si>
  <si>
    <t xml:space="preserve">        千円単位切上</t>
    <rPh sb="8" eb="10">
      <t>センエン</t>
    </rPh>
    <rPh sb="10" eb="13">
      <t>タンイキ</t>
    </rPh>
    <rPh sb="13" eb="14">
      <t>ア</t>
    </rPh>
    <phoneticPr fontId="2"/>
  </si>
  <si>
    <t>③</t>
    <phoneticPr fontId="2"/>
  </si>
  <si>
    <t>×</t>
    <phoneticPr fontId="2"/>
  </si>
  <si>
    <t>④</t>
    <phoneticPr fontId="2"/>
  </si>
  <si>
    <t>⑤</t>
    <phoneticPr fontId="2"/>
  </si>
  <si>
    <t>⑥</t>
    <phoneticPr fontId="2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</si>
  <si>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2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</si>
  <si>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2"/>
  </si>
  <si>
    <t>⑦</t>
    <phoneticPr fontId="2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</si>
  <si>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2"/>
  </si>
  <si>
    <t>いいえ</t>
    <phoneticPr fontId="2"/>
  </si>
  <si>
    <t>　　はい</t>
    <phoneticPr fontId="2"/>
  </si>
  <si>
    <t>申請できません</t>
    <rPh sb="0" eb="2">
      <t>シンセイ</t>
    </rPh>
    <phoneticPr fontId="2"/>
  </si>
  <si>
    <t>－</t>
    <phoneticPr fontId="2"/>
  </si>
  <si>
    <t>日　　×　　　0.4</t>
    <rPh sb="0" eb="1">
      <t>ニチ</t>
    </rPh>
    <phoneticPr fontId="2"/>
  </si>
  <si>
    <t>【上限20万円】</t>
    <rPh sb="1" eb="3">
      <t>ジョウゲン</t>
    </rPh>
    <rPh sb="5" eb="7">
      <t>マンエン</t>
    </rPh>
    <phoneticPr fontId="2"/>
  </si>
  <si>
    <t>開業日</t>
    <rPh sb="0" eb="3">
      <t>カイギョウビ</t>
    </rPh>
    <phoneticPr fontId="2"/>
  </si>
  <si>
    <t>当該店舗の売上単価</t>
    <rPh sb="0" eb="4">
      <t>トウガイテンポ</t>
    </rPh>
    <rPh sb="5" eb="9">
      <t>ウリアゲタンカ</t>
    </rPh>
    <phoneticPr fontId="2"/>
  </si>
  <si>
    <t>令和元年又は令和２年いずれかの５月の売上高の合計は、2,325,000円（1日当たり75,000円）を越えますか？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</si>
  <si>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t>令和元年又は令和2年いずれかの5月と令和3年の5月の売上高減少額の合計が775万円（１日当たり25万円）を超えている場合は、売上高減少額方式も選択可能です。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3" eb="35">
      <t>ゴウケイ</t>
    </rPh>
    <rPh sb="39" eb="41">
      <t>マンエン</t>
    </rPh>
    <rPh sb="43" eb="44">
      <t>ニチ</t>
    </rPh>
    <rPh sb="44" eb="45">
      <t>ア</t>
    </rPh>
    <rPh sb="49" eb="51">
      <t>マンエン</t>
    </rPh>
    <rPh sb="53" eb="54">
      <t>コ</t>
    </rPh>
    <rPh sb="58" eb="60">
      <t>バアイ</t>
    </rPh>
    <rPh sb="62" eb="70">
      <t>ウリアゲダカゲンショウガクホウシキ</t>
    </rPh>
    <rPh sb="71" eb="75">
      <t>センタクカノウ</t>
    </rPh>
    <phoneticPr fontId="2"/>
  </si>
  <si>
    <t>令和元年又は令和2年5月の売上高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</si>
  <si>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令和元年又は令和2年5月の１日当たりの売上単価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</si>
  <si>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t>【上限10万円】</t>
    <rPh sb="1" eb="3">
      <t>ジョウゲン</t>
    </rPh>
    <rPh sb="5" eb="7">
      <t>マンエン</t>
    </rPh>
    <phoneticPr fontId="2"/>
  </si>
  <si>
    <t>令和元年又は令和２年いずれかの５月と比べて
令和３年の５月の売上高は減少していますか？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2" eb="24">
      <t>レイワ</t>
    </rPh>
    <rPh sb="25" eb="26">
      <t>ネン</t>
    </rPh>
    <rPh sb="28" eb="29">
      <t>ツキ</t>
    </rPh>
    <rPh sb="30" eb="33">
      <t>ウリアゲダカ</t>
    </rPh>
    <rPh sb="34" eb="36">
      <t>ゲンショウ</t>
    </rPh>
    <phoneticPr fontId="2"/>
  </si>
  <si>
    <t>令和元年又は令和2年5月の売上高計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</si>
  <si>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t>令和3年5月の売上高計</t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</si>
  <si>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t>令和3年から令和元年又は令和2年5月の売上高減少</t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</si>
  <si>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t>令和元年又は令和2年5月の１日当たりの売上高減少単価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</si>
  <si>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t>開業日～令和3年5月8日の１日当たり売上単価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1" eb="12">
      <t>ニチ</t>
    </rPh>
    <rPh sb="14" eb="16">
      <t>ニチア</t>
    </rPh>
    <rPh sb="18" eb="20">
      <t>ウリアゲ</t>
    </rPh>
    <rPh sb="20" eb="22">
      <t>タンカ</t>
    </rPh>
    <phoneticPr fontId="2"/>
  </si>
  <si>
    <t>日×0.4</t>
    <rPh sb="0" eb="1">
      <t>ニチ</t>
    </rPh>
    <phoneticPr fontId="2"/>
  </si>
  <si>
    <t>【上限10万円　下限3万円】</t>
    <rPh sb="1" eb="3">
      <t>ジョウゲン</t>
    </rPh>
    <rPh sb="5" eb="7">
      <t>マンエン</t>
    </rPh>
    <rPh sb="8" eb="10">
      <t>カゲン</t>
    </rPh>
    <rPh sb="11" eb="13">
      <t>マンエン</t>
    </rPh>
    <phoneticPr fontId="2"/>
  </si>
  <si>
    <r>
      <t>【新規開業店（時短営業の要請期間中（令和３年</t>
    </r>
    <r>
      <rPr>
        <sz val="11"/>
        <rFont val="游ゴシック"/>
        <family val="3"/>
        <charset val="128"/>
        <scheme val="minor"/>
      </rPr>
      <t>５月９日～令和３年５月３１日）に新規開業）の特例】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5" eb="26">
      <t>ヒ</t>
    </rPh>
    <rPh sb="27" eb="29">
      <t>レイワ</t>
    </rPh>
    <rPh sb="30" eb="31">
      <t>ネン</t>
    </rPh>
    <rPh sb="32" eb="33">
      <t>ガツ</t>
    </rPh>
    <rPh sb="35" eb="36">
      <t>ニチ</t>
    </rPh>
    <rPh sb="38" eb="42">
      <t>シンキカイギョウ</t>
    </rPh>
    <rPh sb="44" eb="46">
      <t>トクレイ</t>
    </rPh>
    <phoneticPr fontId="2"/>
  </si>
  <si>
    <t>（定額）30,000</t>
    <rPh sb="1" eb="3">
      <t>テイガク</t>
    </rPh>
    <phoneticPr fontId="2"/>
  </si>
  <si>
    <t>【新規開業店（開業後１年未満の場合（令和２年５月２日以降に新規開業））の特例】</t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</si>
  <si>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2"/>
  </si>
  <si>
    <r>
      <rPr>
        <sz val="10"/>
        <color rgb="FFFF0000"/>
        <rFont val="ＭＳ ゴシック"/>
        <family val="3"/>
        <charset val="128"/>
      </rPr>
      <t>↑</t>
    </r>
    <r>
      <rPr>
        <sz val="10"/>
        <color rgb="FFFF0000"/>
        <rFont val="游ゴシック"/>
        <family val="3"/>
        <charset val="128"/>
        <scheme val="minor"/>
      </rPr>
      <t>該当する場合「１」を入力</t>
    </r>
    <rPh sb="1" eb="3">
      <t>ガイトウ</t>
    </rPh>
    <rPh sb="5" eb="7">
      <t>バアイ</t>
    </rPh>
    <rPh sb="11" eb="13">
      <t>ニュウリョク</t>
    </rPh>
    <phoneticPr fontId="2"/>
  </si>
  <si>
    <t>※第１期からの継続申請は４月２５日</t>
    <rPh sb="1" eb="2">
      <t>ダイ</t>
    </rPh>
    <rPh sb="3" eb="4">
      <t>キ</t>
    </rPh>
    <rPh sb="7" eb="9">
      <t>ケイゾク</t>
    </rPh>
    <rPh sb="9" eb="11">
      <t>シンセイ</t>
    </rPh>
    <rPh sb="13" eb="14">
      <t>ガツ</t>
    </rPh>
    <rPh sb="16" eb="17">
      <t>ヒ</t>
    </rPh>
    <phoneticPr fontId="2"/>
  </si>
  <si>
    <t>開業日～令和3年5月8日※の売上高</t>
    <rPh sb="0" eb="3">
      <t>カイギョウビ</t>
    </rPh>
    <rPh sb="4" eb="6">
      <t>レイワ</t>
    </rPh>
    <rPh sb="7" eb="8">
      <t>ネン</t>
    </rPh>
    <rPh sb="9" eb="10">
      <t>ガツ</t>
    </rPh>
    <rPh sb="11" eb="12">
      <t>ニチ</t>
    </rPh>
    <rPh sb="14" eb="17">
      <t>ウリアゲダカ</t>
    </rPh>
    <phoneticPr fontId="2"/>
  </si>
  <si>
    <t>開業日～令和3年5月8日※の日数</t>
    <rPh sb="0" eb="3">
      <t>カイギョウビ</t>
    </rPh>
    <rPh sb="4" eb="6">
      <t>レイワ</t>
    </rPh>
    <rPh sb="7" eb="8">
      <t>ネン</t>
    </rPh>
    <rPh sb="9" eb="10">
      <t>ガツ</t>
    </rPh>
    <rPh sb="11" eb="12">
      <t>ニチ</t>
    </rPh>
    <rPh sb="14" eb="16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</si>
</sst>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6" fillId="2" borderId="16" xfId="0" applyFont="1" applyFill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4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0" xfId="0" applyFont="1" applyBorder="1" applyProtection="1">
      <alignment vertical="center"/>
    </xf>
    <xf numFmtId="0" fontId="6" fillId="3" borderId="0" xfId="0" applyFont="1" applyFill="1" applyBorder="1" applyProtection="1">
      <alignment vertical="center"/>
    </xf>
    <xf numFmtId="0" fontId="6" fillId="0" borderId="0" xfId="0" quotePrefix="1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6" fillId="0" borderId="22" xfId="0" applyFont="1" applyBorder="1" applyProtection="1">
      <alignment vertical="center"/>
    </xf>
    <xf numFmtId="0" fontId="6" fillId="0" borderId="22" xfId="0" quotePrefix="1" applyNumberFormat="1" applyFont="1" applyBorder="1" applyProtection="1">
      <alignment vertical="center"/>
    </xf>
    <xf numFmtId="38" fontId="6" fillId="0" borderId="22" xfId="1" applyFont="1" applyBorder="1" applyProtection="1">
      <alignment vertical="center"/>
    </xf>
    <xf numFmtId="0" fontId="6" fillId="0" borderId="22" xfId="0" quotePrefix="1" applyFont="1" applyBorder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1" xfId="0" applyFont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6" xfId="0" applyFont="1" applyBorder="1" applyProtection="1">
      <alignment vertical="center"/>
    </xf>
    <xf numFmtId="0" fontId="6" fillId="0" borderId="20" xfId="0" applyFont="1" applyBorder="1" applyAlignment="1" applyProtection="1">
      <alignment vertical="center" wrapText="1"/>
    </xf>
    <xf numFmtId="14" fontId="6" fillId="0" borderId="0" xfId="0" applyNumberFormat="1" applyFont="1" applyProtection="1">
      <alignment vertical="center"/>
    </xf>
    <xf numFmtId="57" fontId="6" fillId="0" borderId="0" xfId="0" applyNumberFormat="1" applyFont="1" applyProtection="1">
      <alignment vertical="center"/>
    </xf>
    <xf numFmtId="0" fontId="6" fillId="0" borderId="0" xfId="0" applyFont="1" applyFill="1" applyProtection="1">
      <alignment vertical="center"/>
    </xf>
    <xf numFmtId="0" fontId="9" fillId="0" borderId="2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6" fillId="0" borderId="27" xfId="0" applyNumberFormat="1" applyFont="1" applyFill="1" applyBorder="1" applyAlignment="1" applyProtection="1">
      <alignment vertical="center"/>
    </xf>
    <xf numFmtId="0" fontId="6" fillId="0" borderId="20" xfId="0" applyNumberFormat="1" applyFont="1" applyBorder="1" applyAlignment="1" applyProtection="1">
      <alignment vertical="center"/>
    </xf>
    <xf numFmtId="0" fontId="6" fillId="0" borderId="28" xfId="0" applyFont="1" applyBorder="1" applyProtection="1">
      <alignment vertical="center"/>
    </xf>
    <xf numFmtId="0" fontId="6" fillId="0" borderId="5" xfId="0" applyFont="1" applyFill="1" applyBorder="1" applyProtection="1">
      <alignment vertical="center"/>
    </xf>
    <xf numFmtId="0" fontId="6" fillId="0" borderId="5" xfId="0" quotePrefix="1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38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38" fontId="6" fillId="0" borderId="9" xfId="0" applyNumberFormat="1" applyFont="1" applyBorder="1" applyAlignment="1" applyProtection="1">
      <alignment horizontal="center" vertical="center"/>
    </xf>
    <xf numFmtId="0" fontId="10" fillId="2" borderId="30" xfId="0" applyFont="1" applyFill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top"/>
    </xf>
    <xf numFmtId="0" fontId="0" fillId="0" borderId="0" xfId="0" applyFont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right" vertical="center"/>
    </xf>
    <xf numFmtId="38" fontId="6" fillId="0" borderId="19" xfId="1" applyFont="1" applyBorder="1" applyAlignment="1" applyProtection="1">
      <alignment horizontal="right" vertical="center"/>
    </xf>
    <xf numFmtId="3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38" fontId="6" fillId="2" borderId="19" xfId="1" applyFont="1" applyFill="1" applyBorder="1" applyAlignment="1" applyProtection="1">
      <alignment horizontal="center" vertical="center"/>
      <protection locked="0"/>
    </xf>
    <xf numFmtId="38" fontId="6" fillId="0" borderId="19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38" fontId="6" fillId="4" borderId="19" xfId="0" applyNumberFormat="1" applyFont="1" applyFill="1" applyBorder="1" applyAlignment="1" applyProtection="1">
      <alignment horizontal="center" vertical="center"/>
      <protection locked="0"/>
    </xf>
    <xf numFmtId="176" fontId="6" fillId="4" borderId="19" xfId="0" applyNumberFormat="1" applyFont="1" applyFill="1" applyBorder="1" applyAlignment="1" applyProtection="1">
      <alignment horizontal="center" vertical="center"/>
      <protection locked="0"/>
    </xf>
    <xf numFmtId="176" fontId="6" fillId="4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38" fontId="6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1533525" y="294322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238750" y="294322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447675" y="5553075"/>
          <a:ext cx="2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447675" y="3952876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2457450" y="397192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15</xdr:row>
      <xdr:rowOff>66676</xdr:rowOff>
    </xdr:from>
    <xdr:to>
      <xdr:col>17</xdr:col>
      <xdr:colOff>28575</xdr:colOff>
      <xdr:row>16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2438398" y="4019551"/>
          <a:ext cx="4171952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</a:t>
          </a:r>
          <a:r>
            <a:rPr kumimoji="1" lang="ja-JP" altLang="en-US" sz="1100">
              <a:solidFill>
                <a:srgbClr val="FF0000"/>
              </a:solidFill>
            </a:rPr>
            <a:t>５月２日</a:t>
          </a:r>
          <a:r>
            <a:rPr kumimoji="1" lang="ja-JP" altLang="en-US" sz="1100">
              <a:solidFill>
                <a:sysClr val="windowText" lastClr="000000"/>
              </a:solidFill>
            </a:rPr>
            <a:t>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457200" y="802957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371475</xdr:colOff>
      <xdr:row>28</xdr:row>
      <xdr:rowOff>0</xdr:rowOff>
    </xdr:from>
    <xdr:to>
      <xdr:col>13</xdr:col>
      <xdr:colOff>371475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286375" y="68961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8</xdr:row>
      <xdr:rowOff>447675</xdr:rowOff>
    </xdr:from>
    <xdr:to>
      <xdr:col>5</xdr:col>
      <xdr:colOff>114301</xdr:colOff>
      <xdr:row>12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1676400"/>
          <a:ext cx="1" cy="695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9</xdr:row>
      <xdr:rowOff>9901</xdr:rowOff>
    </xdr:from>
    <xdr:to>
      <xdr:col>13</xdr:col>
      <xdr:colOff>209552</xdr:colOff>
      <xdr:row>11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1695826"/>
          <a:ext cx="2" cy="3516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20</xdr:row>
      <xdr:rowOff>0</xdr:rowOff>
    </xdr:from>
    <xdr:to>
      <xdr:col>4</xdr:col>
      <xdr:colOff>1</xdr:colOff>
      <xdr:row>21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371475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23</xdr:row>
      <xdr:rowOff>0</xdr:rowOff>
    </xdr:from>
    <xdr:to>
      <xdr:col>14</xdr:col>
      <xdr:colOff>285750</xdr:colOff>
      <xdr:row>24</xdr:row>
      <xdr:rowOff>9525</xdr:rowOff>
    </xdr:to>
    <xdr:cxnSp macro="">
      <xdr:nvCxnSpPr>
        <xdr:cNvPr id="5" name="直線矢印コネクタ 4"/>
        <xdr:cNvCxnSpPr/>
      </xdr:nvCxnSpPr>
      <xdr:spPr>
        <a:xfrm>
          <a:off x="5267325" y="54483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28</xdr:row>
      <xdr:rowOff>2427</xdr:rowOff>
    </xdr:from>
    <xdr:to>
      <xdr:col>4</xdr:col>
      <xdr:colOff>647700</xdr:colOff>
      <xdr:row>29</xdr:row>
      <xdr:rowOff>16623</xdr:rowOff>
    </xdr:to>
    <xdr:cxnSp macro="">
      <xdr:nvCxnSpPr>
        <xdr:cNvPr id="6" name="直線矢印コネクタ 5"/>
        <xdr:cNvCxnSpPr/>
      </xdr:nvCxnSpPr>
      <xdr:spPr>
        <a:xfrm>
          <a:off x="1133475" y="5422152"/>
          <a:ext cx="0" cy="19517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28</xdr:row>
      <xdr:rowOff>0</xdr:rowOff>
    </xdr:from>
    <xdr:to>
      <xdr:col>4</xdr:col>
      <xdr:colOff>647700</xdr:colOff>
      <xdr:row>28</xdr:row>
      <xdr:rowOff>0</xdr:rowOff>
    </xdr:to>
    <xdr:cxnSp macro="">
      <xdr:nvCxnSpPr>
        <xdr:cNvPr id="7" name="直線コネクタ 6"/>
        <xdr:cNvCxnSpPr/>
      </xdr:nvCxnSpPr>
      <xdr:spPr>
        <a:xfrm>
          <a:off x="466725" y="541972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0</xdr:colOff>
      <xdr:row>22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416242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16</xdr:row>
      <xdr:rowOff>0</xdr:rowOff>
    </xdr:from>
    <xdr:to>
      <xdr:col>13</xdr:col>
      <xdr:colOff>304800</xdr:colOff>
      <xdr:row>17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36290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tabSelected="1" view="pageBreakPreview" topLeftCell="A13" zoomScaleNormal="100" zoomScaleSheetLayoutView="100" workbookViewId="0">
      <selection activeCell="J19" sqref="J19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 customWidth="1"/>
    <col min="19" max="16384" width="9" style="4"/>
  </cols>
  <sheetData>
    <row r="1" spans="2:16" ht="19.5" customHeight="1">
      <c r="J1" s="5" t="s">
        <v>0</v>
      </c>
      <c r="K1" s="83"/>
      <c r="L1" s="84"/>
      <c r="M1" s="84"/>
      <c r="N1" s="84"/>
      <c r="O1" s="84"/>
      <c r="P1" s="85"/>
    </row>
    <row r="2" spans="2:16" ht="9.75" customHeight="1"/>
    <row r="3" spans="2:16">
      <c r="B3" s="86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2:16">
      <c r="B4" s="86" t="s">
        <v>57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2:16">
      <c r="B5" s="86" t="s">
        <v>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2:16" ht="12" customHeight="1"/>
    <row r="7" spans="2:16" ht="24">
      <c r="B7" s="87" t="s">
        <v>3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2:16" ht="6.75" customHeight="1"/>
    <row r="9" spans="2:16" ht="41.25" customHeight="1">
      <c r="B9" s="88" t="s">
        <v>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2:16" ht="9.75" customHeight="1"/>
    <row r="11" spans="2:16">
      <c r="B11" s="4" t="s">
        <v>5</v>
      </c>
    </row>
    <row r="12" spans="2:16">
      <c r="B12" s="80" t="s">
        <v>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2:16" ht="77.25" customHeight="1">
      <c r="B13" s="62" t="s">
        <v>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</row>
    <row r="14" spans="2:16" ht="27" customHeight="1">
      <c r="B14" s="65" t="s">
        <v>8</v>
      </c>
      <c r="C14" s="65"/>
      <c r="D14" s="65"/>
      <c r="E14" s="65"/>
      <c r="F14" s="65"/>
      <c r="G14" s="65"/>
      <c r="H14" s="65"/>
      <c r="I14" s="65"/>
      <c r="N14" s="4" t="s">
        <v>9</v>
      </c>
    </row>
    <row r="15" spans="2:16" ht="52.5" customHeight="1">
      <c r="B15" s="66" t="s">
        <v>41</v>
      </c>
      <c r="C15" s="66"/>
      <c r="D15" s="66"/>
      <c r="E15" s="66"/>
      <c r="F15" s="66"/>
      <c r="G15" s="66"/>
      <c r="H15" s="66"/>
      <c r="I15" s="66"/>
      <c r="M15" s="66" t="s">
        <v>10</v>
      </c>
      <c r="N15" s="66"/>
      <c r="O15" s="66"/>
    </row>
    <row r="16" spans="2:16" ht="41.25" customHeight="1"/>
    <row r="17" spans="2:17" ht="23.25" customHeight="1" thickBot="1">
      <c r="B17" s="67" t="s">
        <v>42</v>
      </c>
      <c r="C17" s="68"/>
      <c r="D17" s="68"/>
      <c r="E17" s="68"/>
      <c r="F17" s="69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23.25" customHeight="1">
      <c r="B18" s="70"/>
      <c r="C18" s="71"/>
      <c r="D18" s="71"/>
      <c r="E18" s="71"/>
      <c r="F18" s="72"/>
      <c r="H18" s="9"/>
      <c r="I18" s="10"/>
      <c r="J18" s="73" t="s">
        <v>11</v>
      </c>
      <c r="K18" s="74"/>
      <c r="L18" s="10"/>
      <c r="M18" s="73" t="s">
        <v>12</v>
      </c>
      <c r="N18" s="75"/>
      <c r="O18" s="74"/>
      <c r="P18" s="10"/>
      <c r="Q18" s="11"/>
    </row>
    <row r="19" spans="2:17" ht="23.25" customHeight="1" thickBot="1">
      <c r="B19" s="70"/>
      <c r="C19" s="71"/>
      <c r="D19" s="71"/>
      <c r="E19" s="71"/>
      <c r="F19" s="72"/>
      <c r="H19" s="76" t="s">
        <v>13</v>
      </c>
      <c r="I19" s="60"/>
      <c r="J19" s="1"/>
      <c r="K19" s="12" t="s">
        <v>14</v>
      </c>
      <c r="L19" s="10" t="s">
        <v>15</v>
      </c>
      <c r="M19" s="77" t="str">
        <f>IF(J19="","",30000*J19)</f>
        <v/>
      </c>
      <c r="N19" s="78"/>
      <c r="O19" s="13" t="s">
        <v>16</v>
      </c>
      <c r="P19" s="10"/>
      <c r="Q19" s="11"/>
    </row>
    <row r="20" spans="2:17" ht="23.25" customHeight="1">
      <c r="B20" s="70"/>
      <c r="C20" s="71"/>
      <c r="D20" s="71"/>
      <c r="E20" s="71"/>
      <c r="F20" s="72"/>
      <c r="H20" s="9"/>
      <c r="I20" s="10"/>
      <c r="J20" s="10"/>
      <c r="K20" s="10"/>
      <c r="L20" s="10"/>
      <c r="M20" s="10"/>
      <c r="N20" s="10"/>
      <c r="O20" s="10"/>
      <c r="P20" s="10"/>
      <c r="Q20" s="11"/>
    </row>
    <row r="21" spans="2:17" ht="23.25" customHeight="1">
      <c r="B21" s="62"/>
      <c r="C21" s="63"/>
      <c r="D21" s="63"/>
      <c r="E21" s="63"/>
      <c r="F21" s="64"/>
      <c r="H21" s="2" t="s">
        <v>17</v>
      </c>
      <c r="I21" s="10" t="s">
        <v>18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19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9.5" thickBot="1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56" t="s">
        <v>43</v>
      </c>
      <c r="D27" s="57"/>
      <c r="E27" s="57"/>
      <c r="F27" s="58"/>
      <c r="G27" s="17"/>
      <c r="H27" s="17"/>
      <c r="I27" s="10"/>
      <c r="J27" s="10"/>
      <c r="K27" s="10"/>
      <c r="L27" s="17"/>
      <c r="M27" s="56" t="s">
        <v>44</v>
      </c>
      <c r="N27" s="57"/>
      <c r="O27" s="57"/>
      <c r="P27" s="58"/>
      <c r="Q27" s="11"/>
    </row>
    <row r="28" spans="2:17" ht="30" customHeight="1" thickBot="1">
      <c r="B28" s="9"/>
      <c r="C28" s="18" t="s">
        <v>20</v>
      </c>
      <c r="D28" s="79"/>
      <c r="E28" s="61"/>
      <c r="F28" s="12" t="s">
        <v>16</v>
      </c>
      <c r="G28" s="19" t="s">
        <v>21</v>
      </c>
      <c r="H28" s="17">
        <v>31</v>
      </c>
      <c r="I28" s="60" t="s">
        <v>37</v>
      </c>
      <c r="J28" s="60"/>
      <c r="K28" s="60"/>
      <c r="L28" s="17" t="s">
        <v>15</v>
      </c>
      <c r="M28" s="18" t="s">
        <v>22</v>
      </c>
      <c r="N28" s="78" t="str">
        <f>IF(D28="","",ROUNDUP(D28/31,0)*0.4)</f>
        <v/>
      </c>
      <c r="O28" s="78"/>
      <c r="P28" s="12" t="s">
        <v>16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23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56" t="s">
        <v>44</v>
      </c>
      <c r="N30" s="57"/>
      <c r="O30" s="57"/>
      <c r="P30" s="58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0" t="s">
        <v>24</v>
      </c>
      <c r="N31" s="21" t="str">
        <f>IF(N28&lt;30000,30,IF(N28="","",IF(ROUNDUP(N28/1000,0)&gt;=100,100,ROUNDUP(N28/1000,0))))</f>
        <v/>
      </c>
      <c r="O31" s="22" t="str">
        <f>IF(N31&lt;&gt;"",",000","")</f>
        <v/>
      </c>
      <c r="P31" s="23" t="s">
        <v>16</v>
      </c>
      <c r="Q31" s="11"/>
    </row>
    <row r="32" spans="2:17" ht="19.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53" t="s">
        <v>45</v>
      </c>
      <c r="N32" s="54"/>
      <c r="O32" s="54"/>
      <c r="P32" s="55"/>
      <c r="Q32" s="11"/>
    </row>
    <row r="33" spans="2:17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56" t="s">
        <v>44</v>
      </c>
      <c r="D35" s="57"/>
      <c r="E35" s="57"/>
      <c r="F35" s="58"/>
      <c r="G35" s="59" t="s">
        <v>25</v>
      </c>
      <c r="H35" s="56" t="s">
        <v>11</v>
      </c>
      <c r="I35" s="57"/>
      <c r="J35" s="57"/>
      <c r="K35" s="58"/>
      <c r="L35" s="60" t="s">
        <v>15</v>
      </c>
      <c r="M35" s="56" t="s">
        <v>12</v>
      </c>
      <c r="N35" s="57"/>
      <c r="O35" s="57"/>
      <c r="P35" s="58"/>
      <c r="Q35" s="11"/>
    </row>
    <row r="36" spans="2:17" ht="30" customHeight="1" thickBot="1">
      <c r="B36" s="9"/>
      <c r="C36" s="18" t="s">
        <v>24</v>
      </c>
      <c r="D36" s="24" t="str">
        <f>N31</f>
        <v/>
      </c>
      <c r="E36" s="25" t="str">
        <f>IF(D36&lt;&gt;"",",000","")</f>
        <v/>
      </c>
      <c r="F36" s="12" t="s">
        <v>16</v>
      </c>
      <c r="G36" s="59"/>
      <c r="H36" s="18" t="s">
        <v>26</v>
      </c>
      <c r="I36" s="61"/>
      <c r="J36" s="61"/>
      <c r="K36" s="12" t="s">
        <v>14</v>
      </c>
      <c r="L36" s="60"/>
      <c r="M36" s="18" t="s">
        <v>27</v>
      </c>
      <c r="N36" s="26" t="str">
        <f>IF(D36="","",D36*I36)</f>
        <v/>
      </c>
      <c r="O36" s="27" t="str">
        <f>IF(N36&lt;&gt;"",",000","")</f>
        <v/>
      </c>
      <c r="P36" s="12" t="s">
        <v>16</v>
      </c>
      <c r="Q36" s="11"/>
    </row>
    <row r="37" spans="2:17" ht="12" customHeight="1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 ht="12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29">
    <mergeCell ref="B12:P12"/>
    <mergeCell ref="K1:P1"/>
    <mergeCell ref="B3:P3"/>
    <mergeCell ref="B5:P5"/>
    <mergeCell ref="B7:P7"/>
    <mergeCell ref="B9:P9"/>
    <mergeCell ref="B4:P4"/>
    <mergeCell ref="M30:P30"/>
    <mergeCell ref="B13:P13"/>
    <mergeCell ref="B14:I14"/>
    <mergeCell ref="B15:I15"/>
    <mergeCell ref="M15:O15"/>
    <mergeCell ref="B17:F21"/>
    <mergeCell ref="J18:K18"/>
    <mergeCell ref="M18:O18"/>
    <mergeCell ref="H19:I19"/>
    <mergeCell ref="M19:N19"/>
    <mergeCell ref="C27:F27"/>
    <mergeCell ref="M27:P27"/>
    <mergeCell ref="D28:E28"/>
    <mergeCell ref="I28:K28"/>
    <mergeCell ref="N28:O28"/>
    <mergeCell ref="M32:P32"/>
    <mergeCell ref="C35:F35"/>
    <mergeCell ref="G35:G36"/>
    <mergeCell ref="H35:K35"/>
    <mergeCell ref="L35:L36"/>
    <mergeCell ref="M35:P35"/>
    <mergeCell ref="I36:J36"/>
  </mergeCells>
  <phoneticPr fontId="2"/>
  <pageMargins left="0.7" right="0.7" top="0.75" bottom="0.75" header="0.3" footer="0.3"/>
  <pageSetup paperSize="9" scale="8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重点区域）&amp;"-,標準"&amp;U&amp;K01+000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6"/>
  <sheetViews>
    <sheetView view="pageBreakPreview" zoomScaleNormal="100" zoomScaleSheetLayoutView="100" workbookViewId="0">
      <selection activeCell="E19" sqref="E19:F19"/>
    </sheetView>
  </sheetViews>
  <sheetFormatPr defaultRowHeight="18.7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83"/>
      <c r="M2" s="84"/>
      <c r="N2" s="84"/>
      <c r="O2" s="84"/>
      <c r="P2" s="84"/>
      <c r="Q2" s="85"/>
    </row>
    <row r="4" spans="2:19">
      <c r="C4" s="86" t="s">
        <v>1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2:19"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2:19">
      <c r="C6" s="86" t="s">
        <v>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2:19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2:19">
      <c r="B8" s="4" t="s">
        <v>32</v>
      </c>
    </row>
    <row r="9" spans="2:19" ht="36" customHeight="1">
      <c r="B9" s="29"/>
      <c r="C9" s="65" t="s">
        <v>46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93"/>
    </row>
    <row r="10" spans="2:19">
      <c r="O10" s="4" t="s">
        <v>33</v>
      </c>
    </row>
    <row r="11" spans="2:19" ht="19.5" thickBot="1"/>
    <row r="12" spans="2:19" ht="19.5" thickBot="1">
      <c r="C12" s="10"/>
      <c r="D12" s="10"/>
      <c r="E12" s="10"/>
      <c r="F12" s="10" t="s">
        <v>34</v>
      </c>
      <c r="G12" s="10"/>
      <c r="H12" s="10"/>
      <c r="I12" s="10"/>
      <c r="J12" s="10"/>
      <c r="M12" s="94" t="s">
        <v>35</v>
      </c>
      <c r="N12" s="95"/>
      <c r="O12" s="96"/>
    </row>
    <row r="13" spans="2:19" ht="12" customHeight="1">
      <c r="C13" s="92"/>
      <c r="D13" s="92"/>
      <c r="E13" s="92"/>
      <c r="F13" s="92"/>
      <c r="G13" s="92"/>
      <c r="H13" s="92"/>
      <c r="I13" s="92"/>
      <c r="J13" s="92"/>
    </row>
    <row r="14" spans="2:19" ht="7.5" customHeight="1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  <c r="S14" s="10"/>
    </row>
    <row r="15" spans="2:19">
      <c r="B15" s="9"/>
      <c r="C15" s="10"/>
      <c r="D15" s="10" t="s">
        <v>19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 s="10"/>
    </row>
    <row r="16" spans="2:19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  <c r="S16" s="10"/>
    </row>
    <row r="17" spans="2:19" ht="19.5" thickBot="1">
      <c r="B17" s="9"/>
      <c r="C17" s="10"/>
      <c r="D17" s="24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0"/>
    </row>
    <row r="18" spans="2:19">
      <c r="B18" s="9"/>
      <c r="C18" s="10"/>
      <c r="D18" s="56" t="s">
        <v>47</v>
      </c>
      <c r="E18" s="57"/>
      <c r="F18" s="57"/>
      <c r="G18" s="58"/>
      <c r="H18" s="17"/>
      <c r="I18" s="56" t="s">
        <v>48</v>
      </c>
      <c r="J18" s="57"/>
      <c r="K18" s="57"/>
      <c r="L18" s="58"/>
      <c r="M18" s="30"/>
      <c r="N18" s="56" t="s">
        <v>49</v>
      </c>
      <c r="O18" s="57"/>
      <c r="P18" s="57"/>
      <c r="Q18" s="58"/>
      <c r="R18" s="11"/>
      <c r="S18" s="10"/>
    </row>
    <row r="19" spans="2:19" ht="30" customHeight="1" thickBot="1">
      <c r="B19" s="9"/>
      <c r="C19" s="10"/>
      <c r="D19" s="18" t="s">
        <v>20</v>
      </c>
      <c r="E19" s="79"/>
      <c r="F19" s="79"/>
      <c r="G19" s="12" t="s">
        <v>16</v>
      </c>
      <c r="H19" s="19" t="s">
        <v>36</v>
      </c>
      <c r="I19" s="18" t="s">
        <v>22</v>
      </c>
      <c r="J19" s="89"/>
      <c r="K19" s="89"/>
      <c r="L19" s="12" t="s">
        <v>16</v>
      </c>
      <c r="M19" s="31" t="s">
        <v>15</v>
      </c>
      <c r="N19" s="18" t="s">
        <v>24</v>
      </c>
      <c r="O19" s="90" t="str">
        <f>IF(AND(E19="",J19=""),"",E19-J19)</f>
        <v/>
      </c>
      <c r="P19" s="91"/>
      <c r="Q19" s="12" t="s">
        <v>16</v>
      </c>
      <c r="R19" s="11"/>
      <c r="S19" s="10"/>
    </row>
    <row r="20" spans="2:19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6"/>
      <c r="P20" s="10"/>
      <c r="Q20" s="10"/>
      <c r="R20" s="11"/>
      <c r="S20" s="10"/>
    </row>
    <row r="21" spans="2:19" ht="19.5" thickBot="1">
      <c r="B21" s="9"/>
      <c r="C21" s="10"/>
      <c r="D21" s="1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/>
      <c r="Q21" s="10"/>
      <c r="R21" s="11"/>
      <c r="S21" s="10"/>
    </row>
    <row r="22" spans="2:19">
      <c r="B22" s="9"/>
      <c r="C22" s="10"/>
      <c r="D22" s="56" t="s">
        <v>49</v>
      </c>
      <c r="E22" s="57"/>
      <c r="F22" s="57"/>
      <c r="G22" s="58"/>
      <c r="H22" s="17"/>
      <c r="I22" s="17"/>
      <c r="J22" s="10"/>
      <c r="K22" s="10"/>
      <c r="L22" s="10"/>
      <c r="M22" s="17"/>
      <c r="N22" s="56" t="s">
        <v>50</v>
      </c>
      <c r="O22" s="57"/>
      <c r="P22" s="57"/>
      <c r="Q22" s="58"/>
      <c r="R22" s="11"/>
      <c r="S22" s="10"/>
    </row>
    <row r="23" spans="2:19" ht="30" customHeight="1" thickBot="1">
      <c r="B23" s="9"/>
      <c r="C23" s="10"/>
      <c r="D23" s="18" t="s">
        <v>24</v>
      </c>
      <c r="E23" s="90" t="str">
        <f>O19</f>
        <v/>
      </c>
      <c r="F23" s="91"/>
      <c r="G23" s="12" t="s">
        <v>16</v>
      </c>
      <c r="H23" s="19" t="s">
        <v>21</v>
      </c>
      <c r="I23" s="17">
        <v>31</v>
      </c>
      <c r="J23" s="60" t="s">
        <v>37</v>
      </c>
      <c r="K23" s="60"/>
      <c r="L23" s="60"/>
      <c r="M23" s="17" t="s">
        <v>15</v>
      </c>
      <c r="N23" s="18" t="s">
        <v>26</v>
      </c>
      <c r="O23" s="78" t="str">
        <f>IF(E23="","",ROUNDDOWN(E23/31*0.4,0))</f>
        <v/>
      </c>
      <c r="P23" s="78"/>
      <c r="Q23" s="12" t="s">
        <v>16</v>
      </c>
      <c r="R23" s="11"/>
      <c r="S23" s="10"/>
    </row>
    <row r="24" spans="2:19" ht="19.5" thickBot="1">
      <c r="B24" s="9"/>
      <c r="C24" s="10"/>
      <c r="D24" s="10"/>
      <c r="E24" s="10"/>
      <c r="F24" s="10"/>
      <c r="G24" s="10"/>
      <c r="H24" s="10"/>
      <c r="I24" s="10"/>
      <c r="J24" s="17"/>
      <c r="K24" s="17"/>
      <c r="L24" s="17"/>
      <c r="M24" s="10"/>
      <c r="N24" s="10"/>
      <c r="O24" s="10" t="s">
        <v>23</v>
      </c>
      <c r="P24" s="10"/>
      <c r="Q24" s="10"/>
      <c r="R24" s="11"/>
      <c r="S24" s="10"/>
    </row>
    <row r="25" spans="2:19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56" t="s">
        <v>50</v>
      </c>
      <c r="O25" s="57"/>
      <c r="P25" s="57"/>
      <c r="Q25" s="58"/>
      <c r="R25" s="11"/>
      <c r="S25" s="10"/>
    </row>
    <row r="26" spans="2:19" ht="21" customHeight="1">
      <c r="B26" s="9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32"/>
      <c r="N26" s="20" t="s">
        <v>27</v>
      </c>
      <c r="O26" s="10" t="str">
        <f>IF(O23="","",ROUNDUP(O23/1000,0))</f>
        <v/>
      </c>
      <c r="P26" s="22" t="str">
        <f>IF(O26&lt;&gt;"",",000","")</f>
        <v/>
      </c>
      <c r="Q26" s="23" t="s">
        <v>16</v>
      </c>
      <c r="R26" s="11"/>
      <c r="S26" s="10"/>
    </row>
    <row r="27" spans="2:19" ht="19.5" thickBot="1">
      <c r="B27" s="9"/>
      <c r="C27" s="6"/>
      <c r="D27" s="7"/>
      <c r="E27" s="7"/>
      <c r="F27" s="7"/>
      <c r="G27" s="7"/>
      <c r="H27" s="10"/>
      <c r="I27" s="10"/>
      <c r="J27" s="10"/>
      <c r="K27" s="10"/>
      <c r="L27" s="10"/>
      <c r="M27" s="10"/>
      <c r="N27" s="53"/>
      <c r="O27" s="54"/>
      <c r="P27" s="54"/>
      <c r="Q27" s="55"/>
      <c r="R27" s="11"/>
      <c r="S27" s="10"/>
    </row>
    <row r="28" spans="2:19">
      <c r="B28" s="9"/>
      <c r="C28" s="14"/>
      <c r="D28" s="1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0"/>
    </row>
    <row r="29" spans="2:19" ht="19.5" thickBot="1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0"/>
    </row>
    <row r="30" spans="2:19">
      <c r="B30" s="9"/>
      <c r="C30" s="10"/>
      <c r="D30" s="56" t="s">
        <v>50</v>
      </c>
      <c r="E30" s="57"/>
      <c r="F30" s="57"/>
      <c r="G30" s="58"/>
      <c r="H30" s="59" t="s">
        <v>25</v>
      </c>
      <c r="I30" s="56" t="s">
        <v>11</v>
      </c>
      <c r="J30" s="57"/>
      <c r="K30" s="57"/>
      <c r="L30" s="58"/>
      <c r="M30" s="60" t="s">
        <v>15</v>
      </c>
      <c r="N30" s="56" t="s">
        <v>12</v>
      </c>
      <c r="O30" s="57"/>
      <c r="P30" s="57"/>
      <c r="Q30" s="58"/>
      <c r="R30" s="11"/>
      <c r="S30" s="10"/>
    </row>
    <row r="31" spans="2:19" ht="30" customHeight="1" thickBot="1">
      <c r="B31" s="9"/>
      <c r="C31" s="10"/>
      <c r="D31" s="33" t="s">
        <v>27</v>
      </c>
      <c r="E31" s="10" t="str">
        <f>IF(O26="","",IF(O26&lt;200,O26,200))</f>
        <v/>
      </c>
      <c r="F31" s="22" t="str">
        <f>IF(E31&lt;&gt;"",",000","")</f>
        <v/>
      </c>
      <c r="G31" s="23" t="s">
        <v>16</v>
      </c>
      <c r="H31" s="59"/>
      <c r="I31" s="18" t="s">
        <v>28</v>
      </c>
      <c r="J31" s="61"/>
      <c r="K31" s="61"/>
      <c r="L31" s="12" t="s">
        <v>14</v>
      </c>
      <c r="M31" s="60"/>
      <c r="N31" s="18" t="s">
        <v>31</v>
      </c>
      <c r="O31" s="26" t="str">
        <f>IF(E31="","",E31*J31)</f>
        <v/>
      </c>
      <c r="P31" s="27" t="str">
        <f>IF(O31&lt;&gt;"",",000","")</f>
        <v/>
      </c>
      <c r="Q31" s="12" t="s">
        <v>16</v>
      </c>
      <c r="R31" s="11"/>
      <c r="S31" s="10"/>
    </row>
    <row r="32" spans="2:19" ht="19.5" thickBot="1">
      <c r="B32" s="9"/>
      <c r="C32" s="10"/>
      <c r="D32" s="53" t="s">
        <v>38</v>
      </c>
      <c r="E32" s="54"/>
      <c r="F32" s="54"/>
      <c r="G32" s="5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/>
      <c r="S32" s="10"/>
    </row>
    <row r="33" spans="2:19">
      <c r="B33" s="9"/>
      <c r="C33" s="10"/>
      <c r="D33" s="3" t="s">
        <v>17</v>
      </c>
      <c r="E33" s="10" t="s">
        <v>18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  <c r="S33" s="10"/>
    </row>
    <row r="34" spans="2:19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0"/>
    </row>
    <row r="35" spans="2:19">
      <c r="D35" s="4" t="s">
        <v>29</v>
      </c>
    </row>
    <row r="36" spans="2:19">
      <c r="D36" s="4" t="s">
        <v>30</v>
      </c>
    </row>
  </sheetData>
  <sheetProtection sheet="1" objects="1" scenarios="1"/>
  <mergeCells count="27">
    <mergeCell ref="C13:J13"/>
    <mergeCell ref="L2:Q2"/>
    <mergeCell ref="C4:Q4"/>
    <mergeCell ref="C6:Q6"/>
    <mergeCell ref="C9:Q9"/>
    <mergeCell ref="M12:O12"/>
    <mergeCell ref="C5:Q5"/>
    <mergeCell ref="N25:Q25"/>
    <mergeCell ref="D18:G18"/>
    <mergeCell ref="I18:L18"/>
    <mergeCell ref="N18:Q18"/>
    <mergeCell ref="E19:F19"/>
    <mergeCell ref="J19:K19"/>
    <mergeCell ref="O19:P19"/>
    <mergeCell ref="D22:G22"/>
    <mergeCell ref="N22:Q22"/>
    <mergeCell ref="E23:F23"/>
    <mergeCell ref="J23:L23"/>
    <mergeCell ref="O23:P23"/>
    <mergeCell ref="D32:G32"/>
    <mergeCell ref="N27:Q27"/>
    <mergeCell ref="D30:G30"/>
    <mergeCell ref="H30:H31"/>
    <mergeCell ref="I30:L30"/>
    <mergeCell ref="M30:M31"/>
    <mergeCell ref="N30:Q30"/>
    <mergeCell ref="J31:K31"/>
  </mergeCells>
  <phoneticPr fontId="2"/>
  <pageMargins left="0.7" right="0.7" top="0.75" bottom="0.75" header="0.3" footer="0.3"/>
  <pageSetup paperSize="9" scale="9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重点区域）&amp;"-,標準"&amp;U&amp;K01+000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0"/>
  <sheetViews>
    <sheetView view="pageBreakPreview" zoomScaleNormal="100" zoomScaleSheetLayoutView="100" workbookViewId="0">
      <selection activeCell="M20" sqref="M20:P20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83"/>
      <c r="L2" s="84"/>
      <c r="M2" s="84"/>
      <c r="N2" s="84"/>
      <c r="O2" s="84"/>
      <c r="P2" s="85"/>
      <c r="S2" s="34">
        <f>IF(M10=1,DATE(2021,4,25),DATE(2021,5,8))</f>
        <v>44324</v>
      </c>
    </row>
    <row r="4" spans="2:19">
      <c r="B4" s="86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S4" s="35"/>
    </row>
    <row r="5" spans="2:19">
      <c r="B5" s="86" t="s">
        <v>57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S5" s="35"/>
    </row>
    <row r="6" spans="2:19">
      <c r="B6" s="86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S6" s="35"/>
    </row>
    <row r="7" spans="2:19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S7" s="35"/>
    </row>
    <row r="8" spans="2:19">
      <c r="B8" s="4" t="s">
        <v>56</v>
      </c>
      <c r="I8" s="36"/>
    </row>
    <row r="9" spans="2:19" ht="7.5" customHeight="1" thickBot="1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</row>
    <row r="10" spans="2:19" ht="19.5" thickBo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50"/>
      <c r="N10" s="10"/>
      <c r="O10" s="10"/>
      <c r="P10" s="10"/>
      <c r="Q10" s="11"/>
    </row>
    <row r="11" spans="2:19" ht="19.5" thickBot="1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1" t="s">
        <v>58</v>
      </c>
      <c r="N11" s="10"/>
      <c r="O11" s="10"/>
      <c r="P11" s="10"/>
      <c r="Q11" s="11"/>
    </row>
    <row r="12" spans="2:19">
      <c r="B12" s="9"/>
      <c r="C12" s="56" t="s">
        <v>39</v>
      </c>
      <c r="D12" s="57"/>
      <c r="E12" s="57"/>
      <c r="F12" s="58"/>
      <c r="G12" s="17"/>
      <c r="H12" s="103"/>
      <c r="I12" s="103"/>
      <c r="J12" s="103"/>
      <c r="K12" s="103"/>
      <c r="L12" s="30"/>
      <c r="M12" s="103"/>
      <c r="N12" s="103"/>
      <c r="O12" s="103"/>
      <c r="P12" s="103"/>
      <c r="Q12" s="11"/>
    </row>
    <row r="13" spans="2:19" ht="30" customHeight="1" thickBot="1">
      <c r="B13" s="9"/>
      <c r="C13" s="18" t="s">
        <v>20</v>
      </c>
      <c r="D13" s="99"/>
      <c r="E13" s="99"/>
      <c r="F13" s="100"/>
      <c r="G13" s="19"/>
      <c r="H13" s="10"/>
      <c r="I13" s="101"/>
      <c r="J13" s="101"/>
      <c r="K13" s="10"/>
      <c r="L13" s="31"/>
      <c r="M13" s="10"/>
      <c r="N13" s="102"/>
      <c r="O13" s="60"/>
      <c r="P13" s="10"/>
      <c r="Q13" s="11"/>
    </row>
    <row r="14" spans="2:19" ht="19.5" thickBot="1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</row>
    <row r="15" spans="2:19">
      <c r="B15" s="9"/>
      <c r="C15" s="56" t="s">
        <v>60</v>
      </c>
      <c r="D15" s="57"/>
      <c r="E15" s="57"/>
      <c r="F15" s="58"/>
      <c r="G15" s="17"/>
      <c r="H15" s="56" t="s">
        <v>61</v>
      </c>
      <c r="I15" s="58"/>
      <c r="J15" s="37"/>
      <c r="K15" s="38"/>
      <c r="L15" s="30"/>
      <c r="M15" s="56" t="s">
        <v>51</v>
      </c>
      <c r="N15" s="57"/>
      <c r="O15" s="57"/>
      <c r="P15" s="58"/>
      <c r="Q15" s="11"/>
    </row>
    <row r="16" spans="2:19" ht="30" customHeight="1" thickBot="1">
      <c r="B16" s="9"/>
      <c r="C16" s="18" t="s">
        <v>22</v>
      </c>
      <c r="D16" s="98"/>
      <c r="E16" s="97"/>
      <c r="F16" s="12" t="s">
        <v>16</v>
      </c>
      <c r="G16" s="19" t="s">
        <v>21</v>
      </c>
      <c r="H16" s="18" t="s">
        <v>24</v>
      </c>
      <c r="I16" s="39" t="str">
        <f>IF(D13="","",DATEDIF(D13,S2,"d")+1)</f>
        <v/>
      </c>
      <c r="J16" s="40" t="s">
        <v>52</v>
      </c>
      <c r="K16" s="10"/>
      <c r="L16" s="31" t="s">
        <v>15</v>
      </c>
      <c r="M16" s="18" t="s">
        <v>26</v>
      </c>
      <c r="N16" s="90" t="str">
        <f>IF(D16="","",ROUNDDOWN(D16/I16*0.4,0))</f>
        <v/>
      </c>
      <c r="O16" s="91"/>
      <c r="P16" s="12" t="s">
        <v>16</v>
      </c>
      <c r="Q16" s="11"/>
    </row>
    <row r="17" spans="2:17" ht="23.25" customHeight="1" thickBot="1">
      <c r="B17" s="9"/>
      <c r="C17" s="10"/>
      <c r="D17" s="10"/>
      <c r="E17" s="10"/>
      <c r="F17" s="10"/>
      <c r="G17" s="10"/>
      <c r="H17" s="10"/>
      <c r="I17" s="17"/>
      <c r="J17" s="17"/>
      <c r="K17" s="17"/>
      <c r="L17" s="10"/>
      <c r="M17" s="10"/>
      <c r="N17" s="10" t="s">
        <v>23</v>
      </c>
      <c r="O17" s="10"/>
      <c r="P17" s="10"/>
      <c r="Q17" s="11"/>
    </row>
    <row r="18" spans="2:17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56" t="s">
        <v>40</v>
      </c>
      <c r="N18" s="57"/>
      <c r="O18" s="57"/>
      <c r="P18" s="58"/>
      <c r="Q18" s="11"/>
    </row>
    <row r="19" spans="2:17" ht="30" customHeight="1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41" t="s">
        <v>27</v>
      </c>
      <c r="N19" s="42" t="str">
        <f>IF(N16="","",IF(ROUNDUP(N16/1000,0)&gt;=100,100,(IF(N16="","",IF(ROUNDUP(N16/1000,0)&lt;=30,30,ROUNDUP(N16/1000,0))))))</f>
        <v/>
      </c>
      <c r="O19" s="43" t="str">
        <f>IF(N19&lt;&gt;"",",000","")</f>
        <v/>
      </c>
      <c r="P19" s="44" t="s">
        <v>16</v>
      </c>
      <c r="Q19" s="11"/>
    </row>
    <row r="20" spans="2:17" ht="19.5" thickBo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53" t="s">
        <v>53</v>
      </c>
      <c r="N20" s="54"/>
      <c r="O20" s="54"/>
      <c r="P20" s="55"/>
      <c r="Q20" s="11"/>
    </row>
    <row r="21" spans="2:17">
      <c r="B21" s="9"/>
      <c r="C21" s="10"/>
      <c r="D21" s="45"/>
      <c r="E21" s="46"/>
      <c r="F21" s="15"/>
      <c r="G21" s="46"/>
      <c r="H21" s="15"/>
      <c r="I21" s="47"/>
      <c r="J21" s="47"/>
      <c r="K21" s="15"/>
      <c r="L21" s="48"/>
      <c r="M21" s="15"/>
      <c r="N21" s="49"/>
      <c r="O21" s="19"/>
      <c r="P21" s="10"/>
      <c r="Q21" s="11"/>
    </row>
    <row r="22" spans="2:17" ht="19.5" thickBot="1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</row>
    <row r="23" spans="2:17">
      <c r="B23" s="9"/>
      <c r="C23" s="56" t="s">
        <v>40</v>
      </c>
      <c r="D23" s="57"/>
      <c r="E23" s="57"/>
      <c r="F23" s="58"/>
      <c r="G23" s="59" t="s">
        <v>25</v>
      </c>
      <c r="H23" s="56" t="s">
        <v>11</v>
      </c>
      <c r="I23" s="57"/>
      <c r="J23" s="57"/>
      <c r="K23" s="58"/>
      <c r="L23" s="60" t="s">
        <v>15</v>
      </c>
      <c r="M23" s="56" t="s">
        <v>12</v>
      </c>
      <c r="N23" s="57"/>
      <c r="O23" s="57"/>
      <c r="P23" s="58"/>
      <c r="Q23" s="11"/>
    </row>
    <row r="24" spans="2:17" ht="30" customHeight="1" thickBot="1">
      <c r="B24" s="9"/>
      <c r="C24" s="18" t="s">
        <v>27</v>
      </c>
      <c r="D24" s="24" t="str">
        <f>IF(N19="","",N19)</f>
        <v/>
      </c>
      <c r="E24" s="27" t="str">
        <f>IF(D24="","",",000")</f>
        <v/>
      </c>
      <c r="F24" s="12" t="s">
        <v>16</v>
      </c>
      <c r="G24" s="59"/>
      <c r="H24" s="18" t="s">
        <v>28</v>
      </c>
      <c r="I24" s="97"/>
      <c r="J24" s="97"/>
      <c r="K24" s="12" t="s">
        <v>14</v>
      </c>
      <c r="L24" s="60"/>
      <c r="M24" s="18" t="s">
        <v>31</v>
      </c>
      <c r="N24" s="26" t="str">
        <f>IF(D24="","",D24*I24)</f>
        <v/>
      </c>
      <c r="O24" s="27" t="str">
        <f>IF(N24="","",",000")</f>
        <v/>
      </c>
      <c r="P24" s="12" t="s">
        <v>16</v>
      </c>
      <c r="Q24" s="11"/>
    </row>
    <row r="25" spans="2:17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>
      <c r="B26" s="9"/>
      <c r="C26" s="3" t="s">
        <v>17</v>
      </c>
      <c r="D26" s="10" t="s">
        <v>18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2:17">
      <c r="D28" s="52" t="s">
        <v>59</v>
      </c>
    </row>
    <row r="30" spans="2:17">
      <c r="B30" s="4" t="s">
        <v>54</v>
      </c>
    </row>
    <row r="31" spans="2:17" ht="7.5" customHeight="1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2:17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</row>
    <row r="33" spans="2:17" ht="19.5" thickBot="1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>
      <c r="B34" s="9"/>
      <c r="C34" s="56" t="s">
        <v>40</v>
      </c>
      <c r="D34" s="57"/>
      <c r="E34" s="57"/>
      <c r="F34" s="58"/>
      <c r="G34" s="59" t="s">
        <v>25</v>
      </c>
      <c r="H34" s="56" t="s">
        <v>11</v>
      </c>
      <c r="I34" s="57"/>
      <c r="J34" s="57"/>
      <c r="K34" s="58"/>
      <c r="L34" s="60" t="s">
        <v>15</v>
      </c>
      <c r="M34" s="56" t="s">
        <v>12</v>
      </c>
      <c r="N34" s="57"/>
      <c r="O34" s="57"/>
      <c r="P34" s="58"/>
      <c r="Q34" s="11"/>
    </row>
    <row r="35" spans="2:17" ht="30" customHeight="1" thickBot="1">
      <c r="B35" s="9"/>
      <c r="C35" s="18" t="s">
        <v>20</v>
      </c>
      <c r="D35" s="91" t="s">
        <v>55</v>
      </c>
      <c r="E35" s="91"/>
      <c r="F35" s="12" t="s">
        <v>16</v>
      </c>
      <c r="G35" s="59"/>
      <c r="H35" s="18" t="s">
        <v>22</v>
      </c>
      <c r="I35" s="97"/>
      <c r="J35" s="97"/>
      <c r="K35" s="12" t="s">
        <v>14</v>
      </c>
      <c r="L35" s="60"/>
      <c r="M35" s="18" t="s">
        <v>24</v>
      </c>
      <c r="N35" s="26" t="str">
        <f>IF(I35="","",30*I35)</f>
        <v/>
      </c>
      <c r="O35" s="27" t="str">
        <f>IF(N35="","",",000")</f>
        <v/>
      </c>
      <c r="P35" s="12" t="s">
        <v>16</v>
      </c>
      <c r="Q35" s="11"/>
    </row>
    <row r="36" spans="2:17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1"/>
    </row>
    <row r="37" spans="2:17">
      <c r="B37" s="9"/>
      <c r="C37" s="3" t="s">
        <v>17</v>
      </c>
      <c r="D37" s="10" t="s">
        <v>18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</row>
    <row r="39" spans="2:17">
      <c r="C39" s="4" t="s">
        <v>29</v>
      </c>
    </row>
    <row r="40" spans="2:17">
      <c r="C40" s="4" t="s">
        <v>30</v>
      </c>
    </row>
  </sheetData>
  <sheetProtection sheet="1" objects="1" scenarios="1"/>
  <mergeCells count="30">
    <mergeCell ref="K2:P2"/>
    <mergeCell ref="B4:P4"/>
    <mergeCell ref="B6:P6"/>
    <mergeCell ref="C12:F12"/>
    <mergeCell ref="H12:K12"/>
    <mergeCell ref="M12:P12"/>
    <mergeCell ref="B5:P5"/>
    <mergeCell ref="D13:F13"/>
    <mergeCell ref="I13:J13"/>
    <mergeCell ref="N13:O13"/>
    <mergeCell ref="C15:F15"/>
    <mergeCell ref="H15:I15"/>
    <mergeCell ref="M15:P15"/>
    <mergeCell ref="D16:E16"/>
    <mergeCell ref="N16:O16"/>
    <mergeCell ref="M18:P18"/>
    <mergeCell ref="M20:P20"/>
    <mergeCell ref="C23:F23"/>
    <mergeCell ref="G23:G24"/>
    <mergeCell ref="H23:K23"/>
    <mergeCell ref="L23:L24"/>
    <mergeCell ref="M23:P23"/>
    <mergeCell ref="I24:J24"/>
    <mergeCell ref="C34:F34"/>
    <mergeCell ref="G34:G35"/>
    <mergeCell ref="H34:K34"/>
    <mergeCell ref="L34:L35"/>
    <mergeCell ref="M34:P34"/>
    <mergeCell ref="D35:E35"/>
    <mergeCell ref="I35:J35"/>
  </mergeCells>
  <phoneticPr fontId="2"/>
  <pageMargins left="0.7" right="0.7" top="0.75" bottom="0.75" header="0.3" footer="0.3"/>
  <pageSetup paperSize="9" scale="91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重点区域）&amp;"-,標準"&amp;U&amp;K01+000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売上高方式 (重点区域)</vt:lpstr>
      <vt:lpstr>売上高減少額方式（重点区域）</vt:lpstr>
      <vt:lpstr>新規開業店特例（重点区域）</vt:lpstr>
      <vt:lpstr>'新規開業店特例（重点区域）'!Print_Area</vt:lpstr>
      <vt:lpstr>'売上高減少額方式（重点区域）'!Print_Area</vt:lpstr>
      <vt:lpstr>'売上高方式 (重点区域)'!Print_Area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2021-06-29T00:13:22Z</cp:lastPrinted>
  <dcterms:created xsi:type="dcterms:W3CDTF">2021-05-20T09:26:20Z</dcterms:created>
  <dcterms:modified xsi:type="dcterms:W3CDTF">2021-06-29T02:42:33Z</dcterms:modified>
</cp:coreProperties>
</file>