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1公営企業決算統計\10_ホームページ公開\01公開フォルダ\01公営企業の決算概要\HP掲載用\"/>
    </mc:Choice>
  </mc:AlternateContent>
  <bookViews>
    <workbookView xWindow="5352" yWindow="96" windowWidth="19392" windowHeight="7608"/>
  </bookViews>
  <sheets>
    <sheet name="01事業数" sheetId="1" r:id="rId1"/>
    <sheet name="02職員数" sheetId="15" r:id="rId2"/>
    <sheet name="03決算規模 " sheetId="3" r:id="rId3"/>
    <sheet name="04建設投資" sheetId="4" r:id="rId4"/>
    <sheet name="05企業債発行" sheetId="5" r:id="rId5"/>
    <sheet name="06企業債残高" sheetId="6" r:id="rId6"/>
    <sheet name="07繰入金" sheetId="8" r:id="rId7"/>
    <sheet name="08収益・資本繰入" sheetId="7" r:id="rId8"/>
    <sheet name="09事業数・経営状況" sheetId="9" r:id="rId9"/>
    <sheet name="10（水道損益）" sheetId="10" r:id="rId10"/>
    <sheet name="11（病院損益）" sheetId="11" r:id="rId11"/>
    <sheet name="12（下水（法適）損益）" sheetId="12" r:id="rId12"/>
    <sheet name="13（簡水（法非適））" sheetId="13" r:id="rId13"/>
    <sheet name="14（下水（法非適））" sheetId="14" r:id="rId14"/>
  </sheets>
  <definedNames>
    <definedName name="_xlnm.Print_Area" localSheetId="1">'02職員数'!$A$1:$L$41</definedName>
    <definedName name="_xlnm.Print_Area" localSheetId="3">'04建設投資'!$B$2:$L$40</definedName>
    <definedName name="_xlnm.Print_Area" localSheetId="4">'05企業債発行'!$B$1:$L$39</definedName>
    <definedName name="_xlnm.Print_Area" localSheetId="5">'06企業債残高'!$B$1:$M$38</definedName>
    <definedName name="_xlnm.Print_Area" localSheetId="6">'07繰入金'!$B$1:$L$39</definedName>
    <definedName name="_xlnm.Print_Area" localSheetId="7">'08収益・資本繰入'!$B$1:$Q$38</definedName>
    <definedName name="_xlnm.Print_Area" localSheetId="8">'09事業数・経営状況'!$B$1:$R$52</definedName>
    <definedName name="_xlnm.Print_Area" localSheetId="9">'10（水道損益）'!$A$1:$K$27</definedName>
    <definedName name="_xlnm.Print_Area" localSheetId="10">'11（病院損益）'!$B$1:$K$28</definedName>
    <definedName name="_xlnm.Print_Area" localSheetId="11">'12（下水（法適）損益）'!$B$1:$L$29</definedName>
    <definedName name="_xlnm.Print_Area" localSheetId="12">'13（簡水（法非適））'!$B$1:$M$24</definedName>
    <definedName name="_xlnm.Print_Area" localSheetId="13">'14（下水（法非適））'!$B$1:$M$24</definedName>
    <definedName name="_xlnm.Print_Titles" localSheetId="3">'04建設投資'!$B:$C</definedName>
  </definedNames>
  <calcPr calcId="162913"/>
</workbook>
</file>

<file path=xl/calcChain.xml><?xml version="1.0" encoding="utf-8"?>
<calcChain xmlns="http://schemas.openxmlformats.org/spreadsheetml/2006/main">
  <c r="H36" i="3" l="1"/>
  <c r="L22" i="14" l="1"/>
  <c r="K22" i="14"/>
  <c r="J22" i="14"/>
  <c r="I22" i="14"/>
  <c r="L21" i="14"/>
  <c r="K21" i="14"/>
  <c r="J21" i="14"/>
  <c r="I21" i="14"/>
  <c r="K20" i="14"/>
  <c r="L20" i="14" s="1"/>
  <c r="I20" i="14"/>
  <c r="J20" i="14" s="1"/>
  <c r="K19" i="14"/>
  <c r="H19" i="14"/>
  <c r="G19" i="14"/>
  <c r="J19" i="14" s="1"/>
  <c r="F19" i="14"/>
  <c r="E19" i="14"/>
  <c r="D19" i="14"/>
  <c r="L19" i="14" s="1"/>
  <c r="L18" i="14"/>
  <c r="K18" i="14"/>
  <c r="J18" i="14"/>
  <c r="I18" i="14"/>
  <c r="L17" i="14"/>
  <c r="K17" i="14"/>
  <c r="J17" i="14"/>
  <c r="I17" i="14"/>
  <c r="L16" i="14"/>
  <c r="K16" i="14"/>
  <c r="G16" i="14"/>
  <c r="I16" i="14" s="1"/>
  <c r="K15" i="14"/>
  <c r="I15" i="14"/>
  <c r="H15" i="14"/>
  <c r="G15" i="14"/>
  <c r="J15" i="14" s="1"/>
  <c r="F15" i="14"/>
  <c r="E15" i="14"/>
  <c r="D15" i="14"/>
  <c r="L15" i="14" s="1"/>
  <c r="L14" i="14"/>
  <c r="K14" i="14"/>
  <c r="J14" i="14"/>
  <c r="I14" i="14"/>
  <c r="L13" i="14"/>
  <c r="K13" i="14"/>
  <c r="J13" i="14"/>
  <c r="I13" i="14"/>
  <c r="L12" i="14"/>
  <c r="K12" i="14"/>
  <c r="J12" i="14"/>
  <c r="I12" i="14"/>
  <c r="L11" i="14"/>
  <c r="K11" i="14"/>
  <c r="J11" i="14"/>
  <c r="I11" i="14"/>
  <c r="H10" i="14"/>
  <c r="K10" i="14" s="1"/>
  <c r="G10" i="14"/>
  <c r="F10" i="14"/>
  <c r="E10" i="14"/>
  <c r="D10" i="14"/>
  <c r="L10" i="14" s="1"/>
  <c r="K9" i="14"/>
  <c r="L9" i="14" s="1"/>
  <c r="I9" i="14"/>
  <c r="J9" i="14" s="1"/>
  <c r="K8" i="14"/>
  <c r="L8" i="14" s="1"/>
  <c r="I8" i="14"/>
  <c r="J8" i="14" s="1"/>
  <c r="K7" i="14"/>
  <c r="L7" i="14" s="1"/>
  <c r="I7" i="14"/>
  <c r="J7" i="14" s="1"/>
  <c r="K6" i="14"/>
  <c r="L6" i="14" s="1"/>
  <c r="I6" i="14"/>
  <c r="J6" i="14" s="1"/>
  <c r="L22" i="13"/>
  <c r="K22" i="13"/>
  <c r="J22" i="13"/>
  <c r="I22" i="13"/>
  <c r="L21" i="13"/>
  <c r="K21" i="13"/>
  <c r="J21" i="13"/>
  <c r="I21" i="13"/>
  <c r="L20" i="13"/>
  <c r="K20" i="13"/>
  <c r="I20" i="13"/>
  <c r="J20" i="13" s="1"/>
  <c r="J19" i="13"/>
  <c r="I19" i="13"/>
  <c r="H19" i="13"/>
  <c r="L19" i="13" s="1"/>
  <c r="G19" i="13"/>
  <c r="F19" i="13"/>
  <c r="L18" i="13"/>
  <c r="K18" i="13"/>
  <c r="J18" i="13"/>
  <c r="I18" i="13"/>
  <c r="L17" i="13"/>
  <c r="K17" i="13"/>
  <c r="I17" i="13"/>
  <c r="J17" i="13" s="1"/>
  <c r="L16" i="13"/>
  <c r="K16" i="13"/>
  <c r="I16" i="13"/>
  <c r="J16" i="13" s="1"/>
  <c r="H15" i="13"/>
  <c r="K15" i="13" s="1"/>
  <c r="G15" i="13"/>
  <c r="F15" i="13"/>
  <c r="L14" i="13"/>
  <c r="K14" i="13"/>
  <c r="J14" i="13"/>
  <c r="I14" i="13"/>
  <c r="K13" i="13"/>
  <c r="L13" i="13" s="1"/>
  <c r="J13" i="13"/>
  <c r="I13" i="13"/>
  <c r="L12" i="13"/>
  <c r="K12" i="13"/>
  <c r="J12" i="13"/>
  <c r="I12" i="13"/>
  <c r="K11" i="13"/>
  <c r="L11" i="13" s="1"/>
  <c r="J11" i="13"/>
  <c r="I11" i="13"/>
  <c r="K10" i="13"/>
  <c r="H10" i="13"/>
  <c r="I10" i="13" s="1"/>
  <c r="G10" i="13"/>
  <c r="J10" i="13" s="1"/>
  <c r="F10" i="13"/>
  <c r="K9" i="13"/>
  <c r="L9" i="13" s="1"/>
  <c r="J9" i="13"/>
  <c r="I9" i="13"/>
  <c r="K8" i="13"/>
  <c r="L8" i="13" s="1"/>
  <c r="J8" i="13"/>
  <c r="I8" i="13"/>
  <c r="K7" i="13"/>
  <c r="L7" i="13" s="1"/>
  <c r="J7" i="13"/>
  <c r="I7" i="13"/>
  <c r="K6" i="13"/>
  <c r="L6" i="13" s="1"/>
  <c r="J6" i="13"/>
  <c r="I6" i="13"/>
  <c r="K27" i="12"/>
  <c r="J27" i="12"/>
  <c r="I27" i="12"/>
  <c r="H27" i="12"/>
  <c r="K26" i="12"/>
  <c r="J26" i="12"/>
  <c r="H26" i="12"/>
  <c r="I26" i="12" s="1"/>
  <c r="K25" i="12"/>
  <c r="J25" i="12"/>
  <c r="H25" i="12"/>
  <c r="I25" i="12" s="1"/>
  <c r="K24" i="12"/>
  <c r="J24" i="12"/>
  <c r="I24" i="12"/>
  <c r="H24" i="12"/>
  <c r="K23" i="12"/>
  <c r="J23" i="12"/>
  <c r="H23" i="12"/>
  <c r="I23" i="12" s="1"/>
  <c r="G22" i="12"/>
  <c r="K22" i="12" s="1"/>
  <c r="F22" i="12"/>
  <c r="E22" i="12"/>
  <c r="G21" i="12"/>
  <c r="J21" i="12" s="1"/>
  <c r="F21" i="12"/>
  <c r="E21" i="12"/>
  <c r="G20" i="12"/>
  <c r="H20" i="12" s="1"/>
  <c r="F20" i="12"/>
  <c r="I20" i="12" s="1"/>
  <c r="E20" i="12"/>
  <c r="G19" i="12"/>
  <c r="J19" i="12" s="1"/>
  <c r="F19" i="12"/>
  <c r="E19" i="12"/>
  <c r="K18" i="12"/>
  <c r="J18" i="12"/>
  <c r="I18" i="12"/>
  <c r="H18" i="12"/>
  <c r="J17" i="12"/>
  <c r="K17" i="12" s="1"/>
  <c r="H17" i="12"/>
  <c r="I17" i="12" s="1"/>
  <c r="J16" i="12"/>
  <c r="K16" i="12" s="1"/>
  <c r="H16" i="12"/>
  <c r="I16" i="12" s="1"/>
  <c r="F16" i="12"/>
  <c r="E16" i="12"/>
  <c r="J15" i="12"/>
  <c r="K15" i="12" s="1"/>
  <c r="F15" i="12"/>
  <c r="E15" i="12"/>
  <c r="J14" i="12"/>
  <c r="K14" i="12" s="1"/>
  <c r="H14" i="12"/>
  <c r="I14" i="12" s="1"/>
  <c r="F14" i="12"/>
  <c r="E14" i="12"/>
  <c r="J13" i="12"/>
  <c r="K13" i="12" s="1"/>
  <c r="H13" i="12"/>
  <c r="I13" i="12" s="1"/>
  <c r="J12" i="12"/>
  <c r="K12" i="12" s="1"/>
  <c r="H12" i="12"/>
  <c r="I12" i="12" s="1"/>
  <c r="J11" i="12"/>
  <c r="K11" i="12" s="1"/>
  <c r="H11" i="12"/>
  <c r="I11" i="12" s="1"/>
  <c r="J10" i="12"/>
  <c r="K10" i="12" s="1"/>
  <c r="H10" i="12"/>
  <c r="I10" i="12" s="1"/>
  <c r="J9" i="12"/>
  <c r="K9" i="12" s="1"/>
  <c r="H9" i="12"/>
  <c r="I9" i="12" s="1"/>
  <c r="J8" i="12"/>
  <c r="K8" i="12" s="1"/>
  <c r="H8" i="12"/>
  <c r="I8" i="12" s="1"/>
  <c r="J7" i="12"/>
  <c r="K7" i="12" s="1"/>
  <c r="H7" i="12"/>
  <c r="I7" i="12" s="1"/>
  <c r="J6" i="12"/>
  <c r="K6" i="12" s="1"/>
  <c r="H6" i="12"/>
  <c r="I6" i="12" s="1"/>
  <c r="K27" i="11"/>
  <c r="J27" i="11"/>
  <c r="H27" i="11"/>
  <c r="I27" i="11" s="1"/>
  <c r="K26" i="11"/>
  <c r="J26" i="11"/>
  <c r="H26" i="11"/>
  <c r="I26" i="11" s="1"/>
  <c r="K25" i="11"/>
  <c r="J25" i="11"/>
  <c r="H25" i="11"/>
  <c r="I25" i="11" s="1"/>
  <c r="K24" i="11"/>
  <c r="J24" i="11"/>
  <c r="I24" i="11"/>
  <c r="H24" i="11"/>
  <c r="K23" i="11"/>
  <c r="J23" i="11"/>
  <c r="H23" i="11"/>
  <c r="I23" i="11" s="1"/>
  <c r="H22" i="11"/>
  <c r="I22" i="11" s="1"/>
  <c r="G22" i="11"/>
  <c r="F22" i="11"/>
  <c r="E22" i="11"/>
  <c r="G21" i="11"/>
  <c r="J21" i="11" s="1"/>
  <c r="F21" i="11"/>
  <c r="E21" i="11"/>
  <c r="J20" i="11"/>
  <c r="G20" i="11"/>
  <c r="H20" i="11" s="1"/>
  <c r="F20" i="11"/>
  <c r="I20" i="11" s="1"/>
  <c r="E20" i="11"/>
  <c r="F19" i="11"/>
  <c r="E19" i="11"/>
  <c r="K18" i="11"/>
  <c r="J18" i="11"/>
  <c r="H18" i="11"/>
  <c r="I18" i="11" s="1"/>
  <c r="K17" i="11"/>
  <c r="J17" i="11"/>
  <c r="H17" i="11"/>
  <c r="I17" i="11" s="1"/>
  <c r="H16" i="11"/>
  <c r="I16" i="11" s="1"/>
  <c r="G16" i="11"/>
  <c r="F16" i="11"/>
  <c r="E16" i="11"/>
  <c r="G15" i="11"/>
  <c r="J15" i="11" s="1"/>
  <c r="F15" i="11"/>
  <c r="E15" i="11"/>
  <c r="F14" i="11"/>
  <c r="E14" i="11"/>
  <c r="J13" i="11"/>
  <c r="K13" i="11" s="1"/>
  <c r="I13" i="11"/>
  <c r="H13" i="11"/>
  <c r="J12" i="11"/>
  <c r="K12" i="11" s="1"/>
  <c r="I12" i="11"/>
  <c r="H12" i="11"/>
  <c r="J11" i="11"/>
  <c r="I11" i="11"/>
  <c r="H11" i="11"/>
  <c r="G11" i="11"/>
  <c r="K11" i="11" s="1"/>
  <c r="J10" i="11"/>
  <c r="K10" i="11" s="1"/>
  <c r="I10" i="11"/>
  <c r="H10" i="11"/>
  <c r="J9" i="11"/>
  <c r="K9" i="11" s="1"/>
  <c r="I9" i="11"/>
  <c r="H9" i="11"/>
  <c r="J8" i="11"/>
  <c r="K8" i="11" s="1"/>
  <c r="I8" i="11"/>
  <c r="H8" i="11"/>
  <c r="J7" i="11"/>
  <c r="G7" i="11"/>
  <c r="K6" i="11"/>
  <c r="J6" i="11"/>
  <c r="H6" i="11"/>
  <c r="I6" i="11" s="1"/>
  <c r="K27" i="10"/>
  <c r="J27" i="10"/>
  <c r="I27" i="10"/>
  <c r="H27" i="10"/>
  <c r="K26" i="10"/>
  <c r="J26" i="10"/>
  <c r="H26" i="10"/>
  <c r="I26" i="10" s="1"/>
  <c r="K25" i="10"/>
  <c r="J25" i="10"/>
  <c r="H25" i="10"/>
  <c r="I25" i="10" s="1"/>
  <c r="K24" i="10"/>
  <c r="J24" i="10"/>
  <c r="I24" i="10"/>
  <c r="H24" i="10"/>
  <c r="K23" i="10"/>
  <c r="J23" i="10"/>
  <c r="H23" i="10"/>
  <c r="I23" i="10" s="1"/>
  <c r="K22" i="10"/>
  <c r="J22" i="10"/>
  <c r="I22" i="10"/>
  <c r="H22" i="10"/>
  <c r="H21" i="10"/>
  <c r="G21" i="10"/>
  <c r="J21" i="10" s="1"/>
  <c r="F21" i="10"/>
  <c r="E21" i="10"/>
  <c r="D21" i="10"/>
  <c r="C21" i="10"/>
  <c r="K21" i="10" s="1"/>
  <c r="J20" i="10"/>
  <c r="I20" i="10"/>
  <c r="H20" i="10"/>
  <c r="G20" i="10"/>
  <c r="F20" i="10"/>
  <c r="E20" i="10"/>
  <c r="D20" i="10"/>
  <c r="C20" i="10"/>
  <c r="K20" i="10" s="1"/>
  <c r="J19" i="10"/>
  <c r="G19" i="10"/>
  <c r="H19" i="10" s="1"/>
  <c r="F19" i="10"/>
  <c r="I19" i="10" s="1"/>
  <c r="E19" i="10"/>
  <c r="D19" i="10"/>
  <c r="C19" i="10"/>
  <c r="K19" i="10" s="1"/>
  <c r="K18" i="10"/>
  <c r="J18" i="10"/>
  <c r="I18" i="10"/>
  <c r="H18" i="10"/>
  <c r="K17" i="10"/>
  <c r="J17" i="10"/>
  <c r="H17" i="10"/>
  <c r="I17" i="10" s="1"/>
  <c r="G16" i="10"/>
  <c r="J16" i="10" s="1"/>
  <c r="F16" i="10"/>
  <c r="E16" i="10"/>
  <c r="D16" i="10"/>
  <c r="C16" i="10"/>
  <c r="K16" i="10" s="1"/>
  <c r="H15" i="10"/>
  <c r="G15" i="10"/>
  <c r="J15" i="10" s="1"/>
  <c r="F15" i="10"/>
  <c r="E15" i="10"/>
  <c r="D15" i="10"/>
  <c r="C15" i="10"/>
  <c r="K15" i="10" s="1"/>
  <c r="J14" i="10"/>
  <c r="G14" i="10"/>
  <c r="F14" i="10"/>
  <c r="H14" i="10" s="1"/>
  <c r="I14" i="10" s="1"/>
  <c r="E14" i="10"/>
  <c r="D14" i="10"/>
  <c r="C14" i="10"/>
  <c r="K14" i="10" s="1"/>
  <c r="J13" i="10"/>
  <c r="K13" i="10" s="1"/>
  <c r="I13" i="10"/>
  <c r="H13" i="10"/>
  <c r="J12" i="10"/>
  <c r="K12" i="10" s="1"/>
  <c r="I12" i="10"/>
  <c r="H12" i="10"/>
  <c r="J11" i="10"/>
  <c r="K11" i="10" s="1"/>
  <c r="I11" i="10"/>
  <c r="H11" i="10"/>
  <c r="J10" i="10"/>
  <c r="K10" i="10" s="1"/>
  <c r="I10" i="10"/>
  <c r="H10" i="10"/>
  <c r="J9" i="10"/>
  <c r="K9" i="10" s="1"/>
  <c r="I9" i="10"/>
  <c r="H9" i="10"/>
  <c r="J8" i="10"/>
  <c r="K8" i="10" s="1"/>
  <c r="I8" i="10"/>
  <c r="H8" i="10"/>
  <c r="J7" i="10"/>
  <c r="K7" i="10" s="1"/>
  <c r="I7" i="10"/>
  <c r="H7" i="10"/>
  <c r="J6" i="10"/>
  <c r="K6" i="10" s="1"/>
  <c r="I6" i="10"/>
  <c r="H6" i="10"/>
  <c r="O50" i="9"/>
  <c r="N50" i="9"/>
  <c r="M50" i="9"/>
  <c r="L50" i="9"/>
  <c r="K50" i="9"/>
  <c r="J50" i="9"/>
  <c r="I50" i="9"/>
  <c r="H50" i="9"/>
  <c r="G50" i="9"/>
  <c r="F50" i="9"/>
  <c r="O49" i="9"/>
  <c r="N49" i="9"/>
  <c r="M49" i="9"/>
  <c r="L49" i="9"/>
  <c r="K49" i="9"/>
  <c r="J49" i="9"/>
  <c r="I49" i="9"/>
  <c r="H49" i="9"/>
  <c r="G49" i="9"/>
  <c r="F49" i="9"/>
  <c r="O48" i="9"/>
  <c r="O46" i="9" s="1"/>
  <c r="N48" i="9"/>
  <c r="M48" i="9"/>
  <c r="M46" i="9" s="1"/>
  <c r="L48" i="9"/>
  <c r="K48" i="9"/>
  <c r="J48" i="9"/>
  <c r="I48" i="9"/>
  <c r="H48" i="9"/>
  <c r="G48" i="9"/>
  <c r="F48" i="9"/>
  <c r="O47" i="9"/>
  <c r="N47" i="9"/>
  <c r="M47" i="9"/>
  <c r="L47" i="9"/>
  <c r="K47" i="9"/>
  <c r="J47" i="9"/>
  <c r="I47" i="9"/>
  <c r="H47" i="9"/>
  <c r="G47" i="9"/>
  <c r="F47" i="9"/>
  <c r="F46" i="9" s="1"/>
  <c r="N46" i="9"/>
  <c r="L46" i="9"/>
  <c r="K46" i="9"/>
  <c r="J46" i="9"/>
  <c r="I46" i="9"/>
  <c r="H46" i="9"/>
  <c r="G46" i="9"/>
  <c r="Q45" i="9"/>
  <c r="P45" i="9"/>
  <c r="Q44" i="9"/>
  <c r="P44" i="9"/>
  <c r="Q43" i="9"/>
  <c r="P43" i="9"/>
  <c r="Q42" i="9"/>
  <c r="P42" i="9"/>
  <c r="Q41" i="9"/>
  <c r="P41" i="9"/>
  <c r="Q40" i="9"/>
  <c r="P40" i="9"/>
  <c r="Q39" i="9"/>
  <c r="P39" i="9"/>
  <c r="Q38" i="9"/>
  <c r="P38" i="9"/>
  <c r="Q37" i="9"/>
  <c r="P37" i="9"/>
  <c r="Q36" i="9"/>
  <c r="P36" i="9"/>
  <c r="Q35" i="9"/>
  <c r="P35" i="9"/>
  <c r="Q34" i="9"/>
  <c r="P34" i="9"/>
  <c r="Q33" i="9"/>
  <c r="P33" i="9"/>
  <c r="Q32" i="9"/>
  <c r="P32" i="9"/>
  <c r="Q31" i="9"/>
  <c r="P31" i="9"/>
  <c r="Q30" i="9"/>
  <c r="P30" i="9"/>
  <c r="Q29" i="9"/>
  <c r="P29" i="9"/>
  <c r="Q28" i="9"/>
  <c r="P28" i="9"/>
  <c r="Q27" i="9"/>
  <c r="P27" i="9"/>
  <c r="Q26" i="9"/>
  <c r="P26" i="9"/>
  <c r="Q25" i="9"/>
  <c r="P25" i="9"/>
  <c r="Q24" i="9"/>
  <c r="P24" i="9"/>
  <c r="Q23" i="9"/>
  <c r="P23" i="9"/>
  <c r="Q22" i="9"/>
  <c r="P22" i="9"/>
  <c r="Q21" i="9"/>
  <c r="P21" i="9"/>
  <c r="Q20" i="9"/>
  <c r="P20" i="9"/>
  <c r="Q19" i="9"/>
  <c r="P19" i="9"/>
  <c r="Q18" i="9"/>
  <c r="P18" i="9"/>
  <c r="Q17" i="9"/>
  <c r="P17" i="9"/>
  <c r="Q16" i="9"/>
  <c r="P16" i="9"/>
  <c r="Q15" i="9"/>
  <c r="P15" i="9"/>
  <c r="Q14" i="9"/>
  <c r="P14" i="9"/>
  <c r="Q13" i="9"/>
  <c r="P13" i="9"/>
  <c r="Q12" i="9"/>
  <c r="P12" i="9"/>
  <c r="Q11" i="9"/>
  <c r="P11" i="9"/>
  <c r="Q10" i="9"/>
  <c r="P10" i="9"/>
  <c r="Q9" i="9"/>
  <c r="Q50" i="9" s="1"/>
  <c r="P9" i="9"/>
  <c r="P50" i="9" s="1"/>
  <c r="Q8" i="9"/>
  <c r="Q49" i="9" s="1"/>
  <c r="P8" i="9"/>
  <c r="P49" i="9" s="1"/>
  <c r="Q7" i="9"/>
  <c r="Q48" i="9" s="1"/>
  <c r="P7" i="9"/>
  <c r="P48" i="9" s="1"/>
  <c r="Q6" i="9"/>
  <c r="Q47" i="9" s="1"/>
  <c r="P6" i="9"/>
  <c r="P47" i="9" s="1"/>
  <c r="K36" i="7"/>
  <c r="F36" i="7"/>
  <c r="N36" i="7" s="1"/>
  <c r="N35" i="7"/>
  <c r="K35" i="7"/>
  <c r="I35" i="7"/>
  <c r="H35" i="7"/>
  <c r="E35" i="7"/>
  <c r="E36" i="7" s="1"/>
  <c r="D35" i="7"/>
  <c r="D36" i="7" s="1"/>
  <c r="L36" i="7" s="1"/>
  <c r="N34" i="7"/>
  <c r="M34" i="7"/>
  <c r="P34" i="7" s="1"/>
  <c r="L34" i="7"/>
  <c r="K34" i="7"/>
  <c r="G34" i="7"/>
  <c r="O34" i="7" s="1"/>
  <c r="N33" i="7"/>
  <c r="M33" i="7"/>
  <c r="P33" i="7" s="1"/>
  <c r="L33" i="7"/>
  <c r="K33" i="7"/>
  <c r="O33" i="7" s="1"/>
  <c r="G33" i="7"/>
  <c r="P32" i="7"/>
  <c r="N32" i="7"/>
  <c r="M32" i="7"/>
  <c r="L32" i="7"/>
  <c r="K32" i="7"/>
  <c r="G32" i="7"/>
  <c r="O32" i="7" s="1"/>
  <c r="N31" i="7"/>
  <c r="L31" i="7"/>
  <c r="K31" i="7"/>
  <c r="G31" i="7"/>
  <c r="O31" i="7" s="1"/>
  <c r="N30" i="7"/>
  <c r="L30" i="7"/>
  <c r="K30" i="7"/>
  <c r="G30" i="7"/>
  <c r="O30" i="7" s="1"/>
  <c r="P30" i="7" s="1"/>
  <c r="O29" i="7"/>
  <c r="P29" i="7" s="1"/>
  <c r="L29" i="7"/>
  <c r="K29" i="7"/>
  <c r="G29" i="7"/>
  <c r="L28" i="7"/>
  <c r="K28" i="7"/>
  <c r="G28" i="7"/>
  <c r="O28" i="7" s="1"/>
  <c r="P28" i="7" s="1"/>
  <c r="N27" i="7"/>
  <c r="M27" i="7"/>
  <c r="L27" i="7"/>
  <c r="K27" i="7"/>
  <c r="G27" i="7"/>
  <c r="O27" i="7" s="1"/>
  <c r="N26" i="7"/>
  <c r="M26" i="7"/>
  <c r="L26" i="7"/>
  <c r="K26" i="7"/>
  <c r="O26" i="7" s="1"/>
  <c r="P26" i="7" s="1"/>
  <c r="G26" i="7"/>
  <c r="N25" i="7"/>
  <c r="P25" i="7" s="1"/>
  <c r="L25" i="7"/>
  <c r="K25" i="7"/>
  <c r="G25" i="7"/>
  <c r="O25" i="7" s="1"/>
  <c r="L24" i="7"/>
  <c r="K24" i="7"/>
  <c r="G24" i="7"/>
  <c r="O24" i="7" s="1"/>
  <c r="P24" i="7" s="1"/>
  <c r="M23" i="7"/>
  <c r="L23" i="7"/>
  <c r="K23" i="7"/>
  <c r="G23" i="7"/>
  <c r="O23" i="7" s="1"/>
  <c r="P22" i="7"/>
  <c r="N22" i="7"/>
  <c r="M22" i="7"/>
  <c r="L22" i="7"/>
  <c r="K22" i="7"/>
  <c r="O22" i="7" s="1"/>
  <c r="G22" i="7"/>
  <c r="N21" i="7"/>
  <c r="M21" i="7"/>
  <c r="L21" i="7"/>
  <c r="K21" i="7"/>
  <c r="O21" i="7" s="1"/>
  <c r="G21" i="7"/>
  <c r="L20" i="7"/>
  <c r="K20" i="7"/>
  <c r="G20" i="7"/>
  <c r="O20" i="7" s="1"/>
  <c r="P20" i="7" s="1"/>
  <c r="K19" i="7"/>
  <c r="J19" i="7"/>
  <c r="I19" i="7"/>
  <c r="H19" i="7"/>
  <c r="H36" i="7" s="1"/>
  <c r="G19" i="7"/>
  <c r="O19" i="7" s="1"/>
  <c r="F19" i="7"/>
  <c r="N19" i="7" s="1"/>
  <c r="E19" i="7"/>
  <c r="M19" i="7" s="1"/>
  <c r="D19" i="7"/>
  <c r="L19" i="7" s="1"/>
  <c r="P18" i="7"/>
  <c r="N18" i="7"/>
  <c r="M18" i="7"/>
  <c r="L18" i="7"/>
  <c r="K18" i="7"/>
  <c r="G18" i="7"/>
  <c r="O18" i="7" s="1"/>
  <c r="M17" i="7"/>
  <c r="L17" i="7"/>
  <c r="K17" i="7"/>
  <c r="G17" i="7"/>
  <c r="O17" i="7" s="1"/>
  <c r="N16" i="7"/>
  <c r="M16" i="7"/>
  <c r="P16" i="7" s="1"/>
  <c r="L16" i="7"/>
  <c r="K16" i="7"/>
  <c r="O16" i="7" s="1"/>
  <c r="G16" i="7"/>
  <c r="P15" i="7"/>
  <c r="N15" i="7"/>
  <c r="M15" i="7"/>
  <c r="L15" i="7"/>
  <c r="K15" i="7"/>
  <c r="G15" i="7"/>
  <c r="O15" i="7" s="1"/>
  <c r="M14" i="7"/>
  <c r="P14" i="7" s="1"/>
  <c r="L14" i="7"/>
  <c r="K14" i="7"/>
  <c r="G14" i="7"/>
  <c r="N13" i="7"/>
  <c r="M13" i="7"/>
  <c r="L13" i="7"/>
  <c r="K13" i="7"/>
  <c r="G13" i="7"/>
  <c r="O13" i="7" s="1"/>
  <c r="P13" i="7" s="1"/>
  <c r="N12" i="7"/>
  <c r="L12" i="7"/>
  <c r="K12" i="7"/>
  <c r="G12" i="7"/>
  <c r="O12" i="7" s="1"/>
  <c r="L11" i="7"/>
  <c r="K11" i="7"/>
  <c r="G11" i="7"/>
  <c r="O11" i="7" s="1"/>
  <c r="P11" i="7" s="1"/>
  <c r="N10" i="7"/>
  <c r="P10" i="7" s="1"/>
  <c r="L10" i="7"/>
  <c r="K10" i="7"/>
  <c r="G10" i="7"/>
  <c r="O10" i="7" s="1"/>
  <c r="P9" i="7"/>
  <c r="N9" i="7"/>
  <c r="M9" i="7"/>
  <c r="L9" i="7"/>
  <c r="K9" i="7"/>
  <c r="G9" i="7"/>
  <c r="O9" i="7" s="1"/>
  <c r="N8" i="7"/>
  <c r="M8" i="7"/>
  <c r="P8" i="7" s="1"/>
  <c r="L8" i="7"/>
  <c r="K8" i="7"/>
  <c r="O8" i="7" s="1"/>
  <c r="G8" i="7"/>
  <c r="N7" i="7"/>
  <c r="M7" i="7"/>
  <c r="P7" i="7" s="1"/>
  <c r="L7" i="7"/>
  <c r="K7" i="7"/>
  <c r="G7" i="7"/>
  <c r="O7" i="7" s="1"/>
  <c r="N6" i="7"/>
  <c r="M6" i="7"/>
  <c r="P6" i="7" s="1"/>
  <c r="L6" i="7"/>
  <c r="K6" i="7"/>
  <c r="O6" i="7" s="1"/>
  <c r="G6" i="7"/>
  <c r="I36" i="8"/>
  <c r="J36" i="8" s="1"/>
  <c r="D36" i="8"/>
  <c r="I35" i="8"/>
  <c r="J35" i="8" s="1"/>
  <c r="F35" i="8"/>
  <c r="F36" i="8" s="1"/>
  <c r="E35" i="8"/>
  <c r="E36" i="8" s="1"/>
  <c r="D35" i="8"/>
  <c r="K35" i="8" s="1"/>
  <c r="L35" i="8" s="1"/>
  <c r="K34" i="8"/>
  <c r="L34" i="8" s="1"/>
  <c r="I34" i="8"/>
  <c r="J34" i="8" s="1"/>
  <c r="K33" i="8"/>
  <c r="L33" i="8" s="1"/>
  <c r="J33" i="8"/>
  <c r="I33" i="8"/>
  <c r="L32" i="8"/>
  <c r="K32" i="8"/>
  <c r="J32" i="8"/>
  <c r="I32" i="8"/>
  <c r="K31" i="8"/>
  <c r="L31" i="8" s="1"/>
  <c r="J31" i="8"/>
  <c r="I31" i="8"/>
  <c r="K30" i="8"/>
  <c r="L30" i="8" s="1"/>
  <c r="J30" i="8"/>
  <c r="I30" i="8"/>
  <c r="K29" i="8"/>
  <c r="L29" i="8" s="1"/>
  <c r="J29" i="8"/>
  <c r="I29" i="8"/>
  <c r="K28" i="8"/>
  <c r="L28" i="8" s="1"/>
  <c r="J28" i="8"/>
  <c r="I28" i="8"/>
  <c r="K27" i="8"/>
  <c r="L27" i="8" s="1"/>
  <c r="J27" i="8"/>
  <c r="I27" i="8"/>
  <c r="K26" i="8"/>
  <c r="L26" i="8" s="1"/>
  <c r="J26" i="8"/>
  <c r="I26" i="8"/>
  <c r="K25" i="8"/>
  <c r="L25" i="8" s="1"/>
  <c r="J25" i="8"/>
  <c r="I25" i="8"/>
  <c r="K24" i="8"/>
  <c r="L24" i="8" s="1"/>
  <c r="J24" i="8"/>
  <c r="I24" i="8"/>
  <c r="K23" i="8"/>
  <c r="L23" i="8" s="1"/>
  <c r="J23" i="8"/>
  <c r="I23" i="8"/>
  <c r="L22" i="8"/>
  <c r="K22" i="8"/>
  <c r="J22" i="8"/>
  <c r="I22" i="8"/>
  <c r="K21" i="8"/>
  <c r="L21" i="8" s="1"/>
  <c r="J21" i="8"/>
  <c r="I21" i="8"/>
  <c r="K20" i="8"/>
  <c r="L20" i="8" s="1"/>
  <c r="J20" i="8"/>
  <c r="I20" i="8"/>
  <c r="K19" i="8"/>
  <c r="L19" i="8" s="1"/>
  <c r="G19" i="8"/>
  <c r="F19" i="8"/>
  <c r="E19" i="8"/>
  <c r="D19" i="8"/>
  <c r="L18" i="8"/>
  <c r="K18" i="8"/>
  <c r="J18" i="8"/>
  <c r="I18" i="8"/>
  <c r="K17" i="8"/>
  <c r="L17" i="8" s="1"/>
  <c r="J17" i="8"/>
  <c r="I17" i="8"/>
  <c r="L16" i="8"/>
  <c r="K16" i="8"/>
  <c r="J16" i="8"/>
  <c r="I16" i="8"/>
  <c r="L15" i="8"/>
  <c r="K15" i="8"/>
  <c r="J15" i="8"/>
  <c r="I15" i="8"/>
  <c r="L14" i="8"/>
  <c r="K14" i="8"/>
  <c r="J14" i="8"/>
  <c r="I14" i="8"/>
  <c r="K13" i="8"/>
  <c r="L13" i="8" s="1"/>
  <c r="J13" i="8"/>
  <c r="I13" i="8"/>
  <c r="K12" i="8"/>
  <c r="L12" i="8" s="1"/>
  <c r="J12" i="8"/>
  <c r="I12" i="8"/>
  <c r="K11" i="8"/>
  <c r="L11" i="8" s="1"/>
  <c r="J11" i="8"/>
  <c r="I11" i="8"/>
  <c r="K10" i="8"/>
  <c r="L10" i="8" s="1"/>
  <c r="J10" i="8"/>
  <c r="I10" i="8"/>
  <c r="L9" i="8"/>
  <c r="K9" i="8"/>
  <c r="J9" i="8"/>
  <c r="I9" i="8"/>
  <c r="L8" i="8"/>
  <c r="K8" i="8"/>
  <c r="J8" i="8"/>
  <c r="I8" i="8"/>
  <c r="L7" i="8"/>
  <c r="K7" i="8"/>
  <c r="J7" i="8"/>
  <c r="I7" i="8"/>
  <c r="K6" i="8"/>
  <c r="L6" i="8" s="1"/>
  <c r="J6" i="8"/>
  <c r="I6" i="8"/>
  <c r="I35" i="6"/>
  <c r="G35" i="6"/>
  <c r="J35" i="6" s="1"/>
  <c r="F35" i="6"/>
  <c r="F36" i="6" s="1"/>
  <c r="E35" i="6"/>
  <c r="E36" i="6" s="1"/>
  <c r="D35" i="6"/>
  <c r="L34" i="6"/>
  <c r="K34" i="6"/>
  <c r="I34" i="6"/>
  <c r="J34" i="6" s="1"/>
  <c r="L33" i="6"/>
  <c r="K33" i="6"/>
  <c r="J33" i="6"/>
  <c r="I33" i="6"/>
  <c r="L32" i="6"/>
  <c r="K32" i="6"/>
  <c r="J32" i="6"/>
  <c r="I32" i="6"/>
  <c r="L31" i="6"/>
  <c r="K31" i="6"/>
  <c r="J31" i="6"/>
  <c r="I31" i="6"/>
  <c r="L30" i="6"/>
  <c r="K30" i="6"/>
  <c r="I30" i="6"/>
  <c r="J30" i="6" s="1"/>
  <c r="L29" i="6"/>
  <c r="K29" i="6"/>
  <c r="I29" i="6"/>
  <c r="J29" i="6" s="1"/>
  <c r="L28" i="6"/>
  <c r="K28" i="6"/>
  <c r="I28" i="6"/>
  <c r="J28" i="6" s="1"/>
  <c r="L27" i="6"/>
  <c r="K27" i="6"/>
  <c r="I27" i="6"/>
  <c r="J27" i="6" s="1"/>
  <c r="L26" i="6"/>
  <c r="K26" i="6"/>
  <c r="I26" i="6"/>
  <c r="J26" i="6" s="1"/>
  <c r="L25" i="6"/>
  <c r="K25" i="6"/>
  <c r="I25" i="6"/>
  <c r="J25" i="6" s="1"/>
  <c r="L24" i="6"/>
  <c r="K24" i="6"/>
  <c r="I24" i="6"/>
  <c r="J24" i="6" s="1"/>
  <c r="L23" i="6"/>
  <c r="K23" i="6"/>
  <c r="I23" i="6"/>
  <c r="J23" i="6" s="1"/>
  <c r="L22" i="6"/>
  <c r="K22" i="6"/>
  <c r="J22" i="6"/>
  <c r="I22" i="6"/>
  <c r="L21" i="6"/>
  <c r="K21" i="6"/>
  <c r="I21" i="6"/>
  <c r="J21" i="6" s="1"/>
  <c r="L20" i="6"/>
  <c r="K20" i="6"/>
  <c r="I20" i="6"/>
  <c r="J20" i="6" s="1"/>
  <c r="H19" i="6"/>
  <c r="H36" i="6" s="1"/>
  <c r="F19" i="6"/>
  <c r="E19" i="6"/>
  <c r="D19" i="6"/>
  <c r="L18" i="6"/>
  <c r="K18" i="6"/>
  <c r="J18" i="6"/>
  <c r="I18" i="6"/>
  <c r="L17" i="6"/>
  <c r="K17" i="6"/>
  <c r="J17" i="6"/>
  <c r="I17" i="6"/>
  <c r="L16" i="6"/>
  <c r="K16" i="6"/>
  <c r="I16" i="6"/>
  <c r="J16" i="6" s="1"/>
  <c r="L15" i="6"/>
  <c r="K15" i="6"/>
  <c r="J15" i="6"/>
  <c r="I15" i="6"/>
  <c r="L14" i="6"/>
  <c r="K14" i="6"/>
  <c r="I14" i="6"/>
  <c r="J14" i="6" s="1"/>
  <c r="L13" i="6"/>
  <c r="K13" i="6"/>
  <c r="I13" i="6"/>
  <c r="J13" i="6" s="1"/>
  <c r="L12" i="6"/>
  <c r="K12" i="6"/>
  <c r="I12" i="6"/>
  <c r="J12" i="6" s="1"/>
  <c r="K11" i="6"/>
  <c r="L11" i="6" s="1"/>
  <c r="I11" i="6"/>
  <c r="J11" i="6" s="1"/>
  <c r="L10" i="6"/>
  <c r="K10" i="6"/>
  <c r="I10" i="6"/>
  <c r="J10" i="6" s="1"/>
  <c r="L9" i="6"/>
  <c r="K9" i="6"/>
  <c r="J9" i="6"/>
  <c r="I9" i="6"/>
  <c r="L8" i="6"/>
  <c r="K8" i="6"/>
  <c r="I8" i="6"/>
  <c r="J8" i="6" s="1"/>
  <c r="L7" i="6"/>
  <c r="K7" i="6"/>
  <c r="J7" i="6"/>
  <c r="I7" i="6"/>
  <c r="L6" i="6"/>
  <c r="K6" i="6"/>
  <c r="I6" i="6"/>
  <c r="J6" i="6" s="1"/>
  <c r="I35" i="5"/>
  <c r="G35" i="5"/>
  <c r="F35" i="5"/>
  <c r="F36" i="5" s="1"/>
  <c r="E35" i="5"/>
  <c r="E36" i="5" s="1"/>
  <c r="D35" i="5"/>
  <c r="L34" i="5"/>
  <c r="K34" i="5"/>
  <c r="J34" i="5"/>
  <c r="I34" i="5"/>
  <c r="L33" i="5"/>
  <c r="K33" i="5"/>
  <c r="J33" i="5"/>
  <c r="I33" i="5"/>
  <c r="L32" i="5"/>
  <c r="K32" i="5"/>
  <c r="J32" i="5"/>
  <c r="I32" i="5"/>
  <c r="L31" i="5"/>
  <c r="K31" i="5"/>
  <c r="J31" i="5"/>
  <c r="I31" i="5"/>
  <c r="K30" i="5"/>
  <c r="L30" i="5" s="1"/>
  <c r="I30" i="5"/>
  <c r="J30" i="5" s="1"/>
  <c r="K29" i="5"/>
  <c r="L29" i="5" s="1"/>
  <c r="I29" i="5"/>
  <c r="J29" i="5" s="1"/>
  <c r="L28" i="5"/>
  <c r="K28" i="5"/>
  <c r="I28" i="5"/>
  <c r="J28" i="5" s="1"/>
  <c r="L27" i="5"/>
  <c r="K27" i="5"/>
  <c r="J27" i="5"/>
  <c r="I27" i="5"/>
  <c r="L26" i="5"/>
  <c r="K26" i="5"/>
  <c r="I26" i="5"/>
  <c r="J26" i="5" s="1"/>
  <c r="L25" i="5"/>
  <c r="K25" i="5"/>
  <c r="I25" i="5"/>
  <c r="J25" i="5" s="1"/>
  <c r="L24" i="5"/>
  <c r="K24" i="5"/>
  <c r="I24" i="5"/>
  <c r="J24" i="5" s="1"/>
  <c r="L23" i="5"/>
  <c r="K23" i="5"/>
  <c r="I23" i="5"/>
  <c r="J23" i="5" s="1"/>
  <c r="L22" i="5"/>
  <c r="K22" i="5"/>
  <c r="J22" i="5"/>
  <c r="I22" i="5"/>
  <c r="L21" i="5"/>
  <c r="K21" i="5"/>
  <c r="J21" i="5"/>
  <c r="I21" i="5"/>
  <c r="L20" i="5"/>
  <c r="K20" i="5"/>
  <c r="J20" i="5"/>
  <c r="I20" i="5"/>
  <c r="H36" i="5"/>
  <c r="F19" i="5"/>
  <c r="E19" i="5"/>
  <c r="D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I13" i="5"/>
  <c r="J13" i="5" s="1"/>
  <c r="L12" i="5"/>
  <c r="K12" i="5"/>
  <c r="I12" i="5"/>
  <c r="J12" i="5" s="1"/>
  <c r="K11" i="5"/>
  <c r="L11" i="5" s="1"/>
  <c r="I11" i="5"/>
  <c r="J11" i="5" s="1"/>
  <c r="L10" i="5"/>
  <c r="K10" i="5"/>
  <c r="I10" i="5"/>
  <c r="J10" i="5" s="1"/>
  <c r="L9" i="5"/>
  <c r="K9" i="5"/>
  <c r="J9" i="5"/>
  <c r="I9" i="5"/>
  <c r="L8" i="5"/>
  <c r="K8" i="5"/>
  <c r="J8" i="5"/>
  <c r="I8" i="5"/>
  <c r="L7" i="5"/>
  <c r="K7" i="5"/>
  <c r="J7" i="5"/>
  <c r="I7" i="5"/>
  <c r="L6" i="5"/>
  <c r="K6" i="5"/>
  <c r="I6" i="5"/>
  <c r="J6" i="5" s="1"/>
  <c r="E37" i="4"/>
  <c r="K36" i="4"/>
  <c r="H36" i="4"/>
  <c r="H37" i="4" s="1"/>
  <c r="G36" i="4"/>
  <c r="G37" i="4" s="1"/>
  <c r="F36" i="4"/>
  <c r="F37" i="4" s="1"/>
  <c r="E36" i="4"/>
  <c r="D36" i="4"/>
  <c r="D37" i="4" s="1"/>
  <c r="K35" i="4"/>
  <c r="L35" i="4" s="1"/>
  <c r="I35" i="4"/>
  <c r="J35" i="4" s="1"/>
  <c r="K34" i="4"/>
  <c r="L34" i="4" s="1"/>
  <c r="I34" i="4"/>
  <c r="J34" i="4" s="1"/>
  <c r="L33" i="4"/>
  <c r="K33" i="4"/>
  <c r="J33" i="4"/>
  <c r="I33" i="4"/>
  <c r="L32" i="4"/>
  <c r="K32" i="4"/>
  <c r="J32" i="4"/>
  <c r="I32" i="4"/>
  <c r="K31" i="4"/>
  <c r="L31" i="4" s="1"/>
  <c r="I31" i="4"/>
  <c r="J31" i="4" s="1"/>
  <c r="K30" i="4"/>
  <c r="L30" i="4" s="1"/>
  <c r="I30" i="4"/>
  <c r="J30" i="4" s="1"/>
  <c r="K29" i="4"/>
  <c r="L29" i="4" s="1"/>
  <c r="I29" i="4"/>
  <c r="J29" i="4" s="1"/>
  <c r="L28" i="4"/>
  <c r="K28" i="4"/>
  <c r="J28" i="4"/>
  <c r="I28" i="4"/>
  <c r="K27" i="4"/>
  <c r="L27" i="4" s="1"/>
  <c r="I27" i="4"/>
  <c r="J27" i="4" s="1"/>
  <c r="K26" i="4"/>
  <c r="L26" i="4" s="1"/>
  <c r="I26" i="4"/>
  <c r="J26" i="4" s="1"/>
  <c r="K25" i="4"/>
  <c r="L25" i="4" s="1"/>
  <c r="I25" i="4"/>
  <c r="J25" i="4" s="1"/>
  <c r="K24" i="4"/>
  <c r="L24" i="4" s="1"/>
  <c r="I24" i="4"/>
  <c r="J24" i="4" s="1"/>
  <c r="L23" i="4"/>
  <c r="K23" i="4"/>
  <c r="J23" i="4"/>
  <c r="I23" i="4"/>
  <c r="L22" i="4"/>
  <c r="K22" i="4"/>
  <c r="J22" i="4"/>
  <c r="I22" i="4"/>
  <c r="L21" i="4"/>
  <c r="K21" i="4"/>
  <c r="J21" i="4"/>
  <c r="I21" i="4"/>
  <c r="K20" i="4"/>
  <c r="L20" i="4" s="1"/>
  <c r="G20" i="4"/>
  <c r="F20" i="4"/>
  <c r="E20" i="4"/>
  <c r="D20" i="4"/>
  <c r="L19" i="4"/>
  <c r="K19" i="4"/>
  <c r="J19" i="4"/>
  <c r="I19" i="4"/>
  <c r="L18" i="4"/>
  <c r="K18" i="4"/>
  <c r="J18" i="4"/>
  <c r="I18" i="4"/>
  <c r="K17" i="4"/>
  <c r="L17" i="4" s="1"/>
  <c r="I17" i="4"/>
  <c r="J17" i="4" s="1"/>
  <c r="L16" i="4"/>
  <c r="K16" i="4"/>
  <c r="J16" i="4"/>
  <c r="I16" i="4"/>
  <c r="L15" i="4"/>
  <c r="K15" i="4"/>
  <c r="J15" i="4"/>
  <c r="I15" i="4"/>
  <c r="K14" i="4"/>
  <c r="L14" i="4" s="1"/>
  <c r="I14" i="4"/>
  <c r="J14" i="4" s="1"/>
  <c r="K13" i="4"/>
  <c r="L13" i="4" s="1"/>
  <c r="I13" i="4"/>
  <c r="J13" i="4" s="1"/>
  <c r="K12" i="4"/>
  <c r="L12" i="4" s="1"/>
  <c r="I12" i="4"/>
  <c r="J12" i="4" s="1"/>
  <c r="K11" i="4"/>
  <c r="L11" i="4" s="1"/>
  <c r="I11" i="4"/>
  <c r="J11" i="4" s="1"/>
  <c r="L10" i="4"/>
  <c r="K10" i="4"/>
  <c r="J10" i="4"/>
  <c r="I10" i="4"/>
  <c r="K9" i="4"/>
  <c r="L9" i="4" s="1"/>
  <c r="J9" i="4"/>
  <c r="I9" i="4"/>
  <c r="L8" i="4"/>
  <c r="K8" i="4"/>
  <c r="J8" i="4"/>
  <c r="I8" i="4"/>
  <c r="K7" i="4"/>
  <c r="L7" i="4" s="1"/>
  <c r="I7" i="4"/>
  <c r="J7" i="4" s="1"/>
  <c r="G35" i="3"/>
  <c r="I35" i="3" s="1"/>
  <c r="J35" i="3" s="1"/>
  <c r="F35" i="3"/>
  <c r="F36" i="3" s="1"/>
  <c r="E35" i="3"/>
  <c r="E36" i="3" s="1"/>
  <c r="D35" i="3"/>
  <c r="D36" i="3" s="1"/>
  <c r="L34" i="3"/>
  <c r="K34" i="3"/>
  <c r="J34" i="3"/>
  <c r="I34" i="3"/>
  <c r="L33" i="3"/>
  <c r="K33" i="3"/>
  <c r="J33" i="3"/>
  <c r="I33" i="3"/>
  <c r="L32" i="3"/>
  <c r="K32" i="3"/>
  <c r="J32" i="3"/>
  <c r="I32" i="3"/>
  <c r="L31" i="3"/>
  <c r="K31" i="3"/>
  <c r="J31" i="3"/>
  <c r="I31" i="3"/>
  <c r="L30" i="3"/>
  <c r="K30" i="3"/>
  <c r="J30" i="3"/>
  <c r="I30" i="3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  <c r="L24" i="3"/>
  <c r="K24" i="3"/>
  <c r="J24" i="3"/>
  <c r="I24" i="3"/>
  <c r="L23" i="3"/>
  <c r="K23" i="3"/>
  <c r="J23" i="3"/>
  <c r="I23" i="3"/>
  <c r="L22" i="3"/>
  <c r="K22" i="3"/>
  <c r="J22" i="3"/>
  <c r="I22" i="3"/>
  <c r="L21" i="3"/>
  <c r="K21" i="3"/>
  <c r="J21" i="3"/>
  <c r="I21" i="3"/>
  <c r="L20" i="3"/>
  <c r="K20" i="3"/>
  <c r="J20" i="3"/>
  <c r="I20" i="3"/>
  <c r="H19" i="3"/>
  <c r="E19" i="3"/>
  <c r="D19" i="3"/>
  <c r="L18" i="3"/>
  <c r="K18" i="3"/>
  <c r="J18" i="3"/>
  <c r="I18" i="3"/>
  <c r="K17" i="3"/>
  <c r="L17" i="3" s="1"/>
  <c r="I17" i="3"/>
  <c r="J17" i="3" s="1"/>
  <c r="K16" i="3"/>
  <c r="L16" i="3" s="1"/>
  <c r="I16" i="3"/>
  <c r="J16" i="3" s="1"/>
  <c r="L15" i="3"/>
  <c r="K15" i="3"/>
  <c r="J15" i="3"/>
  <c r="I15" i="3"/>
  <c r="L14" i="3"/>
  <c r="K14" i="3"/>
  <c r="I14" i="3"/>
  <c r="J14" i="3" s="1"/>
  <c r="K13" i="3"/>
  <c r="L13" i="3" s="1"/>
  <c r="I13" i="3"/>
  <c r="J13" i="3" s="1"/>
  <c r="K12" i="3"/>
  <c r="L12" i="3" s="1"/>
  <c r="I12" i="3"/>
  <c r="J12" i="3" s="1"/>
  <c r="K11" i="3"/>
  <c r="L11" i="3" s="1"/>
  <c r="I11" i="3"/>
  <c r="J11" i="3" s="1"/>
  <c r="K10" i="3"/>
  <c r="L10" i="3" s="1"/>
  <c r="I10" i="3"/>
  <c r="J10" i="3" s="1"/>
  <c r="L9" i="3"/>
  <c r="K9" i="3"/>
  <c r="J9" i="3"/>
  <c r="I9" i="3"/>
  <c r="K8" i="3"/>
  <c r="L8" i="3" s="1"/>
  <c r="I8" i="3"/>
  <c r="J8" i="3" s="1"/>
  <c r="L7" i="3"/>
  <c r="K7" i="3"/>
  <c r="J7" i="3"/>
  <c r="I7" i="3"/>
  <c r="K6" i="3"/>
  <c r="L6" i="3" s="1"/>
  <c r="I6" i="3"/>
  <c r="J6" i="3" s="1"/>
  <c r="L38" i="15"/>
  <c r="K38" i="15"/>
  <c r="J38" i="15"/>
  <c r="I38" i="15"/>
  <c r="L37" i="15"/>
  <c r="K37" i="15"/>
  <c r="J37" i="15"/>
  <c r="I37" i="15"/>
  <c r="K34" i="15"/>
  <c r="H34" i="15"/>
  <c r="L33" i="15"/>
  <c r="K33" i="15"/>
  <c r="I33" i="15"/>
  <c r="J33" i="15" s="1"/>
  <c r="L32" i="15"/>
  <c r="K32" i="15"/>
  <c r="J32" i="15"/>
  <c r="I32" i="15"/>
  <c r="L31" i="15"/>
  <c r="K31" i="15"/>
  <c r="I31" i="15"/>
  <c r="J31" i="15" s="1"/>
  <c r="L30" i="15"/>
  <c r="K30" i="15"/>
  <c r="J30" i="15"/>
  <c r="I30" i="15"/>
  <c r="L29" i="15"/>
  <c r="K29" i="15"/>
  <c r="I29" i="15"/>
  <c r="J29" i="15" s="1"/>
  <c r="L28" i="15"/>
  <c r="K28" i="15"/>
  <c r="I28" i="15"/>
  <c r="J28" i="15" s="1"/>
  <c r="L27" i="15"/>
  <c r="K27" i="15"/>
  <c r="J27" i="15"/>
  <c r="I27" i="15"/>
  <c r="L26" i="15"/>
  <c r="K26" i="15"/>
  <c r="I26" i="15"/>
  <c r="J26" i="15" s="1"/>
  <c r="L25" i="15"/>
  <c r="K25" i="15"/>
  <c r="I25" i="15"/>
  <c r="J25" i="15" s="1"/>
  <c r="L24" i="15"/>
  <c r="K24" i="15"/>
  <c r="I24" i="15"/>
  <c r="J24" i="15" s="1"/>
  <c r="L23" i="15"/>
  <c r="K23" i="15"/>
  <c r="I23" i="15"/>
  <c r="J23" i="15" s="1"/>
  <c r="L22" i="15"/>
  <c r="K22" i="15"/>
  <c r="J22" i="15"/>
  <c r="I22" i="15"/>
  <c r="L21" i="15"/>
  <c r="K21" i="15"/>
  <c r="I21" i="15"/>
  <c r="J21" i="15" s="1"/>
  <c r="L20" i="15"/>
  <c r="K20" i="15"/>
  <c r="I20" i="15"/>
  <c r="J20" i="15" s="1"/>
  <c r="H19" i="15"/>
  <c r="L18" i="15"/>
  <c r="K18" i="15"/>
  <c r="J18" i="15"/>
  <c r="I18" i="15"/>
  <c r="K17" i="15"/>
  <c r="L17" i="15" s="1"/>
  <c r="I17" i="15"/>
  <c r="J17" i="15" s="1"/>
  <c r="K16" i="15"/>
  <c r="L16" i="15" s="1"/>
  <c r="I16" i="15"/>
  <c r="J16" i="15" s="1"/>
  <c r="L15" i="15"/>
  <c r="K15" i="15"/>
  <c r="J15" i="15"/>
  <c r="I15" i="15"/>
  <c r="L14" i="15"/>
  <c r="K14" i="15"/>
  <c r="I14" i="15"/>
  <c r="J14" i="15" s="1"/>
  <c r="K13" i="15"/>
  <c r="L13" i="15" s="1"/>
  <c r="I13" i="15"/>
  <c r="J13" i="15" s="1"/>
  <c r="K12" i="15"/>
  <c r="L12" i="15" s="1"/>
  <c r="I12" i="15"/>
  <c r="J12" i="15" s="1"/>
  <c r="K11" i="15"/>
  <c r="L11" i="15" s="1"/>
  <c r="I11" i="15"/>
  <c r="J11" i="15" s="1"/>
  <c r="K10" i="15"/>
  <c r="L10" i="15" s="1"/>
  <c r="I10" i="15"/>
  <c r="J10" i="15" s="1"/>
  <c r="L9" i="15"/>
  <c r="K9" i="15"/>
  <c r="J9" i="15"/>
  <c r="I9" i="15"/>
  <c r="K8" i="15"/>
  <c r="L8" i="15" s="1"/>
  <c r="I8" i="15"/>
  <c r="J8" i="15" s="1"/>
  <c r="L7" i="15"/>
  <c r="K7" i="15"/>
  <c r="J7" i="15"/>
  <c r="I7" i="15"/>
  <c r="K6" i="15"/>
  <c r="L6" i="15" s="1"/>
  <c r="I6" i="15"/>
  <c r="J6" i="15" s="1"/>
  <c r="Q46" i="9" l="1"/>
  <c r="J35" i="5"/>
  <c r="J20" i="12"/>
  <c r="H22" i="12"/>
  <c r="I22" i="12"/>
  <c r="H19" i="12"/>
  <c r="I19" i="12" s="1"/>
  <c r="K19" i="12"/>
  <c r="I19" i="6"/>
  <c r="I19" i="5"/>
  <c r="J19" i="5" s="1"/>
  <c r="J16" i="14"/>
  <c r="I19" i="14"/>
  <c r="I10" i="14"/>
  <c r="J10" i="14" s="1"/>
  <c r="L10" i="13"/>
  <c r="I15" i="13"/>
  <c r="J15" i="13" s="1"/>
  <c r="K19" i="13"/>
  <c r="L15" i="13"/>
  <c r="K21" i="12"/>
  <c r="K20" i="12"/>
  <c r="H21" i="12"/>
  <c r="I21" i="12" s="1"/>
  <c r="H15" i="12"/>
  <c r="I15" i="12" s="1"/>
  <c r="J22" i="12"/>
  <c r="I21" i="11"/>
  <c r="K22" i="11"/>
  <c r="I7" i="11"/>
  <c r="H15" i="11"/>
  <c r="I15" i="11" s="1"/>
  <c r="K15" i="11"/>
  <c r="G14" i="11"/>
  <c r="K20" i="11"/>
  <c r="H7" i="11"/>
  <c r="J16" i="11"/>
  <c r="K16" i="11" s="1"/>
  <c r="G19" i="11"/>
  <c r="J22" i="11"/>
  <c r="K21" i="11"/>
  <c r="K7" i="11"/>
  <c r="H21" i="11"/>
  <c r="I15" i="10"/>
  <c r="H16" i="10"/>
  <c r="I16" i="10" s="1"/>
  <c r="I21" i="10"/>
  <c r="P46" i="9"/>
  <c r="P21" i="7"/>
  <c r="P12" i="7"/>
  <c r="P17" i="7"/>
  <c r="P19" i="7"/>
  <c r="P23" i="7"/>
  <c r="P27" i="7"/>
  <c r="P31" i="7"/>
  <c r="G35" i="7"/>
  <c r="O35" i="7" s="1"/>
  <c r="L35" i="7"/>
  <c r="G36" i="7"/>
  <c r="O36" i="7" s="1"/>
  <c r="P36" i="7" s="1"/>
  <c r="M35" i="7"/>
  <c r="P35" i="7" s="1"/>
  <c r="I19" i="8"/>
  <c r="J19" i="8" s="1"/>
  <c r="K36" i="8"/>
  <c r="L36" i="8" s="1"/>
  <c r="I36" i="6"/>
  <c r="J36" i="6"/>
  <c r="D36" i="6"/>
  <c r="J19" i="6"/>
  <c r="K19" i="6"/>
  <c r="L19" i="6" s="1"/>
  <c r="K35" i="6"/>
  <c r="L35" i="6" s="1"/>
  <c r="I36" i="5"/>
  <c r="J36" i="5"/>
  <c r="D36" i="5"/>
  <c r="K19" i="5"/>
  <c r="L19" i="5" s="1"/>
  <c r="K35" i="5"/>
  <c r="L35" i="5" s="1"/>
  <c r="I37" i="4"/>
  <c r="J37" i="4" s="1"/>
  <c r="K37" i="4"/>
  <c r="L37" i="4" s="1"/>
  <c r="J20" i="4"/>
  <c r="I20" i="4"/>
  <c r="L36" i="4"/>
  <c r="I36" i="4"/>
  <c r="J36" i="4" s="1"/>
  <c r="L19" i="3"/>
  <c r="K36" i="3"/>
  <c r="L36" i="3" s="1"/>
  <c r="K19" i="3"/>
  <c r="K35" i="3"/>
  <c r="L35" i="3"/>
  <c r="G36" i="3"/>
  <c r="I19" i="3"/>
  <c r="J19" i="3" s="1"/>
  <c r="J34" i="15"/>
  <c r="I19" i="15"/>
  <c r="I34" i="15"/>
  <c r="H35" i="15"/>
  <c r="L34" i="15"/>
  <c r="J19" i="15"/>
  <c r="K19" i="15"/>
  <c r="L19" i="15" s="1"/>
  <c r="H19" i="11" l="1"/>
  <c r="I19" i="11"/>
  <c r="J19" i="11"/>
  <c r="K19" i="11" s="1"/>
  <c r="H14" i="11"/>
  <c r="J14" i="11"/>
  <c r="K14" i="11" s="1"/>
  <c r="I14" i="11"/>
  <c r="K36" i="6"/>
  <c r="L36" i="6" s="1"/>
  <c r="K36" i="5"/>
  <c r="L36" i="5" s="1"/>
  <c r="I36" i="3"/>
  <c r="J36" i="3" s="1"/>
  <c r="I35" i="15"/>
  <c r="J35" i="15" s="1"/>
  <c r="K35" i="15"/>
  <c r="L35" i="15"/>
  <c r="H36" i="15"/>
  <c r="J36" i="15" l="1"/>
  <c r="K36" i="15"/>
  <c r="L36" i="15" s="1"/>
  <c r="I36" i="15"/>
  <c r="I27" i="1" l="1"/>
  <c r="H27" i="1"/>
  <c r="N26" i="1"/>
  <c r="M26" i="1"/>
  <c r="L26" i="1"/>
  <c r="J26" i="1"/>
  <c r="M25" i="1"/>
  <c r="L25" i="1"/>
  <c r="J25" i="1"/>
  <c r="M24" i="1"/>
  <c r="L24" i="1"/>
  <c r="J24" i="1"/>
  <c r="N24" i="1" s="1"/>
  <c r="M23" i="1"/>
  <c r="L23" i="1"/>
  <c r="J23" i="1"/>
  <c r="N23" i="1" s="1"/>
  <c r="M22" i="1"/>
  <c r="L22" i="1"/>
  <c r="J22" i="1"/>
  <c r="M21" i="1"/>
  <c r="L21" i="1"/>
  <c r="J21" i="1"/>
  <c r="N21" i="1" s="1"/>
  <c r="M20" i="1"/>
  <c r="L20" i="1"/>
  <c r="J20" i="1"/>
  <c r="M19" i="1"/>
  <c r="L19" i="1"/>
  <c r="J19" i="1"/>
  <c r="N19" i="1" s="1"/>
  <c r="M18" i="1"/>
  <c r="L18" i="1"/>
  <c r="J18" i="1"/>
  <c r="M17" i="1"/>
  <c r="L17" i="1"/>
  <c r="J17" i="1"/>
  <c r="N17" i="1" s="1"/>
  <c r="M16" i="1"/>
  <c r="L16" i="1"/>
  <c r="J16" i="1"/>
  <c r="M15" i="1"/>
  <c r="L15" i="1"/>
  <c r="J15" i="1"/>
  <c r="N15" i="1" s="1"/>
  <c r="M14" i="1"/>
  <c r="L14" i="1"/>
  <c r="J14" i="1"/>
  <c r="M13" i="1"/>
  <c r="L13" i="1"/>
  <c r="J13" i="1"/>
  <c r="M12" i="1"/>
  <c r="L12" i="1"/>
  <c r="J12" i="1"/>
  <c r="N12" i="1" s="1"/>
  <c r="M11" i="1"/>
  <c r="L11" i="1"/>
  <c r="J11" i="1"/>
  <c r="N11" i="1" s="1"/>
  <c r="M10" i="1"/>
  <c r="L10" i="1"/>
  <c r="J10" i="1"/>
  <c r="M9" i="1"/>
  <c r="L9" i="1"/>
  <c r="J9" i="1"/>
  <c r="M8" i="1"/>
  <c r="L8" i="1"/>
  <c r="J8" i="1"/>
  <c r="M7" i="1"/>
  <c r="L7" i="1"/>
  <c r="J7" i="1"/>
  <c r="N7" i="1" s="1"/>
  <c r="M6" i="1"/>
  <c r="M27" i="1" s="1"/>
  <c r="L6" i="1"/>
  <c r="L27" i="1" s="1"/>
  <c r="J6" i="1"/>
  <c r="K6" i="1" l="1"/>
  <c r="K22" i="1"/>
  <c r="N8" i="1"/>
  <c r="N16" i="1"/>
  <c r="N20" i="1"/>
  <c r="N9" i="1"/>
  <c r="K12" i="1"/>
  <c r="N13" i="1"/>
  <c r="N25" i="1"/>
  <c r="N6" i="1"/>
  <c r="N27" i="1" s="1"/>
  <c r="N10" i="1"/>
  <c r="N14" i="1"/>
  <c r="N18" i="1"/>
  <c r="N22" i="1"/>
  <c r="J27" i="1"/>
  <c r="K11" i="1" l="1"/>
  <c r="K23" i="1"/>
  <c r="K19" i="1"/>
  <c r="K15" i="1"/>
  <c r="K7" i="1"/>
  <c r="K17" i="1"/>
  <c r="K25" i="1"/>
  <c r="K18" i="1"/>
  <c r="K20" i="1"/>
  <c r="K24" i="1"/>
  <c r="K13" i="1"/>
  <c r="K14" i="1"/>
  <c r="K16" i="1"/>
  <c r="K21" i="1"/>
  <c r="K9" i="1"/>
  <c r="K10" i="1"/>
  <c r="K8" i="1"/>
</calcChain>
</file>

<file path=xl/sharedStrings.xml><?xml version="1.0" encoding="utf-8"?>
<sst xmlns="http://schemas.openxmlformats.org/spreadsheetml/2006/main" count="864" uniqueCount="265">
  <si>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</si>
  <si>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</si>
  <si>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</si>
  <si>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</si>
  <si>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</si>
  <si>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</si>
  <si>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</si>
  <si>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</si>
  <si>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</si>
  <si>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</si>
  <si>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</si>
  <si>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</si>
  <si>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</si>
  <si>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</si>
  <si>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</si>
  <si>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</si>
  <si>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</si>
  <si>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</si>
  <si>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</si>
  <si>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</si>
  <si>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</si>
  <si>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</si>
  <si>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</si>
  <si>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</si>
  <si>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</si>
  <si>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</si>
  <si>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</si>
  <si>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</si>
  <si>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</si>
  <si>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>第１表　法適用、法非適用区分別事業数</t>
    <phoneticPr fontId="4"/>
  </si>
  <si>
    <t>公共下水道</t>
    <phoneticPr fontId="4"/>
  </si>
  <si>
    <t>平成３０年度</t>
    <phoneticPr fontId="4"/>
  </si>
  <si>
    <t xml:space="preserve">  損益勘定所属職員</t>
  </si>
  <si>
    <t xml:space="preserve">      合    計</t>
  </si>
  <si>
    <t>小    計</t>
  </si>
  <si>
    <t>介護サービス</t>
    <rPh sb="0" eb="2">
      <t>カイゴ</t>
    </rPh>
    <phoneticPr fontId="4"/>
  </si>
  <si>
    <t>駐車場整備</t>
  </si>
  <si>
    <t>宅地造成</t>
  </si>
  <si>
    <t>観光施設</t>
  </si>
  <si>
    <t>と 畜 場</t>
  </si>
  <si>
    <t>用</t>
  </si>
  <si>
    <t>下水道（特排）</t>
    <rPh sb="4" eb="5">
      <t>トク</t>
    </rPh>
    <rPh sb="5" eb="6">
      <t>ハイ</t>
    </rPh>
    <phoneticPr fontId="3"/>
  </si>
  <si>
    <t>適</t>
  </si>
  <si>
    <t>下水道（簡排）</t>
  </si>
  <si>
    <t>下水道（漁集）</t>
  </si>
  <si>
    <t>非</t>
  </si>
  <si>
    <t>下水道（農集）</t>
  </si>
  <si>
    <t>下水道（特環）</t>
  </si>
  <si>
    <t>法</t>
  </si>
  <si>
    <t>下水道（公共）</t>
  </si>
  <si>
    <t>電　　気</t>
    <rPh sb="0" eb="4">
      <t>デンキ</t>
    </rPh>
    <phoneticPr fontId="10"/>
  </si>
  <si>
    <t>交    通</t>
  </si>
  <si>
    <t>簡易水道</t>
  </si>
  <si>
    <t>その他（ｸﾞﾙｰﾌﾟﾎｰﾑ）</t>
    <rPh sb="2" eb="3">
      <t>タ</t>
    </rPh>
    <phoneticPr fontId="4"/>
  </si>
  <si>
    <t>下水道（農集）</t>
    <rPh sb="4" eb="5">
      <t>ノウ</t>
    </rPh>
    <rPh sb="5" eb="6">
      <t>シュウ</t>
    </rPh>
    <phoneticPr fontId="4"/>
  </si>
  <si>
    <t>病    院</t>
  </si>
  <si>
    <t>ガ    ス</t>
  </si>
  <si>
    <t>工業用水道</t>
  </si>
  <si>
    <t>上 水 道</t>
  </si>
  <si>
    <r>
      <t xml:space="preserve">増減率
</t>
    </r>
    <r>
      <rPr>
        <sz val="8"/>
        <rFont val="ＭＳ 明朝"/>
        <family val="1"/>
        <charset val="128"/>
      </rPr>
      <t>((C)-(A))/(A)</t>
    </r>
    <rPh sb="0" eb="2">
      <t>ゾウゲン</t>
    </rPh>
    <rPh sb="2" eb="3">
      <t>リツ</t>
    </rPh>
    <phoneticPr fontId="3"/>
  </si>
  <si>
    <t>増減数
(C)-(A)</t>
    <rPh sb="0" eb="2">
      <t>ゾウゲン</t>
    </rPh>
    <rPh sb="2" eb="3">
      <t>スウ</t>
    </rPh>
    <phoneticPr fontId="3"/>
  </si>
  <si>
    <r>
      <t xml:space="preserve">増減率
</t>
    </r>
    <r>
      <rPr>
        <sz val="8"/>
        <rFont val="ＭＳ 明朝"/>
        <family val="1"/>
        <charset val="128"/>
      </rPr>
      <t>((C)-(B))/(B)</t>
    </r>
    <rPh sb="0" eb="2">
      <t>ゾウゲン</t>
    </rPh>
    <rPh sb="2" eb="3">
      <t>リツ</t>
    </rPh>
    <phoneticPr fontId="3"/>
  </si>
  <si>
    <t>増減数
(C)-(B)</t>
    <rPh sb="0" eb="2">
      <t>ゾウゲン</t>
    </rPh>
    <rPh sb="2" eb="3">
      <t>スウ</t>
    </rPh>
    <phoneticPr fontId="3"/>
  </si>
  <si>
    <t>(C)</t>
    <phoneticPr fontId="3"/>
  </si>
  <si>
    <t>(B)</t>
    <phoneticPr fontId="3"/>
  </si>
  <si>
    <t>(A)</t>
    <phoneticPr fontId="3"/>
  </si>
  <si>
    <t xml:space="preserve">  事業名</t>
  </si>
  <si>
    <t>30年度</t>
    <rPh sb="2" eb="4">
      <t>ネンド</t>
    </rPh>
    <phoneticPr fontId="4"/>
  </si>
  <si>
    <t>29年度</t>
    <rPh sb="2" eb="4">
      <t>ネンド</t>
    </rPh>
    <phoneticPr fontId="4"/>
  </si>
  <si>
    <t>28年度</t>
    <rPh sb="2" eb="4">
      <t>ネンド</t>
    </rPh>
    <phoneticPr fontId="4"/>
  </si>
  <si>
    <t>27年度</t>
    <rPh sb="2" eb="4">
      <t>ネンド</t>
    </rPh>
    <phoneticPr fontId="4"/>
  </si>
  <si>
    <t>対前年度比較</t>
    <rPh sb="0" eb="1">
      <t>タイ</t>
    </rPh>
    <rPh sb="1" eb="4">
      <t>ゼンネンド</t>
    </rPh>
    <rPh sb="4" eb="6">
      <t>ヒカク</t>
    </rPh>
    <phoneticPr fontId="3"/>
  </si>
  <si>
    <t xml:space="preserve">      年  度</t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</si>
  <si>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</si>
  <si>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　　法非適用事業決算規模＝総費用＋資本的支出＋積立金＋前年度繰上充用金</t>
    <phoneticPr fontId="11"/>
  </si>
  <si>
    <t>１　法適用事業決算規模　＝総費用(税込)－減価償却費＋資本的支出　　　</t>
    <phoneticPr fontId="11"/>
  </si>
  <si>
    <t>※</t>
    <phoneticPr fontId="11"/>
  </si>
  <si>
    <t>合　計</t>
  </si>
  <si>
    <t>介護サービス</t>
    <rPh sb="0" eb="2">
      <t>カイゴ</t>
    </rPh>
    <phoneticPr fontId="11"/>
  </si>
  <si>
    <t>市    場</t>
  </si>
  <si>
    <t>下水道（特定）</t>
  </si>
  <si>
    <t>電    気</t>
  </si>
  <si>
    <t>その他（ｸﾞﾙｰﾌﾟﾎｰﾑ）</t>
    <phoneticPr fontId="11"/>
  </si>
  <si>
    <t>介護サービス</t>
    <phoneticPr fontId="11"/>
  </si>
  <si>
    <t>下水道（農集）</t>
    <rPh sb="4" eb="5">
      <t>ノウ</t>
    </rPh>
    <rPh sb="5" eb="6">
      <t>シュウ</t>
    </rPh>
    <phoneticPr fontId="11"/>
  </si>
  <si>
    <t>簡易水道</t>
    <phoneticPr fontId="11"/>
  </si>
  <si>
    <t>増減額
(C)-(A)</t>
    <rPh sb="0" eb="3">
      <t>ゾウゲンガク</t>
    </rPh>
    <phoneticPr fontId="3"/>
  </si>
  <si>
    <t>増減額
(C)-(B)</t>
    <rPh sb="0" eb="3">
      <t>ゾウゲンガク</t>
    </rPh>
    <phoneticPr fontId="3"/>
  </si>
  <si>
    <t>30年度</t>
    <rPh sb="2" eb="4">
      <t>ネンド</t>
    </rPh>
    <phoneticPr fontId="3"/>
  </si>
  <si>
    <t>29年度</t>
    <rPh sb="2" eb="4">
      <t>ネンド</t>
    </rPh>
    <phoneticPr fontId="11"/>
  </si>
  <si>
    <t>28年度</t>
    <rPh sb="2" eb="4">
      <t>ネンド</t>
    </rPh>
    <phoneticPr fontId="11"/>
  </si>
  <si>
    <t>27年度</t>
    <rPh sb="2" eb="4">
      <t>ネンド</t>
    </rPh>
    <phoneticPr fontId="11"/>
  </si>
  <si>
    <t xml:space="preserve">    年  度</t>
    <phoneticPr fontId="11"/>
  </si>
  <si>
    <t xml:space="preserve"> 　(単位：百万円，％)</t>
  </si>
  <si>
    <t>第３表　決算規模の推移</t>
    <phoneticPr fontId="11"/>
  </si>
  <si>
    <t>１　建設投資額とは,資本的支出の建設改良費である。</t>
    <phoneticPr fontId="11"/>
  </si>
  <si>
    <t>※</t>
    <phoneticPr fontId="11"/>
  </si>
  <si>
    <t>用</t>
    <rPh sb="0" eb="1">
      <t>ヨウ</t>
    </rPh>
    <phoneticPr fontId="11"/>
  </si>
  <si>
    <t>下水道（農集）</t>
    <rPh sb="0" eb="3">
      <t>ゲスイドウ</t>
    </rPh>
    <rPh sb="4" eb="5">
      <t>ノウ</t>
    </rPh>
    <rPh sb="5" eb="6">
      <t>シュウ</t>
    </rPh>
    <phoneticPr fontId="11"/>
  </si>
  <si>
    <t>30年度</t>
    <rPh sb="2" eb="4">
      <t>ネンド</t>
    </rPh>
    <phoneticPr fontId="11"/>
  </si>
  <si>
    <t xml:space="preserve">       年  度</t>
  </si>
  <si>
    <t>第４表　建設投資額の推移</t>
    <phoneticPr fontId="11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</si>
  <si>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11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</si>
  <si>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</si>
  <si>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下水道（特定）</t>
    <phoneticPr fontId="11"/>
  </si>
  <si>
    <t>第５表　事業別企業債（地方債）の発行額の推移</t>
    <phoneticPr fontId="11"/>
  </si>
  <si>
    <t>※</t>
    <phoneticPr fontId="11"/>
  </si>
  <si>
    <t>工業用水道</t>
    <phoneticPr fontId="10"/>
  </si>
  <si>
    <t>事業名</t>
    <phoneticPr fontId="11"/>
  </si>
  <si>
    <t>年　　度</t>
    <phoneticPr fontId="11"/>
  </si>
  <si>
    <t>第６表  事業別企業債(地方債)現在高の推移</t>
    <rPh sb="16" eb="18">
      <t>ゲンザイ</t>
    </rPh>
    <phoneticPr fontId="11"/>
  </si>
  <si>
    <t>(注)繰入率の収益的収支､資本的収支欄は､それぞれの収入に対する繰入金の割合である。</t>
  </si>
  <si>
    <t>その他（介護サービス）</t>
    <rPh sb="4" eb="6">
      <t>カイゴ</t>
    </rPh>
    <phoneticPr fontId="11"/>
  </si>
  <si>
    <t/>
  </si>
  <si>
    <t>その他（その他）</t>
  </si>
  <si>
    <t>その他（介護サービス）※</t>
  </si>
  <si>
    <t>その他（製材）</t>
  </si>
  <si>
    <t>下水道（農集）</t>
    <rPh sb="4" eb="5">
      <t>ノウ</t>
    </rPh>
    <rPh sb="5" eb="6">
      <t>シュウ</t>
    </rPh>
    <phoneticPr fontId="10"/>
  </si>
  <si>
    <t>増減率</t>
  </si>
  <si>
    <t>増減額</t>
  </si>
  <si>
    <t xml:space="preserve">   　区分 年度</t>
  </si>
  <si>
    <t>〔第８表　事業別他会計繰入金の状況（収益的収支・資本的収支別）〕</t>
  </si>
  <si>
    <t>１　下水道事業の他会計繰入金には、雨水処理負担金が含まれている。</t>
  </si>
  <si>
    <t>※</t>
    <phoneticPr fontId="10"/>
  </si>
  <si>
    <t>下水道（特定）</t>
    <phoneticPr fontId="10"/>
  </si>
  <si>
    <t>その他（ｸﾞﾙｰﾌﾟﾎｰﾑ）</t>
    <phoneticPr fontId="10"/>
  </si>
  <si>
    <t>用</t>
    <phoneticPr fontId="10"/>
  </si>
  <si>
    <t>簡易水道</t>
    <phoneticPr fontId="10"/>
  </si>
  <si>
    <t>対前年度
増減率</t>
    <phoneticPr fontId="10"/>
  </si>
  <si>
    <t>30年度</t>
    <rPh sb="2" eb="4">
      <t>ネンド</t>
    </rPh>
    <phoneticPr fontId="10"/>
  </si>
  <si>
    <t>29年度</t>
    <rPh sb="2" eb="4">
      <t>ネンド</t>
    </rPh>
    <phoneticPr fontId="10"/>
  </si>
  <si>
    <t>28年度</t>
    <rPh sb="2" eb="4">
      <t>ネンド</t>
    </rPh>
    <phoneticPr fontId="10"/>
  </si>
  <si>
    <t>対前年度
増減額</t>
    <rPh sb="0" eb="1">
      <t>タイ</t>
    </rPh>
    <rPh sb="1" eb="4">
      <t>ゼンネンド</t>
    </rPh>
    <phoneticPr fontId="10"/>
  </si>
  <si>
    <t>合計</t>
    <rPh sb="0" eb="2">
      <t>ゴウケイ</t>
    </rPh>
    <phoneticPr fontId="10"/>
  </si>
  <si>
    <t>資本的収支への繰入金</t>
    <rPh sb="0" eb="3">
      <t>シホンテキ</t>
    </rPh>
    <rPh sb="3" eb="5">
      <t>シュウシ</t>
    </rPh>
    <rPh sb="7" eb="9">
      <t>クリイレ</t>
    </rPh>
    <rPh sb="9" eb="10">
      <t>キン</t>
    </rPh>
    <phoneticPr fontId="10"/>
  </si>
  <si>
    <t>収益的収支への繰入金</t>
    <phoneticPr fontId="10"/>
  </si>
  <si>
    <t xml:space="preserve"> 　  (単位：百万円，％)</t>
    <phoneticPr fontId="10"/>
  </si>
  <si>
    <t>第８表　事業別他会計繰入金の状況（収益的収支・資本的収支別）</t>
    <phoneticPr fontId="10"/>
  </si>
  <si>
    <t>１　下水道事業の他会計繰入金には、雨水処理負担金が含まれている。</t>
    <phoneticPr fontId="10"/>
  </si>
  <si>
    <t>※</t>
    <phoneticPr fontId="10"/>
  </si>
  <si>
    <t>その他（グループホーム）</t>
    <phoneticPr fontId="10"/>
  </si>
  <si>
    <t>介護サービス</t>
    <rPh sb="0" eb="2">
      <t>カイゴ</t>
    </rPh>
    <phoneticPr fontId="10"/>
  </si>
  <si>
    <t>27年度</t>
    <rPh sb="2" eb="4">
      <t>ネンド</t>
    </rPh>
    <phoneticPr fontId="10"/>
  </si>
  <si>
    <t>第７表　事業別他会計繰入金の状況</t>
    <phoneticPr fontId="10"/>
  </si>
  <si>
    <t>２　事業数は建設中の事業を含む。</t>
    <rPh sb="2" eb="4">
      <t>ジギョウ</t>
    </rPh>
    <rPh sb="4" eb="5">
      <t>スウ</t>
    </rPh>
    <rPh sb="6" eb="9">
      <t>ケンセツチュウ</t>
    </rPh>
    <rPh sb="10" eb="12">
      <t>ジギョウ</t>
    </rPh>
    <rPh sb="13" eb="14">
      <t>フク</t>
    </rPh>
    <phoneticPr fontId="4"/>
  </si>
  <si>
    <t>１　黒字・赤字は法適用企業にあっては経常収支、法非適用企業にあっては実質収支による。</t>
    <rPh sb="2" eb="4">
      <t>クロジ</t>
    </rPh>
    <rPh sb="5" eb="7">
      <t>アカジ</t>
    </rPh>
    <rPh sb="8" eb="11">
      <t>ホウテキヨウ</t>
    </rPh>
    <rPh sb="11" eb="13">
      <t>キギョウ</t>
    </rPh>
    <rPh sb="18" eb="20">
      <t>ケイジョウ</t>
    </rPh>
    <rPh sb="20" eb="22">
      <t>シュウシ</t>
    </rPh>
    <rPh sb="23" eb="24">
      <t>ホウ</t>
    </rPh>
    <rPh sb="24" eb="25">
      <t>ヒ</t>
    </rPh>
    <rPh sb="25" eb="27">
      <t>テキヨウ</t>
    </rPh>
    <rPh sb="27" eb="29">
      <t>キギョウ</t>
    </rPh>
    <rPh sb="34" eb="36">
      <t>ジッシツ</t>
    </rPh>
    <rPh sb="36" eb="38">
      <t>シュウシ</t>
    </rPh>
    <phoneticPr fontId="4"/>
  </si>
  <si>
    <t>※</t>
    <phoneticPr fontId="4"/>
  </si>
  <si>
    <t>赤字</t>
    <rPh sb="0" eb="2">
      <t>アカジ</t>
    </rPh>
    <phoneticPr fontId="4"/>
  </si>
  <si>
    <t>黒字</t>
    <rPh sb="0" eb="2">
      <t>クロジ</t>
    </rPh>
    <phoneticPr fontId="4"/>
  </si>
  <si>
    <t>法非適用</t>
    <rPh sb="0" eb="1">
      <t>ホウ</t>
    </rPh>
    <rPh sb="1" eb="2">
      <t>ヒ</t>
    </rPh>
    <rPh sb="2" eb="4">
      <t>テキヨウ</t>
    </rPh>
    <phoneticPr fontId="4"/>
  </si>
  <si>
    <t>法適用</t>
    <rPh sb="0" eb="1">
      <t>ホウ</t>
    </rPh>
    <rPh sb="1" eb="3">
      <t>テキヨウ</t>
    </rPh>
    <phoneticPr fontId="4"/>
  </si>
  <si>
    <t>合　計</t>
    <rPh sb="0" eb="3">
      <t>ゴウケイ</t>
    </rPh>
    <phoneticPr fontId="4"/>
  </si>
  <si>
    <t>グループホーム</t>
    <phoneticPr fontId="4"/>
  </si>
  <si>
    <t xml:space="preserve"> その他</t>
  </si>
  <si>
    <t>駐車場整備</t>
    <rPh sb="0" eb="3">
      <t>チュウシャジョウ</t>
    </rPh>
    <rPh sb="3" eb="5">
      <t>セイビ</t>
    </rPh>
    <phoneticPr fontId="4"/>
  </si>
  <si>
    <t>宅地造成</t>
    <rPh sb="0" eb="2">
      <t>タクチ</t>
    </rPh>
    <rPh sb="2" eb="4">
      <t>ゾウセイ</t>
    </rPh>
    <phoneticPr fontId="4"/>
  </si>
  <si>
    <t>観光施設</t>
    <rPh sb="0" eb="2">
      <t>カンコウ</t>
    </rPh>
    <rPh sb="2" eb="4">
      <t>シセツ</t>
    </rPh>
    <phoneticPr fontId="4"/>
  </si>
  <si>
    <t>と　畜　場</t>
    <rPh sb="2" eb="3">
      <t>チクサン</t>
    </rPh>
    <rPh sb="4" eb="5">
      <t>バ</t>
    </rPh>
    <phoneticPr fontId="4"/>
  </si>
  <si>
    <t>市　　　場</t>
    <rPh sb="0" eb="1">
      <t>イチ</t>
    </rPh>
    <rPh sb="4" eb="5">
      <t>バ</t>
    </rPh>
    <phoneticPr fontId="4"/>
  </si>
  <si>
    <t>下　水　道</t>
    <rPh sb="0" eb="5">
      <t>ゲスイドウ</t>
    </rPh>
    <phoneticPr fontId="4"/>
  </si>
  <si>
    <t>病　　　院</t>
    <rPh sb="0" eb="5">
      <t>ビョウイン</t>
    </rPh>
    <phoneticPr fontId="4"/>
  </si>
  <si>
    <t>ガ　　　ス</t>
    <phoneticPr fontId="4"/>
  </si>
  <si>
    <t>電　　　気</t>
    <rPh sb="0" eb="5">
      <t>デンキ</t>
    </rPh>
    <phoneticPr fontId="4"/>
  </si>
  <si>
    <t>交　　　通</t>
    <rPh sb="0" eb="5">
      <t>コウツウ</t>
    </rPh>
    <phoneticPr fontId="4"/>
  </si>
  <si>
    <t>工業用水道</t>
    <rPh sb="0" eb="3">
      <t>コウギョウヨウ</t>
    </rPh>
    <rPh sb="3" eb="5">
      <t>スイドウ</t>
    </rPh>
    <phoneticPr fontId="4"/>
  </si>
  <si>
    <t>簡易水道</t>
    <rPh sb="0" eb="2">
      <t>カンイ</t>
    </rPh>
    <rPh sb="2" eb="4">
      <t>スイドウ</t>
    </rPh>
    <phoneticPr fontId="4"/>
  </si>
  <si>
    <t>上　水　道</t>
    <rPh sb="0" eb="5">
      <t>ジョウスイドウ</t>
    </rPh>
    <phoneticPr fontId="4"/>
  </si>
  <si>
    <t>黒字・赤字額</t>
    <rPh sb="0" eb="2">
      <t>クロジ</t>
    </rPh>
    <rPh sb="3" eb="5">
      <t>アカジ</t>
    </rPh>
    <rPh sb="5" eb="6">
      <t>ガク</t>
    </rPh>
    <phoneticPr fontId="4"/>
  </si>
  <si>
    <t>事業数</t>
    <rPh sb="0" eb="2">
      <t>ジギョウ</t>
    </rPh>
    <rPh sb="2" eb="3">
      <t>スウ</t>
    </rPh>
    <phoneticPr fontId="4"/>
  </si>
  <si>
    <t>赤字・黒字の別</t>
    <rPh sb="0" eb="2">
      <t>アカジ</t>
    </rPh>
    <rPh sb="3" eb="5">
      <t>クロジ</t>
    </rPh>
    <rPh sb="6" eb="7">
      <t>ベツ</t>
    </rPh>
    <phoneticPr fontId="4"/>
  </si>
  <si>
    <t>区　分</t>
    <rPh sb="0" eb="1">
      <t>ク</t>
    </rPh>
    <rPh sb="2" eb="3">
      <t>ブン</t>
    </rPh>
    <phoneticPr fontId="4"/>
  </si>
  <si>
    <t xml:space="preserve"> 事業名 </t>
    <phoneticPr fontId="4"/>
  </si>
  <si>
    <t>(決算額の単位:千円)</t>
    <rPh sb="1" eb="4">
      <t>ケッサンガク</t>
    </rPh>
    <rPh sb="8" eb="10">
      <t>センエン</t>
    </rPh>
    <phoneticPr fontId="4"/>
  </si>
  <si>
    <t>第９表　事業数及び経営状況</t>
    <rPh sb="7" eb="8">
      <t>オヨ</t>
    </rPh>
    <rPh sb="9" eb="11">
      <t>ケイエイ</t>
    </rPh>
    <rPh sb="11" eb="13">
      <t>ジョウキョウ</t>
    </rPh>
    <phoneticPr fontId="4"/>
  </si>
  <si>
    <t xml:space="preserve"> 不良債務事業数</t>
  </si>
  <si>
    <t xml:space="preserve"> 累積欠損金事業数</t>
  </si>
  <si>
    <t xml:space="preserve"> 経常損失事業数</t>
  </si>
  <si>
    <t xml:space="preserve">     うち建設中</t>
  </si>
  <si>
    <t xml:space="preserve"> 総事業数</t>
  </si>
  <si>
    <t xml:space="preserve"> 不良債務比率   i/c</t>
    <phoneticPr fontId="10"/>
  </si>
  <si>
    <t xml:space="preserve"> 累積欠損金比率 h/c</t>
    <phoneticPr fontId="10"/>
  </si>
  <si>
    <t xml:space="preserve"> 総収支比率     a/e</t>
  </si>
  <si>
    <t xml:space="preserve"> 経常収支比率   b/f</t>
  </si>
  <si>
    <t xml:space="preserve"> 不良債務         i</t>
    <phoneticPr fontId="10"/>
  </si>
  <si>
    <t xml:space="preserve"> 累積欠損金       h</t>
    <phoneticPr fontId="10"/>
  </si>
  <si>
    <t xml:space="preserve"> 純  損  益     a-e</t>
  </si>
  <si>
    <t xml:space="preserve"> 特 別 損 益    d-g</t>
  </si>
  <si>
    <t xml:space="preserve"> 経 常 損 益    b-f</t>
  </si>
  <si>
    <t xml:space="preserve"> 特 別 損 失      g</t>
  </si>
  <si>
    <t xml:space="preserve">   営業費用</t>
  </si>
  <si>
    <t xml:space="preserve"> 経 常 費 用      f</t>
  </si>
  <si>
    <t xml:space="preserve"> 総  費  用       e</t>
  </si>
  <si>
    <t xml:space="preserve"> 特 別 利 益      d </t>
  </si>
  <si>
    <t xml:space="preserve">   営業収益       c</t>
  </si>
  <si>
    <t xml:space="preserve"> 経 常 収 益      b</t>
  </si>
  <si>
    <t xml:space="preserve"> 総  収  益       a</t>
  </si>
  <si>
    <t>増減率
((C)-(A))/(A)</t>
    <rPh sb="0" eb="2">
      <t>ゾウゲン</t>
    </rPh>
    <rPh sb="2" eb="3">
      <t>リツ</t>
    </rPh>
    <phoneticPr fontId="3"/>
  </si>
  <si>
    <t>増減率
((C)-(B))/(B)</t>
    <rPh sb="0" eb="2">
      <t>ゾウゲン</t>
    </rPh>
    <rPh sb="2" eb="3">
      <t>リツ</t>
    </rPh>
    <phoneticPr fontId="3"/>
  </si>
  <si>
    <t>項目</t>
  </si>
  <si>
    <t>３０年度</t>
    <rPh sb="2" eb="4">
      <t>ネンド</t>
    </rPh>
    <phoneticPr fontId="10"/>
  </si>
  <si>
    <t>２９年度</t>
    <rPh sb="2" eb="4">
      <t>ネンド</t>
    </rPh>
    <phoneticPr fontId="10"/>
  </si>
  <si>
    <t>２８年度</t>
    <rPh sb="2" eb="4">
      <t>ネンド</t>
    </rPh>
    <phoneticPr fontId="10"/>
  </si>
  <si>
    <t>２７年度</t>
    <rPh sb="2" eb="4">
      <t>ネンド</t>
    </rPh>
    <phoneticPr fontId="10"/>
  </si>
  <si>
    <t>年度</t>
  </si>
  <si>
    <t>　（単位：千円、％）</t>
  </si>
  <si>
    <t>第10表　水道事業（法適用簡易水道事業を含む。）の損益収支状況</t>
    <phoneticPr fontId="10"/>
  </si>
  <si>
    <t xml:space="preserve"> 不良債務比率   i/c</t>
  </si>
  <si>
    <t xml:space="preserve"> 累積欠損金比率 h/c</t>
  </si>
  <si>
    <t xml:space="preserve"> 不良債務         i  </t>
  </si>
  <si>
    <t xml:space="preserve"> 累積欠損金       h</t>
  </si>
  <si>
    <t xml:space="preserve">   医業費用</t>
  </si>
  <si>
    <t xml:space="preserve">   医業収益       c</t>
  </si>
  <si>
    <t>第11表　病院事業の損益収支状況</t>
    <phoneticPr fontId="10"/>
  </si>
  <si>
    <t>３０年度</t>
    <rPh sb="2" eb="3">
      <t>ネン</t>
    </rPh>
    <rPh sb="3" eb="4">
      <t>ド</t>
    </rPh>
    <phoneticPr fontId="10"/>
  </si>
  <si>
    <t>２９年度</t>
    <rPh sb="2" eb="3">
      <t>ネン</t>
    </rPh>
    <rPh sb="3" eb="4">
      <t>ド</t>
    </rPh>
    <phoneticPr fontId="10"/>
  </si>
  <si>
    <t>２８年度</t>
    <rPh sb="2" eb="3">
      <t>ネン</t>
    </rPh>
    <rPh sb="3" eb="4">
      <t>ド</t>
    </rPh>
    <phoneticPr fontId="10"/>
  </si>
  <si>
    <t>２７年度</t>
    <rPh sb="2" eb="3">
      <t>ネン</t>
    </rPh>
    <rPh sb="3" eb="4">
      <t>ド</t>
    </rPh>
    <phoneticPr fontId="10"/>
  </si>
  <si>
    <r>
      <t>第12表　下水道事業</t>
    </r>
    <r>
      <rPr>
        <sz val="14"/>
        <rFont val="ＭＳ 明朝"/>
        <family val="1"/>
        <charset val="128"/>
      </rPr>
      <t>(</t>
    </r>
    <r>
      <rPr>
        <sz val="14"/>
        <rFont val="ＭＳ 明朝"/>
        <family val="1"/>
        <charset val="128"/>
      </rPr>
      <t>法適用</t>
    </r>
    <r>
      <rPr>
        <sz val="14"/>
        <rFont val="ＭＳ 明朝"/>
        <family val="1"/>
        <charset val="128"/>
      </rPr>
      <t>)</t>
    </r>
    <r>
      <rPr>
        <sz val="14"/>
        <rFont val="ＭＳ 明朝"/>
        <family val="1"/>
        <charset val="128"/>
      </rPr>
      <t>の損益収支状況</t>
    </r>
    <phoneticPr fontId="10"/>
  </si>
  <si>
    <t xml:space="preserve">     2.営業収益は､受託工事収益を除いたものである。</t>
  </si>
  <si>
    <t>(注) 1.本表の数値は､建設中の事業を含むものである。</t>
  </si>
  <si>
    <t xml:space="preserve"> 実質収支で赤字の事業数</t>
  </si>
  <si>
    <t xml:space="preserve">    うち建設中</t>
  </si>
  <si>
    <t xml:space="preserve"> 総 事 業 数</t>
  </si>
  <si>
    <t xml:space="preserve"> 赤字比率            d/b</t>
  </si>
  <si>
    <t xml:space="preserve">   赤    字       d</t>
  </si>
  <si>
    <t xml:space="preserve">   黒    字</t>
  </si>
  <si>
    <t xml:space="preserve">  実 質 収 支</t>
  </si>
  <si>
    <t xml:space="preserve"> 収 支 差 引</t>
  </si>
  <si>
    <t>支</t>
  </si>
  <si>
    <t xml:space="preserve">   建 設 改 良 費</t>
  </si>
  <si>
    <t>収</t>
  </si>
  <si>
    <t xml:space="preserve"> 資 本 的 支 出</t>
  </si>
  <si>
    <t>的</t>
  </si>
  <si>
    <t xml:space="preserve">   地 方 債</t>
  </si>
  <si>
    <t>本</t>
  </si>
  <si>
    <t xml:space="preserve"> 資 本 的 収 入</t>
  </si>
  <si>
    <t>資</t>
  </si>
  <si>
    <t xml:space="preserve">   営 業 費 用</t>
  </si>
  <si>
    <t xml:space="preserve"> 総  費  用       c</t>
  </si>
  <si>
    <t xml:space="preserve">   営 業 収 益    b</t>
  </si>
  <si>
    <t>益</t>
  </si>
  <si>
    <t>第13表　簡易水道事業（法非適用）の経営状況</t>
    <rPh sb="12" eb="13">
      <t>ホウ</t>
    </rPh>
    <rPh sb="13" eb="14">
      <t>ヒ</t>
    </rPh>
    <rPh sb="14" eb="16">
      <t>テキヨウ</t>
    </rPh>
    <phoneticPr fontId="10"/>
  </si>
  <si>
    <t xml:space="preserve">        (B)</t>
  </si>
  <si>
    <t>12年度</t>
  </si>
  <si>
    <t>〔第５表　簡易排水事業の経営状況〕</t>
  </si>
  <si>
    <t>第14表　下水道事業（法非適用）の経営状況</t>
    <rPh sb="11" eb="12">
      <t>ホウ</t>
    </rPh>
    <rPh sb="12" eb="13">
      <t>ヒ</t>
    </rPh>
    <rPh sb="13" eb="15">
      <t>テキヨウ</t>
    </rPh>
    <phoneticPr fontId="10"/>
  </si>
  <si>
    <t xml:space="preserve">  資本勘定所属職員</t>
    <phoneticPr fontId="10"/>
  </si>
  <si>
    <t>市    場</t>
    <phoneticPr fontId="4"/>
  </si>
  <si>
    <t>簡易水道</t>
    <phoneticPr fontId="4"/>
  </si>
  <si>
    <t>第２表　職員数の推移</t>
    <phoneticPr fontId="4"/>
  </si>
  <si>
    <t xml:space="preserve">      (単位：人,％)</t>
    <phoneticPr fontId="3"/>
  </si>
  <si>
    <t>令和元年度</t>
    <rPh sb="0" eb="1">
      <t>レイワ</t>
    </rPh>
    <rPh sb="1" eb="2">
      <t>モト</t>
    </rPh>
    <phoneticPr fontId="4"/>
  </si>
  <si>
    <t>対27年度比較</t>
    <rPh sb="0" eb="1">
      <t>タイ</t>
    </rPh>
    <rPh sb="3" eb="5">
      <t>ネンド</t>
    </rPh>
    <rPh sb="5" eb="7">
      <t>ヒカク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</si>
  <si>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</si>
  <si>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10"/>
  </si>
  <si>
    <t>令和元年度</t>
    <rPh sb="0" eb="2">
      <t>レイワ</t>
    </rPh>
    <rPh sb="2" eb="3">
      <t>モト</t>
    </rPh>
    <rPh sb="3" eb="5">
      <t>ネンド</t>
    </rPh>
    <phoneticPr fontId="3"/>
  </si>
  <si>
    <t>令和元年度</t>
    <rPh sb="0" eb="2">
      <t>レイワ</t>
    </rPh>
    <rPh sb="2" eb="4">
      <t>モトネン</t>
    </rPh>
    <rPh sb="4" eb="5">
      <t>ド</t>
    </rPh>
    <phoneticPr fontId="11"/>
  </si>
  <si>
    <t>令和元年度</t>
    <rPh sb="0" eb="2">
      <t>レイワ</t>
    </rPh>
    <rPh sb="2" eb="5">
      <t>モトネンド</t>
    </rPh>
    <phoneticPr fontId="11"/>
  </si>
  <si>
    <t>令和元年度</t>
    <rPh sb="0" eb="5">
      <t>レイワモトネンド</t>
    </rPh>
    <phoneticPr fontId="11"/>
  </si>
  <si>
    <t>平成27年度</t>
  </si>
  <si>
    <t>平成28年度</t>
  </si>
  <si>
    <t>平成29年度</t>
  </si>
  <si>
    <t>平成30年度</t>
  </si>
  <si>
    <t>事業数</t>
  </si>
  <si>
    <t>黒字・赤字額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</si>
</sst>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\-#,##0.0"/>
    <numFmt numFmtId="177" formatCode="#,##0.0;&quot;△ &quot;#,##0.0"/>
    <numFmt numFmtId="178" formatCode="#,##0;&quot;△ &quot;#,##0"/>
    <numFmt numFmtId="179" formatCode="0.0;&quot;△ &quot;0.0"/>
    <numFmt numFmtId="180" formatCode="#,##0_ "/>
    <numFmt numFmtId="181" formatCode="0.0"/>
    <numFmt numFmtId="182" formatCode="0;&quot;△ &quot;0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theme="1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8">
    <xf numFmtId="37" fontId="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47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176" fontId="5" fillId="0" borderId="10" xfId="0" applyNumberFormat="1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0" xfId="0" applyFont="1" applyFill="1" applyBorder="1" applyProtection="1"/>
    <xf numFmtId="0" fontId="9" fillId="0" borderId="0" xfId="2" applyFont="1" applyFill="1" applyProtection="1"/>
    <xf numFmtId="37" fontId="1" fillId="0" borderId="0" xfId="0" applyFont="1" applyFill="1" applyProtection="1"/>
    <xf numFmtId="37" fontId="5" fillId="2" borderId="34" xfId="0" applyFont="1" applyFill="1" applyBorder="1" applyProtection="1">
      <protection locked="0"/>
    </xf>
    <xf numFmtId="37" fontId="5" fillId="2" borderId="35" xfId="0" applyFont="1" applyFill="1" applyBorder="1" applyProtection="1">
      <protection locked="0"/>
    </xf>
    <xf numFmtId="37" fontId="5" fillId="0" borderId="1" xfId="0" applyFont="1" applyFill="1" applyBorder="1" applyProtection="1">
      <protection locked="0"/>
    </xf>
    <xf numFmtId="37" fontId="5" fillId="0" borderId="36" xfId="0" applyFont="1" applyFill="1" applyBorder="1" applyProtection="1">
      <protection locked="0"/>
    </xf>
    <xf numFmtId="37" fontId="5" fillId="0" borderId="7" xfId="0" applyFont="1" applyFill="1" applyBorder="1" applyProtection="1">
      <protection locked="0"/>
    </xf>
    <xf numFmtId="176" fontId="5" fillId="2" borderId="39" xfId="0" applyNumberFormat="1" applyFont="1" applyFill="1" applyBorder="1"/>
    <xf numFmtId="37" fontId="5" fillId="2" borderId="40" xfId="0" applyFont="1" applyFill="1" applyBorder="1"/>
    <xf numFmtId="37" fontId="5" fillId="2" borderId="41" xfId="0" applyFont="1" applyFill="1" applyBorder="1"/>
    <xf numFmtId="37" fontId="5" fillId="2" borderId="42" xfId="0" applyFont="1" applyFill="1" applyBorder="1"/>
    <xf numFmtId="37" fontId="5" fillId="2" borderId="43" xfId="0" applyFont="1" applyFill="1" applyBorder="1"/>
    <xf numFmtId="37" fontId="5" fillId="0" borderId="9" xfId="0" applyFont="1" applyFill="1" applyBorder="1"/>
    <xf numFmtId="37" fontId="5" fillId="0" borderId="44" xfId="0" applyFont="1" applyFill="1" applyBorder="1"/>
    <xf numFmtId="37" fontId="5" fillId="0" borderId="10" xfId="0" applyFont="1" applyFill="1" applyBorder="1"/>
    <xf numFmtId="177" fontId="5" fillId="0" borderId="47" xfId="2" applyNumberFormat="1" applyFont="1" applyFill="1" applyBorder="1" applyAlignment="1" applyProtection="1">
      <alignment horizontal="right"/>
    </xf>
    <xf numFmtId="177" fontId="5" fillId="0" borderId="49" xfId="2" applyNumberFormat="1" applyFont="1" applyFill="1" applyBorder="1" applyAlignment="1" applyProtection="1">
      <alignment horizontal="right"/>
    </xf>
    <xf numFmtId="178" fontId="5" fillId="0" borderId="50" xfId="2" applyNumberFormat="1" applyFont="1" applyFill="1" applyBorder="1" applyAlignment="1" applyProtection="1">
      <alignment horizontal="right"/>
    </xf>
    <xf numFmtId="37" fontId="5" fillId="2" borderId="51" xfId="0" applyFont="1" applyFill="1" applyBorder="1" applyProtection="1"/>
    <xf numFmtId="37" fontId="5" fillId="2" borderId="52" xfId="0" applyFont="1" applyFill="1" applyBorder="1" applyProtection="1"/>
    <xf numFmtId="37" fontId="5" fillId="0" borderId="4" xfId="0" applyFont="1" applyFill="1" applyBorder="1" applyProtection="1"/>
    <xf numFmtId="37" fontId="5" fillId="0" borderId="53" xfId="0" applyFont="1" applyFill="1" applyBorder="1" applyProtection="1"/>
    <xf numFmtId="37" fontId="5" fillId="0" borderId="54" xfId="0" applyFont="1" applyFill="1" applyBorder="1" applyProtection="1"/>
    <xf numFmtId="177" fontId="5" fillId="0" borderId="57" xfId="2" applyNumberFormat="1" applyFont="1" applyFill="1" applyBorder="1" applyAlignment="1" applyProtection="1">
      <alignment horizontal="right"/>
    </xf>
    <xf numFmtId="178" fontId="5" fillId="0" borderId="58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Border="1" applyAlignment="1" applyProtection="1">
      <alignment horizontal="right"/>
    </xf>
    <xf numFmtId="178" fontId="5" fillId="0" borderId="59" xfId="2" applyNumberFormat="1" applyFont="1" applyFill="1" applyBorder="1" applyAlignment="1" applyProtection="1">
      <alignment horizontal="right"/>
    </xf>
    <xf numFmtId="37" fontId="5" fillId="2" borderId="60" xfId="0" applyFont="1" applyFill="1" applyBorder="1" applyProtection="1"/>
    <xf numFmtId="37" fontId="5" fillId="0" borderId="54" xfId="0" applyFont="1" applyFill="1" applyBorder="1" applyAlignment="1" applyProtection="1">
      <alignment horizontal="center"/>
    </xf>
    <xf numFmtId="37" fontId="5" fillId="0" borderId="3" xfId="0" applyFont="1" applyFill="1" applyBorder="1" applyProtection="1"/>
    <xf numFmtId="177" fontId="5" fillId="0" borderId="61" xfId="2" applyNumberFormat="1" applyFont="1" applyFill="1" applyBorder="1" applyAlignment="1" applyProtection="1">
      <alignment horizontal="right"/>
    </xf>
    <xf numFmtId="178" fontId="5" fillId="0" borderId="62" xfId="2" applyNumberFormat="1" applyFont="1" applyFill="1" applyBorder="1" applyAlignment="1" applyProtection="1">
      <alignment horizontal="right"/>
    </xf>
    <xf numFmtId="177" fontId="5" fillId="0" borderId="63" xfId="2" applyNumberFormat="1" applyFont="1" applyFill="1" applyBorder="1" applyAlignment="1" applyProtection="1">
      <alignment horizontal="right"/>
    </xf>
    <xf numFmtId="178" fontId="5" fillId="0" borderId="64" xfId="2" applyNumberFormat="1" applyFont="1" applyFill="1" applyBorder="1" applyAlignment="1" applyProtection="1">
      <alignment horizontal="right"/>
    </xf>
    <xf numFmtId="37" fontId="5" fillId="2" borderId="66" xfId="0" applyFont="1" applyFill="1" applyBorder="1" applyProtection="1">
      <protection locked="0"/>
    </xf>
    <xf numFmtId="37" fontId="5" fillId="0" borderId="64" xfId="0" applyFont="1" applyFill="1" applyBorder="1" applyProtection="1">
      <protection locked="0"/>
    </xf>
    <xf numFmtId="37" fontId="5" fillId="0" borderId="67" xfId="0" applyFont="1" applyFill="1" applyBorder="1" applyProtection="1">
      <protection locked="0"/>
    </xf>
    <xf numFmtId="37" fontId="5" fillId="0" borderId="25" xfId="0" applyFont="1" applyFill="1" applyBorder="1" applyProtection="1">
      <protection locked="0"/>
    </xf>
    <xf numFmtId="37" fontId="5" fillId="0" borderId="26" xfId="0" applyFont="1" applyFill="1" applyBorder="1" applyAlignment="1" applyProtection="1">
      <alignment horizontal="center" shrinkToFit="1"/>
    </xf>
    <xf numFmtId="177" fontId="5" fillId="0" borderId="68" xfId="2" applyNumberFormat="1" applyFont="1" applyFill="1" applyBorder="1" applyAlignment="1" applyProtection="1">
      <alignment horizontal="right"/>
    </xf>
    <xf numFmtId="177" fontId="5" fillId="0" borderId="9" xfId="2" applyNumberFormat="1" applyFont="1" applyFill="1" applyBorder="1" applyAlignment="1" applyProtection="1">
      <alignment horizontal="right"/>
    </xf>
    <xf numFmtId="37" fontId="5" fillId="2" borderId="43" xfId="0" applyFont="1" applyFill="1" applyBorder="1" applyProtection="1">
      <protection locked="0"/>
    </xf>
    <xf numFmtId="37" fontId="5" fillId="0" borderId="0" xfId="0" applyFont="1" applyFill="1" applyBorder="1" applyProtection="1">
      <protection locked="0"/>
    </xf>
    <xf numFmtId="37" fontId="5" fillId="0" borderId="69" xfId="0" applyFont="1" applyFill="1" applyBorder="1" applyProtection="1">
      <protection locked="0"/>
    </xf>
    <xf numFmtId="37" fontId="5" fillId="0" borderId="70" xfId="0" applyFont="1" applyFill="1" applyBorder="1" applyProtection="1">
      <protection locked="0"/>
    </xf>
    <xf numFmtId="37" fontId="5" fillId="0" borderId="70" xfId="0" applyFont="1" applyFill="1" applyBorder="1" applyAlignment="1" applyProtection="1">
      <alignment horizontal="center"/>
    </xf>
    <xf numFmtId="37" fontId="5" fillId="0" borderId="9" xfId="0" applyFont="1" applyFill="1" applyBorder="1" applyProtection="1">
      <protection locked="0"/>
    </xf>
    <xf numFmtId="37" fontId="5" fillId="0" borderId="44" xfId="0" applyFont="1" applyFill="1" applyBorder="1" applyProtection="1">
      <protection locked="0"/>
    </xf>
    <xf numFmtId="37" fontId="5" fillId="0" borderId="10" xfId="0" applyFont="1" applyFill="1" applyBorder="1" applyProtection="1">
      <protection locked="0"/>
    </xf>
    <xf numFmtId="37" fontId="5" fillId="0" borderId="10" xfId="0" applyFont="1" applyFill="1" applyBorder="1" applyAlignment="1" applyProtection="1">
      <alignment horizontal="center"/>
    </xf>
    <xf numFmtId="177" fontId="5" fillId="0" borderId="71" xfId="2" applyNumberFormat="1" applyFont="1" applyFill="1" applyBorder="1" applyAlignment="1" applyProtection="1">
      <alignment horizontal="right"/>
    </xf>
    <xf numFmtId="178" fontId="5" fillId="0" borderId="72" xfId="2" applyNumberFormat="1" applyFont="1" applyFill="1" applyBorder="1" applyAlignment="1" applyProtection="1">
      <alignment horizontal="right"/>
    </xf>
    <xf numFmtId="178" fontId="5" fillId="0" borderId="73" xfId="2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 vertical="center"/>
    </xf>
    <xf numFmtId="177" fontId="5" fillId="0" borderId="74" xfId="2" applyNumberFormat="1" applyFont="1" applyFill="1" applyBorder="1" applyAlignment="1" applyProtection="1">
      <alignment horizontal="right"/>
    </xf>
    <xf numFmtId="178" fontId="5" fillId="0" borderId="75" xfId="2" applyNumberFormat="1" applyFont="1" applyFill="1" applyBorder="1" applyAlignment="1" applyProtection="1">
      <alignment horizontal="right"/>
    </xf>
    <xf numFmtId="177" fontId="5" fillId="0" borderId="76" xfId="2" applyNumberFormat="1" applyFont="1" applyFill="1" applyBorder="1" applyAlignment="1" applyProtection="1">
      <alignment horizontal="right"/>
    </xf>
    <xf numFmtId="178" fontId="5" fillId="0" borderId="77" xfId="2" applyNumberFormat="1" applyFont="1" applyFill="1" applyBorder="1" applyAlignment="1" applyProtection="1">
      <alignment horizontal="right"/>
    </xf>
    <xf numFmtId="37" fontId="5" fillId="2" borderId="78" xfId="0" applyFont="1" applyFill="1" applyBorder="1" applyProtection="1"/>
    <xf numFmtId="37" fontId="5" fillId="2" borderId="35" xfId="0" applyFont="1" applyFill="1" applyBorder="1" applyProtection="1"/>
    <xf numFmtId="37" fontId="5" fillId="0" borderId="36" xfId="0" applyFont="1" applyFill="1" applyBorder="1" applyProtection="1"/>
    <xf numFmtId="37" fontId="5" fillId="0" borderId="7" xfId="0" applyFont="1" applyFill="1" applyBorder="1" applyProtection="1"/>
    <xf numFmtId="177" fontId="5" fillId="0" borderId="79" xfId="2" applyNumberFormat="1" applyFont="1" applyFill="1" applyBorder="1" applyAlignment="1" applyProtection="1">
      <alignment horizontal="right"/>
    </xf>
    <xf numFmtId="37" fontId="5" fillId="0" borderId="26" xfId="0" quotePrefix="1" applyFont="1" applyFill="1" applyBorder="1" applyAlignment="1" applyProtection="1">
      <alignment horizontal="center"/>
    </xf>
    <xf numFmtId="37" fontId="5" fillId="2" borderId="43" xfId="0" applyFont="1" applyFill="1" applyBorder="1" applyAlignment="1" applyProtection="1">
      <protection locked="0"/>
    </xf>
    <xf numFmtId="37" fontId="5" fillId="0" borderId="9" xfId="0" applyFont="1" applyFill="1" applyBorder="1" applyAlignment="1" applyProtection="1">
      <protection locked="0"/>
    </xf>
    <xf numFmtId="37" fontId="5" fillId="0" borderId="44" xfId="0" applyFont="1" applyFill="1" applyBorder="1" applyAlignment="1" applyProtection="1">
      <protection locked="0"/>
    </xf>
    <xf numFmtId="37" fontId="5" fillId="0" borderId="10" xfId="0" applyFont="1" applyFill="1" applyBorder="1" applyAlignment="1" applyProtection="1">
      <protection locked="0"/>
    </xf>
    <xf numFmtId="179" fontId="5" fillId="0" borderId="16" xfId="0" applyNumberFormat="1" applyFont="1" applyFill="1" applyBorder="1" applyAlignment="1" applyProtection="1">
      <alignment horizontal="right"/>
    </xf>
    <xf numFmtId="37" fontId="5" fillId="0" borderId="42" xfId="0" applyFont="1" applyFill="1" applyBorder="1" applyProtection="1">
      <protection locked="0"/>
    </xf>
    <xf numFmtId="37" fontId="5" fillId="0" borderId="43" xfId="0" applyFont="1" applyFill="1" applyBorder="1" applyProtection="1">
      <protection locked="0"/>
    </xf>
    <xf numFmtId="37" fontId="0" fillId="0" borderId="0" xfId="0" applyFill="1" applyBorder="1" applyProtection="1"/>
    <xf numFmtId="0" fontId="5" fillId="0" borderId="81" xfId="2" applyFont="1" applyFill="1" applyBorder="1" applyAlignment="1" applyProtection="1">
      <alignment horizontal="center" wrapText="1"/>
    </xf>
    <xf numFmtId="0" fontId="5" fillId="0" borderId="82" xfId="2" applyFont="1" applyFill="1" applyBorder="1" applyAlignment="1" applyProtection="1">
      <alignment horizontal="center" wrapText="1"/>
    </xf>
    <xf numFmtId="37" fontId="5" fillId="0" borderId="83" xfId="0" applyFont="1" applyFill="1" applyBorder="1" applyAlignment="1" applyProtection="1">
      <alignment horizontal="right"/>
    </xf>
    <xf numFmtId="37" fontId="5" fillId="0" borderId="35" xfId="0" applyFont="1" applyFill="1" applyBorder="1" applyAlignment="1" applyProtection="1">
      <alignment horizontal="right"/>
    </xf>
    <xf numFmtId="37" fontId="5" fillId="0" borderId="7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center"/>
    </xf>
    <xf numFmtId="37" fontId="5" fillId="0" borderId="86" xfId="0" applyFont="1" applyFill="1" applyBorder="1" applyAlignment="1" applyProtection="1">
      <alignment horizontal="center"/>
    </xf>
    <xf numFmtId="37" fontId="5" fillId="0" borderId="69" xfId="0" applyFont="1" applyFill="1" applyBorder="1" applyAlignment="1" applyProtection="1">
      <alignment horizontal="center"/>
    </xf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91" xfId="0" applyFont="1" applyFill="1" applyBorder="1" applyProtection="1"/>
    <xf numFmtId="37" fontId="5" fillId="0" borderId="92" xfId="0" applyFont="1" applyFill="1" applyBorder="1" applyProtection="1"/>
    <xf numFmtId="37" fontId="5" fillId="0" borderId="0" xfId="0" applyFont="1" applyFill="1" applyAlignment="1" applyProtection="1">
      <alignment horizontal="center"/>
    </xf>
    <xf numFmtId="37" fontId="5" fillId="0" borderId="1" xfId="0" applyFont="1" applyFill="1" applyBorder="1" applyAlignment="1" applyProtection="1">
      <alignment horizontal="right"/>
    </xf>
    <xf numFmtId="0" fontId="5" fillId="0" borderId="0" xfId="2" applyFont="1" applyFill="1" applyBorder="1" applyProtection="1"/>
    <xf numFmtId="0" fontId="5" fillId="0" borderId="93" xfId="2" applyFont="1" applyFill="1" applyBorder="1" applyProtection="1"/>
    <xf numFmtId="0" fontId="5" fillId="0" borderId="0" xfId="2" applyFont="1" applyFill="1" applyProtection="1"/>
    <xf numFmtId="0" fontId="5" fillId="0" borderId="0" xfId="2" quotePrefix="1" applyFont="1" applyFill="1" applyAlignment="1" applyProtection="1">
      <alignment horizontal="left"/>
    </xf>
    <xf numFmtId="0" fontId="5" fillId="0" borderId="94" xfId="2" applyFont="1" applyFill="1" applyBorder="1" applyProtection="1"/>
    <xf numFmtId="0" fontId="5" fillId="0" borderId="0" xfId="2" applyFont="1" applyFill="1" applyAlignment="1" applyProtection="1">
      <alignment shrinkToFit="1"/>
    </xf>
    <xf numFmtId="180" fontId="9" fillId="0" borderId="0" xfId="2" applyNumberFormat="1" applyFont="1" applyFill="1" applyProtection="1"/>
    <xf numFmtId="177" fontId="5" fillId="0" borderId="95" xfId="2" applyNumberFormat="1" applyFont="1" applyFill="1" applyBorder="1" applyAlignment="1" applyProtection="1">
      <alignment horizontal="right"/>
    </xf>
    <xf numFmtId="180" fontId="5" fillId="0" borderId="74" xfId="2" applyNumberFormat="1" applyFont="1" applyFill="1" applyBorder="1" applyProtection="1"/>
    <xf numFmtId="180" fontId="5" fillId="0" borderId="96" xfId="2" applyNumberFormat="1" applyFont="1" applyFill="1" applyBorder="1" applyProtection="1"/>
    <xf numFmtId="180" fontId="5" fillId="0" borderId="97" xfId="2" applyNumberFormat="1" applyFont="1" applyFill="1" applyBorder="1" applyProtection="1"/>
    <xf numFmtId="180" fontId="5" fillId="0" borderId="36" xfId="2" applyNumberFormat="1" applyFont="1" applyFill="1" applyBorder="1" applyProtection="1"/>
    <xf numFmtId="180" fontId="5" fillId="0" borderId="7" xfId="2" applyNumberFormat="1" applyFont="1" applyFill="1" applyBorder="1" applyProtection="1"/>
    <xf numFmtId="180" fontId="5" fillId="0" borderId="100" xfId="2" applyNumberFormat="1" applyFont="1" applyFill="1" applyBorder="1" applyProtection="1"/>
    <xf numFmtId="180" fontId="5" fillId="0" borderId="101" xfId="2" applyNumberFormat="1" applyFont="1" applyFill="1" applyBorder="1" applyProtection="1"/>
    <xf numFmtId="180" fontId="5" fillId="0" borderId="102" xfId="2" applyNumberFormat="1" applyFont="1" applyFill="1" applyBorder="1" applyProtection="1"/>
    <xf numFmtId="180" fontId="5" fillId="0" borderId="53" xfId="2" applyNumberFormat="1" applyFont="1" applyFill="1" applyBorder="1" applyProtection="1"/>
    <xf numFmtId="180" fontId="5" fillId="0" borderId="54" xfId="2" applyNumberFormat="1" applyFont="1" applyFill="1" applyBorder="1" applyProtection="1"/>
    <xf numFmtId="0" fontId="5" fillId="0" borderId="103" xfId="2" applyFont="1" applyFill="1" applyBorder="1" applyAlignment="1" applyProtection="1">
      <alignment horizontal="center"/>
    </xf>
    <xf numFmtId="0" fontId="5" fillId="0" borderId="3" xfId="2" applyFont="1" applyFill="1" applyBorder="1" applyProtection="1"/>
    <xf numFmtId="180" fontId="5" fillId="0" borderId="79" xfId="2" applyNumberFormat="1" applyFont="1" applyFill="1" applyBorder="1" applyProtection="1"/>
    <xf numFmtId="180" fontId="5" fillId="0" borderId="63" xfId="2" applyNumberFormat="1" applyFont="1" applyFill="1" applyBorder="1" applyProtection="1"/>
    <xf numFmtId="180" fontId="5" fillId="0" borderId="64" xfId="2" applyNumberFormat="1" applyFont="1" applyFill="1" applyBorder="1" applyProtection="1"/>
    <xf numFmtId="180" fontId="5" fillId="0" borderId="67" xfId="2" applyNumberFormat="1" applyFont="1" applyFill="1" applyBorder="1" applyProtection="1"/>
    <xf numFmtId="180" fontId="5" fillId="0" borderId="25" xfId="2" applyNumberFormat="1" applyFont="1" applyFill="1" applyBorder="1" applyProtection="1"/>
    <xf numFmtId="0" fontId="6" fillId="0" borderId="27" xfId="2" applyFont="1" applyFill="1" applyBorder="1" applyAlignment="1" applyProtection="1">
      <alignment horizontal="center" shrinkToFit="1"/>
    </xf>
    <xf numFmtId="0" fontId="5" fillId="0" borderId="2" xfId="2" applyFont="1" applyFill="1" applyBorder="1" applyProtection="1"/>
    <xf numFmtId="180" fontId="5" fillId="0" borderId="71" xfId="2" applyNumberFormat="1" applyFont="1" applyFill="1" applyBorder="1" applyProtection="1"/>
    <xf numFmtId="180" fontId="5" fillId="0" borderId="9" xfId="2" applyNumberFormat="1" applyFont="1" applyFill="1" applyBorder="1" applyProtection="1"/>
    <xf numFmtId="180" fontId="5" fillId="0" borderId="59" xfId="2" applyNumberFormat="1" applyFont="1" applyFill="1" applyBorder="1" applyProtection="1"/>
    <xf numFmtId="180" fontId="5" fillId="0" borderId="104" xfId="2" applyNumberFormat="1" applyFont="1" applyFill="1" applyBorder="1" applyProtection="1"/>
    <xf numFmtId="180" fontId="5" fillId="0" borderId="21" xfId="2" applyNumberFormat="1" applyFont="1" applyFill="1" applyBorder="1" applyProtection="1"/>
    <xf numFmtId="0" fontId="5" fillId="0" borderId="105" xfId="2" applyFont="1" applyFill="1" applyBorder="1" applyAlignment="1" applyProtection="1">
      <alignment horizontal="center"/>
    </xf>
    <xf numFmtId="180" fontId="5" fillId="0" borderId="44" xfId="2" applyNumberFormat="1" applyFont="1" applyFill="1" applyBorder="1" applyProtection="1"/>
    <xf numFmtId="180" fontId="5" fillId="0" borderId="10" xfId="2" applyNumberFormat="1" applyFont="1" applyFill="1" applyBorder="1" applyProtection="1"/>
    <xf numFmtId="0" fontId="5" fillId="0" borderId="16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/>
    </xf>
    <xf numFmtId="180" fontId="5" fillId="0" borderId="106" xfId="2" applyNumberFormat="1" applyFont="1" applyFill="1" applyBorder="1" applyProtection="1"/>
    <xf numFmtId="180" fontId="5" fillId="0" borderId="1" xfId="2" applyNumberFormat="1" applyFont="1" applyFill="1" applyBorder="1" applyProtection="1"/>
    <xf numFmtId="0" fontId="5" fillId="0" borderId="107" xfId="2" applyFont="1" applyFill="1" applyBorder="1" applyAlignment="1" applyProtection="1">
      <alignment horizontal="center"/>
    </xf>
    <xf numFmtId="0" fontId="5" fillId="0" borderId="6" xfId="2" applyFont="1" applyFill="1" applyBorder="1" applyProtection="1"/>
    <xf numFmtId="180" fontId="5" fillId="0" borderId="108" xfId="2" applyNumberFormat="1" applyFont="1" applyFill="1" applyBorder="1" applyProtection="1"/>
    <xf numFmtId="0" fontId="6" fillId="0" borderId="27" xfId="2" quotePrefix="1" applyFont="1" applyFill="1" applyBorder="1" applyAlignment="1" applyProtection="1">
      <alignment horizontal="center"/>
    </xf>
    <xf numFmtId="180" fontId="5" fillId="0" borderId="16" xfId="2" applyNumberFormat="1" applyFont="1" applyFill="1" applyBorder="1" applyAlignment="1" applyProtection="1">
      <alignment horizontal="center"/>
    </xf>
    <xf numFmtId="180" fontId="5" fillId="2" borderId="59" xfId="2" applyNumberFormat="1" applyFont="1" applyFill="1" applyBorder="1" applyProtection="1"/>
    <xf numFmtId="180" fontId="5" fillId="0" borderId="109" xfId="2" applyNumberFormat="1" applyFont="1" applyFill="1" applyBorder="1" applyProtection="1"/>
    <xf numFmtId="180" fontId="5" fillId="0" borderId="110" xfId="2" applyNumberFormat="1" applyFont="1" applyFill="1" applyBorder="1" applyProtection="1"/>
    <xf numFmtId="180" fontId="5" fillId="0" borderId="111" xfId="2" applyNumberFormat="1" applyFont="1" applyFill="1" applyBorder="1" applyProtection="1"/>
    <xf numFmtId="180" fontId="5" fillId="0" borderId="112" xfId="2" applyNumberFormat="1" applyFont="1" applyFill="1" applyBorder="1" applyProtection="1"/>
    <xf numFmtId="180" fontId="5" fillId="0" borderId="113" xfId="2" applyNumberFormat="1" applyFont="1" applyFill="1" applyBorder="1" applyProtection="1"/>
    <xf numFmtId="180" fontId="5" fillId="0" borderId="114" xfId="2" applyNumberFormat="1" applyFont="1" applyFill="1" applyBorder="1" applyProtection="1"/>
    <xf numFmtId="180" fontId="5" fillId="0" borderId="115" xfId="2" applyNumberFormat="1" applyFont="1" applyFill="1" applyBorder="1" applyProtection="1"/>
    <xf numFmtId="0" fontId="5" fillId="0" borderId="13" xfId="2" applyFont="1" applyFill="1" applyBorder="1" applyAlignment="1" applyProtection="1">
      <alignment horizontal="center"/>
    </xf>
    <xf numFmtId="0" fontId="5" fillId="0" borderId="116" xfId="2" applyFont="1" applyFill="1" applyBorder="1" applyAlignment="1" applyProtection="1">
      <alignment horizontal="center" wrapText="1"/>
    </xf>
    <xf numFmtId="0" fontId="5" fillId="0" borderId="1" xfId="2" applyFont="1" applyFill="1" applyBorder="1" applyAlignment="1" applyProtection="1">
      <alignment horizontal="right"/>
    </xf>
    <xf numFmtId="0" fontId="5" fillId="0" borderId="97" xfId="2" applyFont="1" applyFill="1" applyBorder="1" applyAlignment="1" applyProtection="1">
      <alignment horizontal="right"/>
    </xf>
    <xf numFmtId="0" fontId="5" fillId="0" borderId="36" xfId="2" applyFont="1" applyFill="1" applyBorder="1" applyProtection="1"/>
    <xf numFmtId="0" fontId="5" fillId="0" borderId="7" xfId="2" applyFont="1" applyFill="1" applyBorder="1" applyAlignment="1" applyProtection="1">
      <alignment horizontal="right"/>
    </xf>
    <xf numFmtId="0" fontId="5" fillId="0" borderId="0" xfId="2" applyFont="1" applyFill="1" applyBorder="1" applyAlignment="1" applyProtection="1">
      <alignment horizontal="center"/>
    </xf>
    <xf numFmtId="0" fontId="5" fillId="0" borderId="86" xfId="2" applyFont="1" applyFill="1" applyBorder="1" applyAlignment="1" applyProtection="1">
      <alignment horizontal="center"/>
    </xf>
    <xf numFmtId="0" fontId="5" fillId="0" borderId="69" xfId="2" applyFont="1" applyFill="1" applyBorder="1" applyAlignment="1" applyProtection="1">
      <alignment horizontal="center"/>
    </xf>
    <xf numFmtId="0" fontId="5" fillId="0" borderId="57" xfId="2" applyFont="1" applyFill="1" applyBorder="1" applyProtection="1"/>
    <xf numFmtId="0" fontId="5" fillId="0" borderId="118" xfId="2" applyFont="1" applyFill="1" applyBorder="1" applyProtection="1"/>
    <xf numFmtId="0" fontId="5" fillId="0" borderId="119" xfId="2" applyFont="1" applyFill="1" applyBorder="1" applyProtection="1"/>
    <xf numFmtId="0" fontId="5" fillId="0" borderId="91" xfId="2" applyFont="1" applyFill="1" applyBorder="1" applyProtection="1"/>
    <xf numFmtId="0" fontId="5" fillId="0" borderId="92" xfId="2" applyFont="1" applyFill="1" applyBorder="1" applyProtection="1"/>
    <xf numFmtId="0" fontId="5" fillId="0" borderId="120" xfId="2" applyFont="1" applyFill="1" applyBorder="1" applyAlignment="1" applyProtection="1">
      <alignment horizontal="center"/>
    </xf>
    <xf numFmtId="0" fontId="5" fillId="0" borderId="1" xfId="2" applyFont="1" applyFill="1" applyBorder="1" applyProtection="1"/>
    <xf numFmtId="0" fontId="2" fillId="0" borderId="0" xfId="2" applyFont="1" applyFill="1" applyProtection="1"/>
    <xf numFmtId="0" fontId="9" fillId="0" borderId="0" xfId="3" applyFont="1" applyFill="1" applyProtection="1"/>
    <xf numFmtId="180" fontId="9" fillId="0" borderId="0" xfId="3" applyNumberFormat="1" applyFont="1" applyFill="1" applyProtection="1"/>
    <xf numFmtId="180" fontId="9" fillId="0" borderId="0" xfId="3" applyNumberFormat="1" applyFont="1" applyFill="1" applyBorder="1" applyProtection="1"/>
    <xf numFmtId="0" fontId="12" fillId="0" borderId="0" xfId="3" applyFont="1" applyFill="1" applyProtection="1"/>
    <xf numFmtId="0" fontId="3" fillId="0" borderId="0" xfId="3" applyFont="1" applyFill="1" applyProtection="1"/>
    <xf numFmtId="0" fontId="5" fillId="0" borderId="0" xfId="3" applyFont="1" applyFill="1" applyBorder="1" applyProtection="1"/>
    <xf numFmtId="0" fontId="5" fillId="0" borderId="0" xfId="3" applyFont="1" applyFill="1" applyProtection="1"/>
    <xf numFmtId="0" fontId="5" fillId="0" borderId="0" xfId="3" applyFont="1" applyFill="1" applyAlignment="1" applyProtection="1">
      <alignment shrinkToFit="1"/>
    </xf>
    <xf numFmtId="177" fontId="5" fillId="0" borderId="95" xfId="3" applyNumberFormat="1" applyFont="1" applyFill="1" applyBorder="1" applyAlignment="1" applyProtection="1">
      <alignment horizontal="right"/>
    </xf>
    <xf numFmtId="178" fontId="5" fillId="0" borderId="75" xfId="3" applyNumberFormat="1" applyFont="1" applyFill="1" applyBorder="1" applyAlignment="1" applyProtection="1">
      <alignment horizontal="right"/>
    </xf>
    <xf numFmtId="180" fontId="5" fillId="0" borderId="122" xfId="3" applyNumberFormat="1" applyFont="1" applyFill="1" applyBorder="1" applyProtection="1"/>
    <xf numFmtId="180" fontId="5" fillId="0" borderId="123" xfId="3" applyNumberFormat="1" applyFont="1" applyFill="1" applyBorder="1" applyProtection="1"/>
    <xf numFmtId="180" fontId="5" fillId="0" borderId="124" xfId="3" applyNumberFormat="1" applyFont="1" applyFill="1" applyBorder="1" applyProtection="1"/>
    <xf numFmtId="0" fontId="5" fillId="0" borderId="98" xfId="3" applyFont="1" applyFill="1" applyBorder="1" applyAlignment="1" applyProtection="1">
      <alignment horizontal="left"/>
    </xf>
    <xf numFmtId="0" fontId="5" fillId="0" borderId="99" xfId="3" applyFont="1" applyFill="1" applyBorder="1" applyAlignment="1" applyProtection="1">
      <alignment horizontal="left"/>
    </xf>
    <xf numFmtId="177" fontId="5" fillId="0" borderId="125" xfId="3" applyNumberFormat="1" applyFont="1" applyFill="1" applyBorder="1" applyAlignment="1" applyProtection="1">
      <alignment horizontal="right"/>
    </xf>
    <xf numFmtId="178" fontId="5" fillId="0" borderId="126" xfId="3" applyNumberFormat="1" applyFont="1" applyFill="1" applyBorder="1" applyAlignment="1" applyProtection="1">
      <alignment horizontal="right"/>
    </xf>
    <xf numFmtId="177" fontId="5" fillId="0" borderId="57" xfId="3" applyNumberFormat="1" applyFont="1" applyFill="1" applyBorder="1" applyAlignment="1" applyProtection="1">
      <alignment horizontal="right"/>
    </xf>
    <xf numFmtId="180" fontId="5" fillId="0" borderId="127" xfId="3" applyNumberFormat="1" applyFont="1" applyFill="1" applyBorder="1" applyProtection="1"/>
    <xf numFmtId="180" fontId="5" fillId="0" borderId="108" xfId="3" applyNumberFormat="1" applyFont="1" applyFill="1" applyBorder="1" applyProtection="1"/>
    <xf numFmtId="180" fontId="5" fillId="0" borderId="53" xfId="3" applyNumberFormat="1" applyFont="1" applyFill="1" applyBorder="1" applyProtection="1"/>
    <xf numFmtId="0" fontId="5" fillId="0" borderId="103" xfId="3" applyFont="1" applyFill="1" applyBorder="1" applyAlignment="1" applyProtection="1">
      <alignment horizontal="center"/>
    </xf>
    <xf numFmtId="0" fontId="5" fillId="0" borderId="3" xfId="3" applyFont="1" applyFill="1" applyBorder="1" applyProtection="1"/>
    <xf numFmtId="177" fontId="5" fillId="0" borderId="61" xfId="3" applyNumberFormat="1" applyFont="1" applyFill="1" applyBorder="1" applyAlignment="1" applyProtection="1">
      <alignment horizontal="right"/>
    </xf>
    <xf numFmtId="178" fontId="5" fillId="0" borderId="62" xfId="3" applyNumberFormat="1" applyFont="1" applyFill="1" applyBorder="1" applyAlignment="1" applyProtection="1">
      <alignment horizontal="right"/>
    </xf>
    <xf numFmtId="180" fontId="5" fillId="0" borderId="66" xfId="3" applyNumberFormat="1" applyFont="1" applyFill="1" applyBorder="1" applyProtection="1"/>
    <xf numFmtId="180" fontId="5" fillId="0" borderId="64" xfId="3" applyNumberFormat="1" applyFont="1" applyFill="1" applyBorder="1" applyProtection="1"/>
    <xf numFmtId="180" fontId="5" fillId="0" borderId="128" xfId="3" applyNumberFormat="1" applyFont="1" applyFill="1" applyBorder="1" applyProtection="1"/>
    <xf numFmtId="0" fontId="6" fillId="0" borderId="27" xfId="3" applyFont="1" applyFill="1" applyBorder="1" applyAlignment="1" applyProtection="1">
      <alignment horizontal="center" shrinkToFit="1"/>
    </xf>
    <xf numFmtId="0" fontId="5" fillId="0" borderId="2" xfId="3" applyFont="1" applyFill="1" applyBorder="1" applyProtection="1"/>
    <xf numFmtId="177" fontId="5" fillId="0" borderId="68" xfId="3" applyNumberFormat="1" applyFont="1" applyFill="1" applyBorder="1" applyAlignment="1" applyProtection="1">
      <alignment horizontal="right"/>
    </xf>
    <xf numFmtId="178" fontId="5" fillId="0" borderId="58" xfId="3" applyNumberFormat="1" applyFont="1" applyFill="1" applyBorder="1" applyAlignment="1" applyProtection="1">
      <alignment horizontal="right"/>
    </xf>
    <xf numFmtId="177" fontId="5" fillId="0" borderId="129" xfId="3" applyNumberFormat="1" applyFont="1" applyFill="1" applyBorder="1" applyAlignment="1" applyProtection="1">
      <alignment horizontal="right"/>
    </xf>
    <xf numFmtId="180" fontId="5" fillId="0" borderId="58" xfId="3" applyNumberFormat="1" applyFont="1" applyFill="1" applyBorder="1" applyProtection="1"/>
    <xf numFmtId="180" fontId="5" fillId="0" borderId="43" xfId="3" applyNumberFormat="1" applyFont="1" applyFill="1" applyBorder="1" applyProtection="1"/>
    <xf numFmtId="180" fontId="5" fillId="0" borderId="59" xfId="3" applyNumberFormat="1" applyFont="1" applyFill="1" applyBorder="1" applyProtection="1"/>
    <xf numFmtId="180" fontId="5" fillId="0" borderId="44" xfId="3" applyNumberFormat="1" applyFont="1" applyFill="1" applyBorder="1" applyProtection="1"/>
    <xf numFmtId="0" fontId="5" fillId="0" borderId="10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180" fontId="5" fillId="0" borderId="73" xfId="3" applyNumberFormat="1" applyFont="1" applyFill="1" applyBorder="1" applyProtection="1"/>
    <xf numFmtId="178" fontId="5" fillId="0" borderId="72" xfId="3" applyNumberFormat="1" applyFont="1" applyFill="1" applyBorder="1" applyAlignment="1" applyProtection="1">
      <alignment horizontal="right"/>
    </xf>
    <xf numFmtId="180" fontId="5" fillId="0" borderId="130" xfId="3" applyNumberFormat="1" applyFont="1" applyFill="1" applyBorder="1" applyProtection="1"/>
    <xf numFmtId="177" fontId="5" fillId="0" borderId="131" xfId="3" applyNumberFormat="1" applyFont="1" applyFill="1" applyBorder="1" applyAlignment="1" applyProtection="1">
      <alignment horizontal="right"/>
    </xf>
    <xf numFmtId="180" fontId="5" fillId="0" borderId="132" xfId="3" applyNumberFormat="1" applyFont="1" applyFill="1" applyBorder="1" applyProtection="1"/>
    <xf numFmtId="180" fontId="5" fillId="0" borderId="133" xfId="3" applyNumberFormat="1" applyFont="1" applyFill="1" applyBorder="1" applyProtection="1"/>
    <xf numFmtId="180" fontId="5" fillId="0" borderId="134" xfId="3" applyNumberFormat="1" applyFont="1" applyFill="1" applyBorder="1" applyProtection="1"/>
    <xf numFmtId="0" fontId="5" fillId="0" borderId="135" xfId="3" applyFont="1" applyFill="1" applyBorder="1" applyAlignment="1" applyProtection="1">
      <alignment horizontal="center"/>
    </xf>
    <xf numFmtId="0" fontId="5" fillId="0" borderId="136" xfId="3" applyFont="1" applyFill="1" applyBorder="1" applyProtection="1"/>
    <xf numFmtId="177" fontId="6" fillId="0" borderId="84" xfId="3" applyNumberFormat="1" applyFont="1" applyFill="1" applyBorder="1" applyProtection="1"/>
    <xf numFmtId="178" fontId="5" fillId="0" borderId="137" xfId="3" applyNumberFormat="1" applyFont="1" applyFill="1" applyBorder="1" applyAlignment="1" applyProtection="1">
      <alignment horizontal="right"/>
    </xf>
    <xf numFmtId="180" fontId="5" fillId="0" borderId="138" xfId="3" applyNumberFormat="1" applyFont="1" applyFill="1" applyBorder="1" applyProtection="1"/>
    <xf numFmtId="0" fontId="6" fillId="0" borderId="139" xfId="3" quotePrefix="1" applyFont="1" applyFill="1" applyBorder="1" applyAlignment="1" applyProtection="1">
      <alignment horizontal="center"/>
    </xf>
    <xf numFmtId="0" fontId="5" fillId="0" borderId="140" xfId="3" applyFont="1" applyFill="1" applyBorder="1" applyProtection="1"/>
    <xf numFmtId="0" fontId="5" fillId="0" borderId="141" xfId="3" applyFont="1" applyFill="1" applyBorder="1" applyAlignment="1" applyProtection="1">
      <alignment horizontal="center"/>
    </xf>
    <xf numFmtId="0" fontId="5" fillId="0" borderId="140" xfId="3" applyFont="1" applyFill="1" applyBorder="1" applyAlignment="1" applyProtection="1">
      <alignment horizontal="center"/>
    </xf>
    <xf numFmtId="177" fontId="6" fillId="0" borderId="142" xfId="3" applyNumberFormat="1" applyFont="1" applyFill="1" applyBorder="1" applyProtection="1"/>
    <xf numFmtId="177" fontId="5" fillId="0" borderId="143" xfId="3" applyNumberFormat="1" applyFont="1" applyFill="1" applyBorder="1" applyAlignment="1" applyProtection="1">
      <alignment horizontal="right"/>
    </xf>
    <xf numFmtId="177" fontId="6" fillId="0" borderId="57" xfId="3" applyNumberFormat="1" applyFont="1" applyFill="1" applyBorder="1" applyProtection="1"/>
    <xf numFmtId="180" fontId="5" fillId="0" borderId="144" xfId="3" applyNumberFormat="1" applyFont="1" applyFill="1" applyBorder="1" applyProtection="1"/>
    <xf numFmtId="180" fontId="5" fillId="0" borderId="114" xfId="3" applyNumberFormat="1" applyFont="1" applyFill="1" applyBorder="1" applyProtection="1"/>
    <xf numFmtId="0" fontId="5" fillId="0" borderId="145" xfId="3" applyFont="1" applyFill="1" applyBorder="1" applyAlignment="1" applyProtection="1">
      <alignment horizontal="center"/>
    </xf>
    <xf numFmtId="0" fontId="5" fillId="0" borderId="146" xfId="2" applyFont="1" applyFill="1" applyBorder="1" applyAlignment="1" applyProtection="1">
      <alignment horizontal="center" wrapText="1"/>
    </xf>
    <xf numFmtId="0" fontId="5" fillId="0" borderId="36" xfId="2" applyFont="1" applyFill="1" applyBorder="1" applyAlignment="1" applyProtection="1">
      <alignment horizontal="right"/>
    </xf>
    <xf numFmtId="0" fontId="5" fillId="0" borderId="147" xfId="3" applyFont="1" applyFill="1" applyBorder="1" applyAlignment="1" applyProtection="1">
      <alignment horizontal="center"/>
    </xf>
    <xf numFmtId="0" fontId="5" fillId="0" borderId="86" xfId="3" applyFont="1" applyFill="1" applyBorder="1" applyAlignment="1" applyProtection="1">
      <alignment horizontal="center"/>
    </xf>
    <xf numFmtId="0" fontId="5" fillId="0" borderId="69" xfId="3" applyFont="1" applyFill="1" applyBorder="1" applyAlignment="1" applyProtection="1">
      <alignment horizontal="center"/>
    </xf>
    <xf numFmtId="0" fontId="5" fillId="0" borderId="70" xfId="3" applyFont="1" applyFill="1" applyBorder="1" applyAlignment="1" applyProtection="1">
      <alignment horizontal="center"/>
    </xf>
    <xf numFmtId="0" fontId="5" fillId="0" borderId="57" xfId="3" applyFont="1" applyFill="1" applyBorder="1" applyProtection="1"/>
    <xf numFmtId="0" fontId="5" fillId="0" borderId="148" xfId="3" applyFont="1" applyFill="1" applyBorder="1" applyProtection="1"/>
    <xf numFmtId="0" fontId="5" fillId="0" borderId="149" xfId="3" applyFont="1" applyFill="1" applyBorder="1" applyProtection="1"/>
    <xf numFmtId="0" fontId="5" fillId="0" borderId="150" xfId="3" applyFont="1" applyFill="1" applyBorder="1" applyProtection="1"/>
    <xf numFmtId="0" fontId="5" fillId="0" borderId="87" xfId="3" applyFont="1" applyFill="1" applyBorder="1" applyAlignment="1" applyProtection="1">
      <alignment horizontal="center"/>
    </xf>
    <xf numFmtId="0" fontId="5" fillId="0" borderId="88" xfId="3" applyFont="1" applyFill="1" applyBorder="1" applyProtection="1"/>
    <xf numFmtId="0" fontId="5" fillId="0" borderId="0" xfId="3" applyFont="1" applyFill="1" applyBorder="1" applyAlignment="1" applyProtection="1">
      <alignment horizontal="right"/>
    </xf>
    <xf numFmtId="0" fontId="6" fillId="0" borderId="0" xfId="3" applyFont="1" applyFill="1" applyProtection="1"/>
    <xf numFmtId="0" fontId="2" fillId="0" borderId="0" xfId="3" applyFont="1" applyFill="1" applyProtection="1"/>
    <xf numFmtId="0" fontId="9" fillId="0" borderId="0" xfId="4" applyFont="1" applyFill="1" applyProtection="1"/>
    <xf numFmtId="0" fontId="5" fillId="0" borderId="0" xfId="4" applyFont="1" applyFill="1" applyProtection="1"/>
    <xf numFmtId="0" fontId="5" fillId="0" borderId="0" xfId="4" applyFont="1" applyFill="1" applyAlignment="1" applyProtection="1">
      <alignment horizontal="left"/>
    </xf>
    <xf numFmtId="0" fontId="5" fillId="0" borderId="0" xfId="4" applyFont="1" applyFill="1" applyAlignment="1" applyProtection="1">
      <alignment shrinkToFit="1"/>
    </xf>
    <xf numFmtId="180" fontId="5" fillId="0" borderId="151" xfId="4" applyNumberFormat="1" applyFont="1" applyFill="1" applyBorder="1" applyProtection="1"/>
    <xf numFmtId="180" fontId="5" fillId="0" borderId="152" xfId="4" applyNumberFormat="1" applyFont="1" applyFill="1" applyBorder="1" applyProtection="1"/>
    <xf numFmtId="180" fontId="5" fillId="0" borderId="153" xfId="4" applyNumberFormat="1" applyFont="1" applyFill="1" applyBorder="1" applyProtection="1"/>
    <xf numFmtId="180" fontId="5" fillId="0" borderId="154" xfId="4" applyNumberFormat="1" applyFont="1" applyFill="1" applyBorder="1" applyProtection="1"/>
    <xf numFmtId="180" fontId="5" fillId="0" borderId="0" xfId="4" applyNumberFormat="1" applyFont="1" applyFill="1" applyBorder="1" applyProtection="1"/>
    <xf numFmtId="180" fontId="5" fillId="0" borderId="86" xfId="4" applyNumberFormat="1" applyFont="1" applyFill="1" applyBorder="1" applyProtection="1"/>
    <xf numFmtId="180" fontId="5" fillId="0" borderId="69" xfId="4" applyNumberFormat="1" applyFont="1" applyFill="1" applyBorder="1" applyProtection="1"/>
    <xf numFmtId="180" fontId="5" fillId="0" borderId="70" xfId="4" applyNumberFormat="1" applyFont="1" applyFill="1" applyBorder="1" applyProtection="1"/>
    <xf numFmtId="0" fontId="5" fillId="0" borderId="103" xfId="4" applyFont="1" applyFill="1" applyBorder="1" applyAlignment="1" applyProtection="1">
      <alignment horizontal="center"/>
    </xf>
    <xf numFmtId="0" fontId="5" fillId="0" borderId="3" xfId="4" applyFont="1" applyFill="1" applyBorder="1" applyProtection="1"/>
    <xf numFmtId="180" fontId="5" fillId="0" borderId="4" xfId="4" applyNumberFormat="1" applyFont="1" applyFill="1" applyBorder="1" applyProtection="1"/>
    <xf numFmtId="180" fontId="5" fillId="0" borderId="108" xfId="4" applyNumberFormat="1" applyFont="1" applyFill="1" applyBorder="1" applyProtection="1"/>
    <xf numFmtId="180" fontId="5" fillId="0" borderId="53" xfId="4" applyNumberFormat="1" applyFont="1" applyFill="1" applyBorder="1" applyProtection="1"/>
    <xf numFmtId="180" fontId="5" fillId="0" borderId="54" xfId="4" applyNumberFormat="1" applyFont="1" applyFill="1" applyBorder="1" applyProtection="1"/>
    <xf numFmtId="0" fontId="5" fillId="0" borderId="27" xfId="4" applyFont="1" applyFill="1" applyBorder="1" applyAlignment="1" applyProtection="1">
      <alignment horizontal="center" shrinkToFit="1"/>
    </xf>
    <xf numFmtId="0" fontId="5" fillId="0" borderId="2" xfId="4" applyFont="1" applyFill="1" applyBorder="1" applyProtection="1"/>
    <xf numFmtId="180" fontId="5" fillId="0" borderId="9" xfId="4" applyNumberFormat="1" applyFont="1" applyFill="1" applyBorder="1" applyProtection="1"/>
    <xf numFmtId="180" fontId="5" fillId="0" borderId="59" xfId="4" applyNumberFormat="1" applyFont="1" applyFill="1" applyBorder="1" applyProtection="1"/>
    <xf numFmtId="180" fontId="5" fillId="0" borderId="44" xfId="4" applyNumberFormat="1" applyFont="1" applyFill="1" applyBorder="1" applyProtection="1"/>
    <xf numFmtId="180" fontId="5" fillId="0" borderId="10" xfId="4" applyNumberFormat="1" applyFont="1" applyFill="1" applyBorder="1" applyProtection="1"/>
    <xf numFmtId="0" fontId="5" fillId="0" borderId="105" xfId="4" applyFont="1" applyFill="1" applyBorder="1" applyAlignment="1" applyProtection="1">
      <alignment horizontal="center"/>
    </xf>
    <xf numFmtId="0" fontId="5" fillId="0" borderId="16" xfId="4" applyFont="1" applyFill="1" applyBorder="1" applyAlignment="1" applyProtection="1">
      <alignment horizontal="center"/>
    </xf>
    <xf numFmtId="0" fontId="5" fillId="0" borderId="2" xfId="4" applyFont="1" applyFill="1" applyBorder="1" applyAlignment="1" applyProtection="1">
      <alignment horizontal="center"/>
    </xf>
    <xf numFmtId="180" fontId="5" fillId="0" borderId="73" xfId="4" applyNumberFormat="1" applyFont="1" applyFill="1" applyBorder="1" applyProtection="1"/>
    <xf numFmtId="180" fontId="5" fillId="0" borderId="155" xfId="4" applyNumberFormat="1" applyFont="1" applyFill="1" applyBorder="1" applyProtection="1"/>
    <xf numFmtId="180" fontId="5" fillId="0" borderId="1" xfId="4" applyNumberFormat="1" applyFont="1" applyFill="1" applyBorder="1" applyProtection="1"/>
    <xf numFmtId="180" fontId="5" fillId="0" borderId="97" xfId="4" applyNumberFormat="1" applyFont="1" applyFill="1" applyBorder="1" applyProtection="1"/>
    <xf numFmtId="180" fontId="5" fillId="0" borderId="36" xfId="4" applyNumberFormat="1" applyFont="1" applyFill="1" applyBorder="1" applyProtection="1"/>
    <xf numFmtId="180" fontId="5" fillId="0" borderId="7" xfId="4" applyNumberFormat="1" applyFont="1" applyFill="1" applyBorder="1" applyProtection="1"/>
    <xf numFmtId="0" fontId="5" fillId="0" borderId="107" xfId="4" applyFont="1" applyFill="1" applyBorder="1" applyAlignment="1" applyProtection="1">
      <alignment horizontal="center"/>
    </xf>
    <xf numFmtId="0" fontId="5" fillId="0" borderId="6" xfId="4" applyFont="1" applyFill="1" applyBorder="1" applyProtection="1"/>
    <xf numFmtId="0" fontId="6" fillId="0" borderId="27" xfId="3" quotePrefix="1" applyFont="1" applyFill="1" applyBorder="1" applyAlignment="1" applyProtection="1">
      <alignment horizontal="center"/>
    </xf>
    <xf numFmtId="0" fontId="5" fillId="0" borderId="13" xfId="4" applyFont="1" applyFill="1" applyBorder="1" applyAlignment="1" applyProtection="1">
      <alignment horizontal="center"/>
    </xf>
    <xf numFmtId="0" fontId="5" fillId="0" borderId="156" xfId="2" applyFont="1" applyFill="1" applyBorder="1" applyAlignment="1" applyProtection="1">
      <alignment horizontal="center" wrapText="1"/>
    </xf>
    <xf numFmtId="0" fontId="5" fillId="0" borderId="32" xfId="4" applyFont="1" applyFill="1" applyBorder="1" applyAlignment="1" applyProtection="1">
      <alignment horizontal="left"/>
    </xf>
    <xf numFmtId="0" fontId="5" fillId="0" borderId="6" xfId="4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/>
    </xf>
    <xf numFmtId="0" fontId="5" fillId="0" borderId="86" xfId="4" applyFont="1" applyFill="1" applyBorder="1" applyAlignment="1" applyProtection="1">
      <alignment horizontal="center"/>
    </xf>
    <xf numFmtId="0" fontId="5" fillId="0" borderId="69" xfId="4" applyFont="1" applyFill="1" applyBorder="1" applyAlignment="1" applyProtection="1">
      <alignment horizontal="center"/>
    </xf>
    <xf numFmtId="0" fontId="5" fillId="0" borderId="70" xfId="4" applyFont="1" applyFill="1" applyBorder="1" applyAlignment="1" applyProtection="1">
      <alignment horizontal="center"/>
    </xf>
    <xf numFmtId="0" fontId="5" fillId="0" borderId="157" xfId="4" applyFont="1" applyFill="1" applyBorder="1" applyProtection="1"/>
    <xf numFmtId="0" fontId="5" fillId="0" borderId="94" xfId="4" applyFont="1" applyFill="1" applyBorder="1" applyProtection="1"/>
    <xf numFmtId="0" fontId="5" fillId="0" borderId="119" xfId="4" applyFont="1" applyFill="1" applyBorder="1" applyProtection="1"/>
    <xf numFmtId="0" fontId="5" fillId="0" borderId="91" xfId="4" applyFont="1" applyFill="1" applyBorder="1" applyProtection="1"/>
    <xf numFmtId="0" fontId="5" fillId="0" borderId="92" xfId="4" applyFont="1" applyFill="1" applyBorder="1" applyProtection="1"/>
    <xf numFmtId="0" fontId="5" fillId="0" borderId="120" xfId="4" applyFont="1" applyFill="1" applyBorder="1" applyAlignment="1" applyProtection="1">
      <alignment horizontal="center"/>
    </xf>
    <xf numFmtId="0" fontId="5" fillId="0" borderId="158" xfId="4" applyFont="1" applyFill="1" applyBorder="1" applyProtection="1"/>
    <xf numFmtId="0" fontId="5" fillId="0" borderId="0" xfId="4" applyFont="1" applyFill="1" applyBorder="1" applyProtection="1"/>
    <xf numFmtId="0" fontId="5" fillId="0" borderId="1" xfId="4" applyFont="1" applyFill="1" applyBorder="1" applyProtection="1"/>
    <xf numFmtId="0" fontId="2" fillId="0" borderId="0" xfId="4" applyFont="1" applyFill="1" applyProtection="1"/>
    <xf numFmtId="0" fontId="12" fillId="0" borderId="0" xfId="5" applyFont="1" applyFill="1" applyProtection="1"/>
    <xf numFmtId="0" fontId="5" fillId="0" borderId="0" xfId="5" applyFont="1" applyFill="1" applyProtection="1"/>
    <xf numFmtId="0" fontId="5" fillId="0" borderId="0" xfId="5" applyFont="1" applyFill="1" applyAlignment="1" applyProtection="1">
      <alignment shrinkToFit="1"/>
    </xf>
    <xf numFmtId="0" fontId="12" fillId="0" borderId="0" xfId="5" applyFont="1" applyFill="1" applyBorder="1" applyProtection="1"/>
    <xf numFmtId="0" fontId="5" fillId="0" borderId="2" xfId="5" applyFont="1" applyFill="1" applyBorder="1" applyProtection="1"/>
    <xf numFmtId="178" fontId="5" fillId="0" borderId="159" xfId="2" applyNumberFormat="1" applyFont="1" applyFill="1" applyBorder="1" applyAlignment="1" applyProtection="1">
      <alignment horizontal="right"/>
    </xf>
    <xf numFmtId="180" fontId="5" fillId="0" borderId="160" xfId="5" applyNumberFormat="1" applyFont="1" applyFill="1" applyBorder="1" applyProtection="1"/>
    <xf numFmtId="180" fontId="5" fillId="0" borderId="7" xfId="5" applyNumberFormat="1" applyFont="1" applyFill="1" applyBorder="1" applyProtection="1"/>
    <xf numFmtId="178" fontId="5" fillId="0" borderId="161" xfId="2" applyNumberFormat="1" applyFont="1" applyFill="1" applyBorder="1" applyAlignment="1" applyProtection="1">
      <alignment horizontal="right"/>
    </xf>
    <xf numFmtId="180" fontId="5" fillId="0" borderId="162" xfId="5" applyNumberFormat="1" applyFont="1" applyFill="1" applyBorder="1" applyProtection="1"/>
    <xf numFmtId="180" fontId="5" fillId="0" borderId="54" xfId="5" applyNumberFormat="1" applyFont="1" applyFill="1" applyBorder="1" applyProtection="1"/>
    <xf numFmtId="0" fontId="5" fillId="0" borderId="103" xfId="5" applyFont="1" applyFill="1" applyBorder="1" applyAlignment="1" applyProtection="1">
      <alignment horizontal="center"/>
    </xf>
    <xf numFmtId="0" fontId="5" fillId="0" borderId="3" xfId="5" applyFont="1" applyFill="1" applyBorder="1" applyProtection="1"/>
    <xf numFmtId="180" fontId="5" fillId="0" borderId="163" xfId="5" applyNumberFormat="1" applyFont="1" applyFill="1" applyBorder="1" applyProtection="1"/>
    <xf numFmtId="0" fontId="5" fillId="0" borderId="27" xfId="5" applyFont="1" applyFill="1" applyBorder="1" applyAlignment="1" applyProtection="1">
      <alignment horizontal="center" shrinkToFit="1"/>
    </xf>
    <xf numFmtId="180" fontId="5" fillId="0" borderId="71" xfId="5" applyNumberFormat="1" applyFont="1" applyFill="1" applyBorder="1" applyProtection="1"/>
    <xf numFmtId="180" fontId="5" fillId="0" borderId="10" xfId="5" applyNumberFormat="1" applyFont="1" applyFill="1" applyBorder="1" applyProtection="1"/>
    <xf numFmtId="0" fontId="5" fillId="0" borderId="164" xfId="5" applyFont="1" applyFill="1" applyBorder="1" applyAlignment="1" applyProtection="1">
      <alignment horizontal="center"/>
    </xf>
    <xf numFmtId="180" fontId="5" fillId="0" borderId="21" xfId="5" applyNumberFormat="1" applyFont="1" applyFill="1" applyBorder="1" applyProtection="1"/>
    <xf numFmtId="0" fontId="5" fillId="0" borderId="16" xfId="5" applyFont="1" applyFill="1" applyBorder="1" applyAlignment="1" applyProtection="1">
      <alignment horizontal="center"/>
    </xf>
    <xf numFmtId="0" fontId="5" fillId="0" borderId="2" xfId="5" applyFont="1" applyFill="1" applyBorder="1" applyAlignment="1" applyProtection="1">
      <alignment horizontal="center"/>
    </xf>
    <xf numFmtId="180" fontId="5" fillId="0" borderId="115" xfId="5" applyNumberFormat="1" applyFont="1" applyFill="1" applyBorder="1" applyProtection="1"/>
    <xf numFmtId="180" fontId="5" fillId="0" borderId="165" xfId="5" applyNumberFormat="1" applyFont="1" applyFill="1" applyBorder="1" applyProtection="1"/>
    <xf numFmtId="180" fontId="5" fillId="0" borderId="154" xfId="5" applyNumberFormat="1" applyFont="1" applyFill="1" applyBorder="1" applyProtection="1"/>
    <xf numFmtId="0" fontId="5" fillId="0" borderId="107" xfId="5" applyFont="1" applyFill="1" applyBorder="1" applyAlignment="1" applyProtection="1">
      <alignment horizontal="center"/>
    </xf>
    <xf numFmtId="0" fontId="5" fillId="0" borderId="6" xfId="5" applyFont="1" applyFill="1" applyBorder="1" applyProtection="1"/>
    <xf numFmtId="0" fontId="6" fillId="0" borderId="27" xfId="5" quotePrefix="1" applyFont="1" applyFill="1" applyBorder="1" applyAlignment="1" applyProtection="1">
      <alignment horizontal="center"/>
    </xf>
    <xf numFmtId="180" fontId="5" fillId="0" borderId="166" xfId="5" applyNumberFormat="1" applyFont="1" applyFill="1" applyBorder="1" applyProtection="1"/>
    <xf numFmtId="180" fontId="5" fillId="0" borderId="71" xfId="4" applyNumberFormat="1" applyFont="1" applyFill="1" applyBorder="1" applyProtection="1"/>
    <xf numFmtId="180" fontId="5" fillId="0" borderId="167" xfId="4" applyNumberFormat="1" applyFont="1" applyFill="1" applyBorder="1" applyProtection="1"/>
    <xf numFmtId="0" fontId="5" fillId="0" borderId="13" xfId="5" applyFont="1" applyFill="1" applyBorder="1" applyAlignment="1" applyProtection="1">
      <alignment horizontal="center"/>
    </xf>
    <xf numFmtId="0" fontId="5" fillId="0" borderId="158" xfId="5" applyFont="1" applyFill="1" applyBorder="1" applyProtection="1"/>
    <xf numFmtId="0" fontId="5" fillId="0" borderId="1" xfId="2" applyFont="1" applyFill="1" applyBorder="1" applyAlignment="1" applyProtection="1">
      <alignment horizontal="center" wrapText="1"/>
    </xf>
    <xf numFmtId="0" fontId="5" fillId="0" borderId="168" xfId="2" applyFont="1" applyFill="1" applyBorder="1" applyAlignment="1" applyProtection="1">
      <alignment horizontal="right"/>
    </xf>
    <xf numFmtId="0" fontId="5" fillId="0" borderId="70" xfId="5" applyFont="1" applyFill="1" applyBorder="1" applyAlignment="1" applyProtection="1">
      <alignment horizontal="center"/>
    </xf>
    <xf numFmtId="0" fontId="5" fillId="0" borderId="157" xfId="5" applyFont="1" applyFill="1" applyBorder="1" applyProtection="1"/>
    <xf numFmtId="0" fontId="5" fillId="0" borderId="118" xfId="5" applyFont="1" applyFill="1" applyBorder="1" applyProtection="1"/>
    <xf numFmtId="0" fontId="5" fillId="0" borderId="92" xfId="5" applyFont="1" applyFill="1" applyBorder="1" applyProtection="1"/>
    <xf numFmtId="0" fontId="5" fillId="0" borderId="120" xfId="5" quotePrefix="1" applyFont="1" applyFill="1" applyBorder="1" applyAlignment="1" applyProtection="1">
      <alignment horizontal="center"/>
    </xf>
    <xf numFmtId="0" fontId="5" fillId="0" borderId="0" xfId="5" applyFont="1" applyFill="1" applyBorder="1" applyProtection="1"/>
    <xf numFmtId="0" fontId="5" fillId="0" borderId="1" xfId="5" applyFont="1" applyFill="1" applyBorder="1" applyProtection="1"/>
    <xf numFmtId="0" fontId="2" fillId="0" borderId="0" xfId="5" applyFont="1" applyFill="1" applyProtection="1"/>
    <xf numFmtId="181" fontId="2" fillId="0" borderId="0" xfId="0" applyNumberFormat="1" applyFont="1" applyFill="1" applyProtection="1"/>
    <xf numFmtId="37" fontId="2" fillId="0" borderId="0" xfId="0" applyNumberFormat="1" applyFont="1" applyFill="1" applyProtection="1"/>
    <xf numFmtId="176" fontId="2" fillId="0" borderId="0" xfId="0" applyNumberFormat="1" applyFont="1" applyFill="1" applyProtection="1"/>
    <xf numFmtId="37" fontId="1" fillId="0" borderId="0" xfId="0" applyFont="1" applyFill="1" applyBorder="1" applyProtection="1"/>
    <xf numFmtId="37" fontId="1" fillId="0" borderId="2" xfId="0" applyFont="1" applyFill="1" applyBorder="1" applyProtection="1"/>
    <xf numFmtId="181" fontId="2" fillId="0" borderId="7" xfId="0" applyNumberFormat="1" applyFont="1" applyFill="1" applyBorder="1" applyProtection="1"/>
    <xf numFmtId="37" fontId="2" fillId="0" borderId="7" xfId="0" applyNumberFormat="1" applyFont="1" applyFill="1" applyBorder="1" applyProtection="1"/>
    <xf numFmtId="37" fontId="2" fillId="0" borderId="107" xfId="0" applyFont="1" applyFill="1" applyBorder="1" applyProtection="1"/>
    <xf numFmtId="37" fontId="2" fillId="0" borderId="7" xfId="0" applyFont="1" applyFill="1" applyBorder="1" applyProtection="1"/>
    <xf numFmtId="181" fontId="2" fillId="0" borderId="54" xfId="0" applyNumberFormat="1" applyFont="1" applyFill="1" applyBorder="1" applyProtection="1"/>
    <xf numFmtId="37" fontId="2" fillId="0" borderId="54" xfId="0" applyNumberFormat="1" applyFont="1" applyFill="1" applyBorder="1" applyProtection="1"/>
    <xf numFmtId="37" fontId="2" fillId="0" borderId="103" xfId="0" applyFont="1" applyFill="1" applyBorder="1" applyProtection="1"/>
    <xf numFmtId="37" fontId="2" fillId="0" borderId="54" xfId="0" applyFont="1" applyFill="1" applyBorder="1" applyProtection="1"/>
    <xf numFmtId="37" fontId="2" fillId="0" borderId="103" xfId="0" applyFont="1" applyFill="1" applyBorder="1" applyAlignment="1" applyProtection="1">
      <alignment horizontal="center"/>
    </xf>
    <xf numFmtId="37" fontId="2" fillId="0" borderId="3" xfId="0" applyFont="1" applyFill="1" applyBorder="1" applyProtection="1"/>
    <xf numFmtId="37" fontId="2" fillId="0" borderId="27" xfId="0" applyFont="1" applyFill="1" applyBorder="1" applyAlignment="1" applyProtection="1">
      <alignment horizontal="center" shrinkToFit="1"/>
    </xf>
    <xf numFmtId="37" fontId="2" fillId="0" borderId="2" xfId="0" applyFont="1" applyFill="1" applyBorder="1" applyProtection="1"/>
    <xf numFmtId="181" fontId="2" fillId="0" borderId="10" xfId="0" applyNumberFormat="1" applyFont="1" applyFill="1" applyBorder="1" applyProtection="1"/>
    <xf numFmtId="37" fontId="2" fillId="0" borderId="10" xfId="0" applyNumberFormat="1" applyFont="1" applyFill="1" applyBorder="1" applyProtection="1"/>
    <xf numFmtId="37" fontId="2" fillId="0" borderId="16" xfId="0" applyFont="1" applyFill="1" applyBorder="1" applyProtection="1"/>
    <xf numFmtId="37" fontId="2" fillId="0" borderId="10" xfId="0" applyFont="1" applyFill="1" applyBorder="1" applyProtection="1"/>
    <xf numFmtId="37" fontId="2" fillId="0" borderId="164" xfId="0" applyFont="1" applyFill="1" applyBorder="1" applyAlignment="1" applyProtection="1">
      <alignment horizontal="center"/>
    </xf>
    <xf numFmtId="37" fontId="2" fillId="0" borderId="16" xfId="0" applyFont="1" applyFill="1" applyBorder="1" applyAlignment="1" applyProtection="1">
      <alignment horizontal="center"/>
    </xf>
    <xf numFmtId="37" fontId="2" fillId="0" borderId="2" xfId="0" applyFont="1" applyFill="1" applyBorder="1" applyAlignment="1" applyProtection="1">
      <alignment horizontal="center"/>
    </xf>
    <xf numFmtId="37" fontId="2" fillId="0" borderId="107" xfId="0" applyFont="1" applyFill="1" applyBorder="1" applyAlignment="1" applyProtection="1">
      <alignment horizontal="center"/>
    </xf>
    <xf numFmtId="37" fontId="2" fillId="0" borderId="6" xfId="0" applyFont="1" applyFill="1" applyBorder="1" applyProtection="1"/>
    <xf numFmtId="37" fontId="13" fillId="0" borderId="27" xfId="0" applyFont="1" applyFill="1" applyBorder="1" applyAlignment="1" applyProtection="1">
      <alignment horizontal="center"/>
    </xf>
    <xf numFmtId="37" fontId="8" fillId="0" borderId="70" xfId="0" applyFont="1" applyFill="1" applyBorder="1" applyAlignment="1" applyProtection="1">
      <alignment horizontal="center" shrinkToFit="1"/>
    </xf>
    <xf numFmtId="37" fontId="2" fillId="0" borderId="16" xfId="0" quotePrefix="1" applyFont="1" applyFill="1" applyBorder="1" applyAlignment="1" applyProtection="1">
      <alignment horizontal="center"/>
    </xf>
    <xf numFmtId="37" fontId="13" fillId="0" borderId="7" xfId="0" applyFont="1" applyFill="1" applyBorder="1" applyAlignment="1" applyProtection="1">
      <alignment horizontal="center"/>
    </xf>
    <xf numFmtId="37" fontId="13" fillId="0" borderId="7" xfId="0" quotePrefix="1" applyFont="1" applyFill="1" applyBorder="1" applyAlignment="1" applyProtection="1">
      <alignment horizontal="center"/>
    </xf>
    <xf numFmtId="37" fontId="13" fillId="0" borderId="107" xfId="0" applyFont="1" applyFill="1" applyBorder="1" applyAlignment="1" applyProtection="1">
      <alignment horizontal="center"/>
    </xf>
    <xf numFmtId="37" fontId="2" fillId="0" borderId="5" xfId="0" applyFont="1" applyFill="1" applyBorder="1" applyProtection="1"/>
    <xf numFmtId="37" fontId="13" fillId="0" borderId="4" xfId="0" applyFont="1" applyFill="1" applyBorder="1" applyProtection="1"/>
    <xf numFmtId="37" fontId="2" fillId="0" borderId="157" xfId="0" applyFont="1" applyFill="1" applyBorder="1" applyProtection="1"/>
    <xf numFmtId="37" fontId="2" fillId="0" borderId="120" xfId="0" applyFont="1" applyFill="1" applyBorder="1" applyProtection="1"/>
    <xf numFmtId="37" fontId="2" fillId="0" borderId="170" xfId="0" applyFont="1" applyFill="1" applyBorder="1" applyProtection="1"/>
    <xf numFmtId="37" fontId="2" fillId="0" borderId="120" xfId="0" applyFont="1" applyFill="1" applyBorder="1" applyAlignment="1" applyProtection="1">
      <alignment horizontal="center"/>
    </xf>
    <xf numFmtId="37" fontId="2" fillId="0" borderId="158" xfId="0" applyFont="1" applyFill="1" applyBorder="1" applyProtection="1"/>
    <xf numFmtId="37" fontId="13" fillId="0" borderId="0" xfId="0" applyFont="1" applyFill="1" applyProtection="1"/>
    <xf numFmtId="0" fontId="8" fillId="0" borderId="0" xfId="2" applyFont="1" applyFill="1" applyProtection="1"/>
    <xf numFmtId="37" fontId="13" fillId="0" borderId="2" xfId="0" applyFont="1" applyFill="1" applyBorder="1" applyProtection="1"/>
    <xf numFmtId="177" fontId="13" fillId="0" borderId="31" xfId="0" applyNumberFormat="1" applyFont="1" applyFill="1" applyBorder="1" applyAlignment="1" applyProtection="1">
      <alignment horizontal="right"/>
    </xf>
    <xf numFmtId="178" fontId="13" fillId="0" borderId="154" xfId="0" applyNumberFormat="1" applyFont="1" applyFill="1" applyBorder="1" applyProtection="1"/>
    <xf numFmtId="178" fontId="13" fillId="0" borderId="7" xfId="0" applyNumberFormat="1" applyFont="1" applyFill="1" applyBorder="1" applyProtection="1"/>
    <xf numFmtId="178" fontId="13" fillId="0" borderId="31" xfId="0" applyNumberFormat="1" applyFont="1" applyFill="1" applyBorder="1" applyProtection="1"/>
    <xf numFmtId="178" fontId="13" fillId="0" borderId="171" xfId="0" applyNumberFormat="1" applyFont="1" applyFill="1" applyBorder="1" applyProtection="1"/>
    <xf numFmtId="178" fontId="13" fillId="0" borderId="172" xfId="0" applyNumberFormat="1" applyFont="1" applyFill="1" applyBorder="1" applyProtection="1"/>
    <xf numFmtId="177" fontId="13" fillId="0" borderId="175" xfId="0" applyNumberFormat="1" applyFont="1" applyFill="1" applyBorder="1" applyAlignment="1" applyProtection="1">
      <alignment horizontal="right"/>
    </xf>
    <xf numFmtId="178" fontId="13" fillId="0" borderId="176" xfId="0" applyNumberFormat="1" applyFont="1" applyFill="1" applyBorder="1" applyProtection="1"/>
    <xf numFmtId="178" fontId="13" fillId="0" borderId="177" xfId="0" applyNumberFormat="1" applyFont="1" applyFill="1" applyBorder="1" applyProtection="1"/>
    <xf numFmtId="178" fontId="13" fillId="0" borderId="178" xfId="0" applyNumberFormat="1" applyFont="1" applyFill="1" applyBorder="1" applyProtection="1"/>
    <xf numFmtId="178" fontId="13" fillId="0" borderId="179" xfId="0" applyNumberFormat="1" applyFont="1" applyFill="1" applyBorder="1" applyProtection="1"/>
    <xf numFmtId="37" fontId="13" fillId="0" borderId="180" xfId="0" applyFont="1" applyFill="1" applyBorder="1" applyAlignment="1" applyProtection="1">
      <alignment horizontal="center"/>
    </xf>
    <xf numFmtId="37" fontId="13" fillId="0" borderId="181" xfId="0" applyFont="1" applyFill="1" applyBorder="1" applyProtection="1"/>
    <xf numFmtId="177" fontId="13" fillId="0" borderId="105" xfId="0" applyNumberFormat="1" applyFont="1" applyFill="1" applyBorder="1" applyAlignment="1" applyProtection="1">
      <alignment horizontal="right"/>
    </xf>
    <xf numFmtId="178" fontId="13" fillId="0" borderId="70" xfId="0" applyNumberFormat="1" applyFont="1" applyFill="1" applyBorder="1" applyProtection="1"/>
    <xf numFmtId="178" fontId="13" fillId="0" borderId="182" xfId="0" applyNumberFormat="1" applyFont="1" applyFill="1" applyBorder="1" applyProtection="1"/>
    <xf numFmtId="178" fontId="13" fillId="0" borderId="183" xfId="0" applyNumberFormat="1" applyFont="1" applyFill="1" applyBorder="1" applyProtection="1"/>
    <xf numFmtId="178" fontId="13" fillId="0" borderId="184" xfId="0" applyNumberFormat="1" applyFont="1" applyFill="1" applyBorder="1" applyProtection="1"/>
    <xf numFmtId="178" fontId="13" fillId="0" borderId="185" xfId="0" applyNumberFormat="1" applyFont="1" applyFill="1" applyBorder="1" applyProtection="1"/>
    <xf numFmtId="37" fontId="2" fillId="0" borderId="139" xfId="0" applyFont="1" applyFill="1" applyBorder="1" applyAlignment="1" applyProtection="1">
      <alignment horizontal="center" shrinkToFit="1"/>
    </xf>
    <xf numFmtId="37" fontId="13" fillId="0" borderId="140" xfId="0" applyFont="1" applyFill="1" applyBorder="1" applyProtection="1"/>
    <xf numFmtId="177" fontId="13" fillId="0" borderId="16" xfId="0" applyNumberFormat="1" applyFont="1" applyFill="1" applyBorder="1" applyAlignment="1" applyProtection="1">
      <alignment horizontal="right"/>
    </xf>
    <xf numFmtId="178" fontId="13" fillId="0" borderId="10" xfId="0" applyNumberFormat="1" applyFont="1" applyFill="1" applyBorder="1" applyProtection="1"/>
    <xf numFmtId="178" fontId="13" fillId="0" borderId="105" xfId="0" applyNumberFormat="1" applyFont="1" applyFill="1" applyBorder="1" applyProtection="1"/>
    <xf numFmtId="37" fontId="13" fillId="0" borderId="186" xfId="0" applyFont="1" applyFill="1" applyBorder="1" applyAlignment="1" applyProtection="1">
      <alignment horizontal="center"/>
    </xf>
    <xf numFmtId="178" fontId="13" fillId="0" borderId="187" xfId="0" applyNumberFormat="1" applyFont="1" applyFill="1" applyBorder="1" applyProtection="1"/>
    <xf numFmtId="37" fontId="13" fillId="0" borderId="141" xfId="0" applyFont="1" applyFill="1" applyBorder="1" applyAlignment="1" applyProtection="1">
      <alignment horizontal="center"/>
    </xf>
    <xf numFmtId="37" fontId="13" fillId="0" borderId="140" xfId="0" applyFont="1" applyFill="1" applyBorder="1" applyAlignment="1" applyProtection="1">
      <alignment horizontal="center"/>
    </xf>
    <xf numFmtId="178" fontId="13" fillId="0" borderId="188" xfId="0" applyNumberFormat="1" applyFont="1" applyFill="1" applyBorder="1" applyProtection="1"/>
    <xf numFmtId="178" fontId="13" fillId="0" borderId="189" xfId="0" applyNumberFormat="1" applyFont="1" applyFill="1" applyBorder="1" applyProtection="1"/>
    <xf numFmtId="178" fontId="13" fillId="0" borderId="190" xfId="0" applyNumberFormat="1" applyFont="1" applyFill="1" applyBorder="1" applyProtection="1"/>
    <xf numFmtId="178" fontId="13" fillId="0" borderId="30" xfId="0" applyNumberFormat="1" applyFont="1" applyFill="1" applyBorder="1" applyProtection="1"/>
    <xf numFmtId="37" fontId="13" fillId="0" borderId="160" xfId="0" applyFont="1" applyFill="1" applyBorder="1" applyAlignment="1" applyProtection="1">
      <alignment horizontal="center"/>
    </xf>
    <xf numFmtId="37" fontId="13" fillId="0" borderId="191" xfId="0" applyFont="1" applyFill="1" applyBorder="1" applyProtection="1"/>
    <xf numFmtId="178" fontId="13" fillId="0" borderId="192" xfId="0" applyNumberFormat="1" applyFont="1" applyFill="1" applyBorder="1" applyProtection="1"/>
    <xf numFmtId="178" fontId="13" fillId="0" borderId="16" xfId="0" applyNumberFormat="1" applyFont="1" applyFill="1" applyBorder="1" applyProtection="1"/>
    <xf numFmtId="178" fontId="13" fillId="0" borderId="25" xfId="0" applyNumberFormat="1" applyFont="1" applyFill="1" applyBorder="1" applyProtection="1"/>
    <xf numFmtId="37" fontId="13" fillId="0" borderId="139" xfId="0" applyFont="1" applyFill="1" applyBorder="1" applyAlignment="1" applyProtection="1">
      <alignment horizontal="center"/>
    </xf>
    <xf numFmtId="37" fontId="13" fillId="0" borderId="141" xfId="0" quotePrefix="1" applyFont="1" applyFill="1" applyBorder="1" applyAlignment="1" applyProtection="1">
      <alignment horizontal="center"/>
    </xf>
    <xf numFmtId="178" fontId="13" fillId="0" borderId="21" xfId="0" applyNumberFormat="1" applyFont="1" applyFill="1" applyBorder="1" applyProtection="1"/>
    <xf numFmtId="178" fontId="13" fillId="0" borderId="92" xfId="0" applyNumberFormat="1" applyFont="1" applyFill="1" applyBorder="1" applyProtection="1"/>
    <xf numFmtId="37" fontId="13" fillId="0" borderId="107" xfId="0" applyFont="1" applyFill="1" applyBorder="1" applyAlignment="1" applyProtection="1">
      <alignment horizontal="center" wrapText="1"/>
    </xf>
    <xf numFmtId="37" fontId="13" fillId="0" borderId="165" xfId="0" applyFont="1" applyFill="1" applyBorder="1" applyAlignment="1" applyProtection="1">
      <alignment horizontal="center" wrapText="1"/>
    </xf>
    <xf numFmtId="37" fontId="13" fillId="0" borderId="57" xfId="0" applyFont="1" applyFill="1" applyBorder="1" applyProtection="1"/>
    <xf numFmtId="37" fontId="13" fillId="0" borderId="87" xfId="0" applyFont="1" applyFill="1" applyBorder="1" applyAlignment="1" applyProtection="1">
      <alignment horizontal="center"/>
    </xf>
    <xf numFmtId="37" fontId="13" fillId="0" borderId="88" xfId="0" applyFont="1" applyFill="1" applyBorder="1" applyProtection="1"/>
    <xf numFmtId="37" fontId="13" fillId="0" borderId="1" xfId="0" applyFont="1" applyFill="1" applyBorder="1" applyAlignment="1" applyProtection="1">
      <alignment horizontal="right"/>
    </xf>
    <xf numFmtId="37" fontId="13" fillId="0" borderId="1" xfId="0" applyFont="1" applyFill="1" applyBorder="1" applyProtection="1"/>
    <xf numFmtId="37" fontId="13" fillId="0" borderId="0" xfId="0" applyFont="1" applyFill="1" applyBorder="1" applyProtection="1"/>
    <xf numFmtId="37" fontId="8" fillId="0" borderId="0" xfId="0" applyFont="1" applyFill="1" applyAlignment="1" applyProtection="1">
      <alignment shrinkToFit="1"/>
    </xf>
    <xf numFmtId="37" fontId="8" fillId="0" borderId="146" xfId="0" applyFont="1" applyFill="1" applyBorder="1" applyProtection="1"/>
    <xf numFmtId="37" fontId="8" fillId="0" borderId="36" xfId="0" applyFont="1" applyFill="1" applyBorder="1" applyProtection="1"/>
    <xf numFmtId="37" fontId="8" fillId="0" borderId="7" xfId="0" applyFont="1" applyFill="1" applyBorder="1" applyProtection="1"/>
    <xf numFmtId="37" fontId="8" fillId="0" borderId="195" xfId="0" applyFont="1" applyFill="1" applyBorder="1" applyProtection="1"/>
    <xf numFmtId="37" fontId="8" fillId="0" borderId="196" xfId="0" applyFont="1" applyFill="1" applyBorder="1" applyProtection="1"/>
    <xf numFmtId="37" fontId="8" fillId="0" borderId="176" xfId="0" applyFont="1" applyFill="1" applyBorder="1" applyProtection="1"/>
    <xf numFmtId="37" fontId="8" fillId="0" borderId="103" xfId="0" applyFont="1" applyFill="1" applyBorder="1" applyAlignment="1" applyProtection="1">
      <alignment horizontal="center"/>
    </xf>
    <xf numFmtId="37" fontId="8" fillId="0" borderId="3" xfId="0" applyFont="1" applyFill="1" applyBorder="1" applyProtection="1"/>
    <xf numFmtId="37" fontId="8" fillId="0" borderId="197" xfId="0" applyFont="1" applyFill="1" applyBorder="1" applyProtection="1"/>
    <xf numFmtId="37" fontId="8" fillId="0" borderId="67" xfId="0" applyFont="1" applyFill="1" applyBorder="1" applyProtection="1"/>
    <xf numFmtId="37" fontId="8" fillId="0" borderId="25" xfId="0" applyFont="1" applyFill="1" applyBorder="1" applyProtection="1"/>
    <xf numFmtId="37" fontId="6" fillId="0" borderId="27" xfId="0" applyFont="1" applyFill="1" applyBorder="1" applyAlignment="1" applyProtection="1">
      <alignment horizontal="center"/>
    </xf>
    <xf numFmtId="37" fontId="8" fillId="0" borderId="68" xfId="0" applyFont="1" applyFill="1" applyBorder="1" applyProtection="1"/>
    <xf numFmtId="37" fontId="8" fillId="0" borderId="44" xfId="0" applyFont="1" applyFill="1" applyBorder="1" applyProtection="1"/>
    <xf numFmtId="37" fontId="8" fillId="0" borderId="10" xfId="0" applyFont="1" applyFill="1" applyBorder="1" applyProtection="1"/>
    <xf numFmtId="37" fontId="8" fillId="0" borderId="164" xfId="0" applyFont="1" applyFill="1" applyBorder="1" applyAlignment="1" applyProtection="1">
      <alignment horizontal="center"/>
    </xf>
    <xf numFmtId="37" fontId="8" fillId="0" borderId="16" xfId="0" applyFont="1" applyFill="1" applyBorder="1" applyAlignment="1" applyProtection="1">
      <alignment horizontal="center"/>
    </xf>
    <xf numFmtId="37" fontId="8" fillId="0" borderId="2" xfId="0" applyFont="1" applyFill="1" applyBorder="1" applyAlignment="1" applyProtection="1">
      <alignment horizontal="center"/>
    </xf>
    <xf numFmtId="37" fontId="8" fillId="0" borderId="198" xfId="0" applyFont="1" applyFill="1" applyBorder="1" applyProtection="1"/>
    <xf numFmtId="37" fontId="8" fillId="0" borderId="129" xfId="0" applyFont="1" applyFill="1" applyBorder="1" applyProtection="1"/>
    <xf numFmtId="37" fontId="8" fillId="0" borderId="16" xfId="0" quotePrefix="1" applyFont="1" applyFill="1" applyBorder="1" applyAlignment="1" applyProtection="1">
      <alignment horizontal="center"/>
    </xf>
    <xf numFmtId="37" fontId="8" fillId="0" borderId="98" xfId="0" applyFont="1" applyFill="1" applyBorder="1" applyProtection="1"/>
    <xf numFmtId="37" fontId="8" fillId="0" borderId="153" xfId="0" applyFont="1" applyFill="1" applyBorder="1" applyProtection="1"/>
    <xf numFmtId="37" fontId="8" fillId="0" borderId="107" xfId="0" applyFont="1" applyFill="1" applyBorder="1" applyAlignment="1" applyProtection="1">
      <alignment horizontal="center"/>
    </xf>
    <xf numFmtId="37" fontId="8" fillId="0" borderId="6" xfId="0" applyFont="1" applyFill="1" applyBorder="1" applyProtection="1"/>
    <xf numFmtId="37" fontId="6" fillId="0" borderId="27" xfId="0" applyFont="1" applyFill="1" applyBorder="1" applyAlignment="1" applyProtection="1">
      <alignment horizontal="center" shrinkToFit="1"/>
    </xf>
    <xf numFmtId="37" fontId="8" fillId="0" borderId="13" xfId="0" applyFont="1" applyFill="1" applyBorder="1" applyAlignment="1" applyProtection="1">
      <alignment horizontal="center"/>
    </xf>
    <xf numFmtId="37" fontId="8" fillId="0" borderId="158" xfId="0" applyFont="1" applyFill="1" applyBorder="1" applyProtection="1"/>
    <xf numFmtId="0" fontId="5" fillId="0" borderId="57" xfId="5" applyFont="1" applyFill="1" applyBorder="1" applyAlignment="1" applyProtection="1">
      <alignment horizontal="center"/>
    </xf>
    <xf numFmtId="0" fontId="5" fillId="0" borderId="69" xfId="5" applyFont="1" applyFill="1" applyBorder="1" applyAlignment="1" applyProtection="1">
      <alignment horizontal="center"/>
    </xf>
    <xf numFmtId="37" fontId="8" fillId="0" borderId="157" xfId="0" applyFont="1" applyFill="1" applyBorder="1" applyProtection="1"/>
    <xf numFmtId="0" fontId="5" fillId="0" borderId="199" xfId="5" applyFont="1" applyFill="1" applyBorder="1" applyProtection="1"/>
    <xf numFmtId="0" fontId="5" fillId="0" borderId="91" xfId="5" applyFont="1" applyFill="1" applyBorder="1" applyProtection="1"/>
    <xf numFmtId="37" fontId="8" fillId="0" borderId="120" xfId="0" quotePrefix="1" applyFont="1" applyFill="1" applyBorder="1" applyAlignment="1" applyProtection="1">
      <alignment horizontal="center"/>
    </xf>
    <xf numFmtId="37" fontId="8" fillId="0" borderId="1" xfId="0" applyFont="1" applyFill="1" applyBorder="1" applyProtection="1"/>
    <xf numFmtId="37" fontId="8" fillId="0" borderId="0" xfId="0" quotePrefix="1" applyFont="1" applyFill="1" applyAlignment="1" applyProtection="1">
      <alignment horizontal="left"/>
    </xf>
    <xf numFmtId="37" fontId="5" fillId="0" borderId="0" xfId="0" quotePrefix="1" applyFont="1" applyFill="1" applyAlignment="1" applyProtection="1">
      <alignment horizontal="left"/>
    </xf>
    <xf numFmtId="37" fontId="8" fillId="0" borderId="0" xfId="0" applyFont="1" applyFill="1" applyBorder="1" applyProtection="1"/>
    <xf numFmtId="178" fontId="6" fillId="0" borderId="200" xfId="0" applyNumberFormat="1" applyFont="1" applyFill="1" applyBorder="1" applyProtection="1"/>
    <xf numFmtId="178" fontId="6" fillId="0" borderId="201" xfId="0" applyNumberFormat="1" applyFont="1" applyFill="1" applyBorder="1" applyProtection="1"/>
    <xf numFmtId="178" fontId="6" fillId="0" borderId="151" xfId="0" applyNumberFormat="1" applyFont="1" applyFill="1" applyBorder="1"/>
    <xf numFmtId="178" fontId="6" fillId="0" borderId="202" xfId="0" applyNumberFormat="1" applyFont="1" applyFill="1" applyBorder="1"/>
    <xf numFmtId="37" fontId="6" fillId="0" borderId="203" xfId="0" applyFont="1" applyFill="1" applyBorder="1" applyAlignment="1" applyProtection="1">
      <alignment horizontal="center"/>
    </xf>
    <xf numFmtId="178" fontId="6" fillId="0" borderId="205" xfId="0" applyNumberFormat="1" applyFont="1" applyFill="1" applyBorder="1" applyProtection="1"/>
    <xf numFmtId="178" fontId="6" fillId="0" borderId="206" xfId="0" applyNumberFormat="1" applyFont="1" applyFill="1" applyBorder="1" applyProtection="1"/>
    <xf numFmtId="178" fontId="6" fillId="0" borderId="207" xfId="0" applyNumberFormat="1" applyFont="1" applyFill="1" applyBorder="1"/>
    <xf numFmtId="178" fontId="6" fillId="0" borderId="208" xfId="0" applyNumberFormat="1" applyFont="1" applyFill="1" applyBorder="1"/>
    <xf numFmtId="37" fontId="6" fillId="0" borderId="209" xfId="0" applyFont="1" applyFill="1" applyBorder="1" applyAlignment="1" applyProtection="1">
      <alignment horizontal="center"/>
    </xf>
    <xf numFmtId="178" fontId="6" fillId="0" borderId="105" xfId="0" applyNumberFormat="1" applyFont="1" applyFill="1" applyBorder="1" applyProtection="1"/>
    <xf numFmtId="178" fontId="6" fillId="0" borderId="2" xfId="0" applyNumberFormat="1" applyFont="1" applyFill="1" applyBorder="1" applyProtection="1"/>
    <xf numFmtId="178" fontId="6" fillId="0" borderId="189" xfId="0" applyNumberFormat="1" applyFont="1" applyFill="1" applyBorder="1" applyProtection="1"/>
    <xf numFmtId="178" fontId="6" fillId="0" borderId="158" xfId="0" applyNumberFormat="1" applyFont="1" applyFill="1" applyBorder="1" applyProtection="1"/>
    <xf numFmtId="178" fontId="6" fillId="0" borderId="211" xfId="0" applyNumberFormat="1" applyFont="1" applyFill="1" applyBorder="1"/>
    <xf numFmtId="178" fontId="6" fillId="0" borderId="212" xfId="0" applyNumberFormat="1" applyFont="1" applyFill="1" applyBorder="1"/>
    <xf numFmtId="37" fontId="6" fillId="0" borderId="213" xfId="0" applyFont="1" applyFill="1" applyBorder="1" applyProtection="1"/>
    <xf numFmtId="37" fontId="8" fillId="0" borderId="211" xfId="0" applyFont="1" applyFill="1" applyBorder="1" applyProtection="1"/>
    <xf numFmtId="37" fontId="8" fillId="0" borderId="170" xfId="0" applyFont="1" applyFill="1" applyBorder="1" applyProtection="1"/>
    <xf numFmtId="178" fontId="6" fillId="0" borderId="214" xfId="0" applyNumberFormat="1" applyFont="1" applyFill="1" applyBorder="1" applyProtection="1"/>
    <xf numFmtId="178" fontId="6" fillId="0" borderId="33" xfId="0" applyNumberFormat="1" applyFont="1" applyFill="1" applyBorder="1" applyProtection="1"/>
    <xf numFmtId="178" fontId="6" fillId="0" borderId="0" xfId="0" applyNumberFormat="1" applyFont="1" applyFill="1" applyBorder="1" applyProtection="1">
      <protection locked="0"/>
    </xf>
    <xf numFmtId="178" fontId="6" fillId="0" borderId="215" xfId="0" applyNumberFormat="1" applyFont="1" applyFill="1" applyBorder="1" applyProtection="1">
      <protection locked="0"/>
    </xf>
    <xf numFmtId="37" fontId="6" fillId="0" borderId="216" xfId="0" applyFont="1" applyFill="1" applyBorder="1" applyAlignment="1" applyProtection="1">
      <alignment horizontal="center"/>
    </xf>
    <xf numFmtId="178" fontId="6" fillId="0" borderId="218" xfId="0" applyNumberFormat="1" applyFont="1" applyFill="1" applyBorder="1" applyProtection="1"/>
    <xf numFmtId="178" fontId="6" fillId="0" borderId="219" xfId="0" applyNumberFormat="1" applyFont="1" applyFill="1" applyBorder="1" applyProtection="1"/>
    <xf numFmtId="178" fontId="6" fillId="0" borderId="9" xfId="0" applyNumberFormat="1" applyFont="1" applyFill="1" applyBorder="1" applyProtection="1">
      <protection locked="0"/>
    </xf>
    <xf numFmtId="178" fontId="6" fillId="0" borderId="41" xfId="0" applyNumberFormat="1" applyFont="1" applyFill="1" applyBorder="1" applyProtection="1">
      <protection locked="0"/>
    </xf>
    <xf numFmtId="37" fontId="6" fillId="0" borderId="220" xfId="0" applyFont="1" applyFill="1" applyBorder="1" applyAlignment="1" applyProtection="1">
      <alignment horizontal="center"/>
    </xf>
    <xf numFmtId="178" fontId="6" fillId="0" borderId="223" xfId="0" applyNumberFormat="1" applyFont="1" applyFill="1" applyBorder="1" applyProtection="1"/>
    <xf numFmtId="178" fontId="6" fillId="0" borderId="224" xfId="0" applyNumberFormat="1" applyFont="1" applyFill="1" applyBorder="1" applyProtection="1"/>
    <xf numFmtId="178" fontId="6" fillId="0" borderId="225" xfId="0" applyNumberFormat="1" applyFont="1" applyFill="1" applyBorder="1"/>
    <xf numFmtId="178" fontId="6" fillId="0" borderId="226" xfId="0" applyNumberFormat="1" applyFont="1" applyFill="1" applyBorder="1"/>
    <xf numFmtId="37" fontId="6" fillId="0" borderId="22" xfId="0" applyFont="1" applyFill="1" applyBorder="1" applyAlignment="1" applyProtection="1">
      <alignment horizontal="center"/>
    </xf>
    <xf numFmtId="178" fontId="6" fillId="0" borderId="215" xfId="0" applyNumberFormat="1" applyFont="1" applyFill="1" applyBorder="1" applyProtection="1"/>
    <xf numFmtId="178" fontId="6" fillId="0" borderId="9" xfId="0" applyNumberFormat="1" applyFont="1" applyFill="1" applyBorder="1"/>
    <xf numFmtId="178" fontId="6" fillId="0" borderId="41" xfId="0" applyNumberFormat="1" applyFont="1" applyFill="1" applyBorder="1"/>
    <xf numFmtId="37" fontId="6" fillId="0" borderId="227" xfId="0" applyFont="1" applyFill="1" applyBorder="1" applyAlignment="1" applyProtection="1">
      <alignment horizontal="center"/>
    </xf>
    <xf numFmtId="178" fontId="6" fillId="0" borderId="4" xfId="0" applyNumberFormat="1" applyFont="1" applyFill="1" applyBorder="1" applyProtection="1">
      <protection locked="0"/>
    </xf>
    <xf numFmtId="178" fontId="6" fillId="0" borderId="231" xfId="0" applyNumberFormat="1" applyFont="1" applyFill="1" applyBorder="1" applyProtection="1">
      <protection locked="0"/>
    </xf>
    <xf numFmtId="37" fontId="6" fillId="0" borderId="217" xfId="0" applyFont="1" applyFill="1" applyBorder="1" applyAlignment="1" applyProtection="1">
      <alignment horizontal="center"/>
    </xf>
    <xf numFmtId="178" fontId="6" fillId="0" borderId="45" xfId="0" applyNumberFormat="1" applyFont="1" applyFill="1" applyBorder="1" applyProtection="1">
      <protection locked="0"/>
    </xf>
    <xf numFmtId="178" fontId="6" fillId="0" borderId="232" xfId="0" applyNumberFormat="1" applyFont="1" applyFill="1" applyBorder="1" applyProtection="1">
      <protection locked="0"/>
    </xf>
    <xf numFmtId="178" fontId="6" fillId="0" borderId="233" xfId="0" applyNumberFormat="1" applyFont="1" applyFill="1" applyBorder="1" applyProtection="1"/>
    <xf numFmtId="178" fontId="6" fillId="0" borderId="234" xfId="0" applyNumberFormat="1" applyFont="1" applyFill="1" applyBorder="1" applyProtection="1"/>
    <xf numFmtId="178" fontId="6" fillId="0" borderId="235" xfId="0" applyNumberFormat="1" applyFont="1" applyFill="1" applyBorder="1" applyProtection="1"/>
    <xf numFmtId="178" fontId="6" fillId="0" borderId="236" xfId="0" applyNumberFormat="1" applyFont="1" applyFill="1" applyBorder="1" applyProtection="1"/>
    <xf numFmtId="178" fontId="6" fillId="0" borderId="237" xfId="0" applyNumberFormat="1" applyFont="1" applyFill="1" applyBorder="1" applyProtection="1"/>
    <xf numFmtId="178" fontId="6" fillId="0" borderId="238" xfId="0" applyNumberFormat="1" applyFont="1" applyFill="1" applyBorder="1" applyProtection="1">
      <protection locked="0"/>
    </xf>
    <xf numFmtId="178" fontId="6" fillId="0" borderId="239" xfId="0" applyNumberFormat="1" applyFont="1" applyFill="1" applyBorder="1" applyProtection="1">
      <protection locked="0"/>
    </xf>
    <xf numFmtId="37" fontId="1" fillId="0" borderId="240" xfId="0" applyFont="1" applyFill="1" applyBorder="1" applyProtection="1"/>
    <xf numFmtId="178" fontId="6" fillId="0" borderId="241" xfId="0" applyNumberFormat="1" applyFont="1" applyFill="1" applyBorder="1" applyProtection="1"/>
    <xf numFmtId="178" fontId="6" fillId="0" borderId="242" xfId="0" applyNumberFormat="1" applyFont="1" applyFill="1" applyBorder="1" applyProtection="1"/>
    <xf numFmtId="178" fontId="6" fillId="0" borderId="170" xfId="0" applyNumberFormat="1" applyFont="1" applyFill="1" applyBorder="1" applyProtection="1">
      <protection locked="0"/>
    </xf>
    <xf numFmtId="178" fontId="6" fillId="0" borderId="243" xfId="0" applyNumberFormat="1" applyFont="1" applyFill="1" applyBorder="1" applyProtection="1">
      <protection locked="0"/>
    </xf>
    <xf numFmtId="37" fontId="6" fillId="0" borderId="210" xfId="0" applyFont="1" applyFill="1" applyBorder="1" applyAlignment="1" applyProtection="1">
      <alignment horizontal="center"/>
    </xf>
    <xf numFmtId="37" fontId="6" fillId="0" borderId="7" xfId="0" quotePrefix="1" applyFont="1" applyFill="1" applyBorder="1" applyAlignment="1" applyProtection="1">
      <alignment horizontal="center"/>
    </xf>
    <xf numFmtId="37" fontId="6" fillId="0" borderId="6" xfId="0" applyFont="1" applyFill="1" applyBorder="1" applyAlignment="1" applyProtection="1">
      <alignment horizontal="center"/>
    </xf>
    <xf numFmtId="37" fontId="5" fillId="0" borderId="204" xfId="0" applyFont="1" applyFill="1" applyBorder="1" applyAlignment="1" applyProtection="1">
      <alignment horizontal="center"/>
    </xf>
    <xf numFmtId="37" fontId="5" fillId="0" borderId="216" xfId="0" applyFont="1" applyFill="1" applyBorder="1" applyAlignment="1" applyProtection="1">
      <alignment horizontal="center"/>
    </xf>
    <xf numFmtId="37" fontId="1" fillId="0" borderId="158" xfId="0" applyFont="1" applyFill="1" applyBorder="1" applyAlignment="1" applyProtection="1"/>
    <xf numFmtId="37" fontId="1" fillId="0" borderId="0" xfId="0" applyFont="1" applyFill="1" applyBorder="1" applyAlignment="1" applyProtection="1"/>
    <xf numFmtId="37" fontId="5" fillId="0" borderId="210" xfId="0" applyFont="1" applyFill="1" applyBorder="1" applyProtection="1"/>
    <xf numFmtId="37" fontId="5" fillId="0" borderId="210" xfId="0" quotePrefix="1" applyFont="1" applyFill="1" applyBorder="1" applyAlignment="1" applyProtection="1">
      <alignment horizontal="center"/>
    </xf>
    <xf numFmtId="37" fontId="5" fillId="0" borderId="120" xfId="0" quotePrefix="1" applyFont="1" applyFill="1" applyBorder="1" applyAlignment="1" applyProtection="1">
      <alignment horizontal="center"/>
    </xf>
    <xf numFmtId="37" fontId="5" fillId="0" borderId="158" xfId="0" applyFont="1" applyFill="1" applyBorder="1" applyProtection="1"/>
    <xf numFmtId="37" fontId="5" fillId="0" borderId="1" xfId="0" quotePrefix="1" applyFont="1" applyFill="1" applyBorder="1" applyAlignment="1" applyProtection="1">
      <alignment horizontal="right"/>
    </xf>
    <xf numFmtId="37" fontId="2" fillId="0" borderId="0" xfId="0" quotePrefix="1" applyFont="1" applyFill="1" applyAlignment="1" applyProtection="1">
      <alignment horizontal="left"/>
    </xf>
    <xf numFmtId="37" fontId="0" fillId="0" borderId="0" xfId="0" applyProtection="1"/>
    <xf numFmtId="177" fontId="13" fillId="0" borderId="135" xfId="0" applyNumberFormat="1" applyFont="1" applyFill="1" applyBorder="1" applyProtection="1"/>
    <xf numFmtId="178" fontId="13" fillId="0" borderId="136" xfId="0" applyNumberFormat="1" applyFont="1" applyFill="1" applyBorder="1" applyProtection="1"/>
    <xf numFmtId="178" fontId="13" fillId="0" borderId="1" xfId="0" applyNumberFormat="1" applyFont="1" applyFill="1" applyBorder="1" applyProtection="1"/>
    <xf numFmtId="178" fontId="13" fillId="0" borderId="97" xfId="0" applyNumberFormat="1" applyFont="1" applyFill="1" applyBorder="1" applyProtection="1"/>
    <xf numFmtId="178" fontId="13" fillId="0" borderId="82" xfId="0" applyNumberFormat="1" applyFont="1" applyFill="1" applyBorder="1" applyProtection="1"/>
    <xf numFmtId="178" fontId="13" fillId="0" borderId="244" xfId="0" applyNumberFormat="1" applyFont="1" applyFill="1" applyBorder="1" applyProtection="1"/>
    <xf numFmtId="37" fontId="0" fillId="0" borderId="245" xfId="0" applyFill="1" applyBorder="1" applyProtection="1"/>
    <xf numFmtId="177" fontId="13" fillId="0" borderId="180" xfId="0" applyNumberFormat="1" applyFont="1" applyFill="1" applyBorder="1" applyProtection="1"/>
    <xf numFmtId="178" fontId="13" fillId="0" borderId="181" xfId="0" applyNumberFormat="1" applyFont="1" applyFill="1" applyBorder="1" applyProtection="1"/>
    <xf numFmtId="178" fontId="13" fillId="0" borderId="4" xfId="0" applyNumberFormat="1" applyFont="1" applyFill="1" applyBorder="1" applyProtection="1"/>
    <xf numFmtId="178" fontId="13" fillId="0" borderId="108" xfId="0" applyNumberFormat="1" applyFont="1" applyFill="1" applyBorder="1" applyProtection="1"/>
    <xf numFmtId="178" fontId="13" fillId="0" borderId="246" xfId="0" applyNumberFormat="1" applyFont="1" applyFill="1" applyBorder="1" applyProtection="1"/>
    <xf numFmtId="178" fontId="13" fillId="0" borderId="247" xfId="0" applyNumberFormat="1" applyFont="1" applyFill="1" applyBorder="1" applyProtection="1"/>
    <xf numFmtId="37" fontId="0" fillId="0" borderId="217" xfId="0" applyFill="1" applyBorder="1" applyProtection="1"/>
    <xf numFmtId="177" fontId="13" fillId="0" borderId="160" xfId="0" applyNumberFormat="1" applyFont="1" applyFill="1" applyBorder="1" applyProtection="1"/>
    <xf numFmtId="178" fontId="13" fillId="0" borderId="191" xfId="0" applyNumberFormat="1" applyFont="1" applyFill="1" applyBorder="1" applyProtection="1"/>
    <xf numFmtId="177" fontId="13" fillId="0" borderId="1" xfId="0" applyNumberFormat="1" applyFont="1" applyFill="1" applyBorder="1" applyProtection="1"/>
    <xf numFmtId="177" fontId="13" fillId="0" borderId="82" xfId="0" applyNumberFormat="1" applyFont="1" applyFill="1" applyBorder="1" applyProtection="1"/>
    <xf numFmtId="177" fontId="13" fillId="0" borderId="97" xfId="0" applyNumberFormat="1" applyFont="1" applyFill="1" applyBorder="1" applyProtection="1"/>
    <xf numFmtId="177" fontId="13" fillId="0" borderId="244" xfId="0" applyNumberFormat="1" applyFont="1" applyFill="1" applyBorder="1" applyProtection="1"/>
    <xf numFmtId="37" fontId="0" fillId="0" borderId="204" xfId="0" quotePrefix="1" applyFill="1" applyBorder="1" applyAlignment="1" applyProtection="1">
      <alignment horizontal="left"/>
    </xf>
    <xf numFmtId="179" fontId="13" fillId="0" borderId="181" xfId="0" applyNumberFormat="1" applyFont="1" applyFill="1" applyBorder="1" applyProtection="1"/>
    <xf numFmtId="177" fontId="13" fillId="0" borderId="4" xfId="0" applyNumberFormat="1" applyFont="1" applyFill="1" applyBorder="1" applyProtection="1"/>
    <xf numFmtId="177" fontId="13" fillId="0" borderId="246" xfId="0" applyNumberFormat="1" applyFont="1" applyFill="1" applyBorder="1" applyProtection="1"/>
    <xf numFmtId="177" fontId="13" fillId="0" borderId="108" xfId="0" applyNumberFormat="1" applyFont="1" applyFill="1" applyBorder="1" applyProtection="1"/>
    <xf numFmtId="177" fontId="13" fillId="0" borderId="247" xfId="0" applyNumberFormat="1" applyFont="1" applyFill="1" applyBorder="1" applyProtection="1"/>
    <xf numFmtId="37" fontId="0" fillId="0" borderId="217" xfId="0" quotePrefix="1" applyFill="1" applyBorder="1" applyAlignment="1" applyProtection="1">
      <alignment horizontal="left"/>
    </xf>
    <xf numFmtId="178" fontId="13" fillId="0" borderId="248" xfId="0" applyNumberFormat="1" applyFont="1" applyFill="1" applyBorder="1" applyProtection="1"/>
    <xf numFmtId="37" fontId="0" fillId="0" borderId="204" xfId="0" applyFill="1" applyBorder="1" applyProtection="1"/>
    <xf numFmtId="177" fontId="13" fillId="0" borderId="160" xfId="0" applyNumberFormat="1" applyFont="1" applyBorder="1" applyProtection="1"/>
    <xf numFmtId="178" fontId="13" fillId="0" borderId="191" xfId="0" applyNumberFormat="1" applyFont="1" applyBorder="1" applyProtection="1"/>
    <xf numFmtId="37" fontId="0" fillId="0" borderId="204" xfId="0" applyBorder="1" applyProtection="1"/>
    <xf numFmtId="177" fontId="13" fillId="0" borderId="141" xfId="0" applyNumberFormat="1" applyFont="1" applyBorder="1" applyProtection="1"/>
    <xf numFmtId="178" fontId="13" fillId="0" borderId="249" xfId="0" applyNumberFormat="1" applyFont="1" applyBorder="1" applyProtection="1"/>
    <xf numFmtId="178" fontId="13" fillId="0" borderId="9" xfId="0" applyNumberFormat="1" applyFont="1" applyFill="1" applyBorder="1" applyProtection="1"/>
    <xf numFmtId="178" fontId="13" fillId="0" borderId="59" xfId="0" applyNumberFormat="1" applyFont="1" applyFill="1" applyBorder="1" applyProtection="1"/>
    <xf numFmtId="178" fontId="13" fillId="0" borderId="161" xfId="0" applyNumberFormat="1" applyFont="1" applyFill="1" applyBorder="1" applyProtection="1"/>
    <xf numFmtId="178" fontId="13" fillId="0" borderId="250" xfId="0" applyNumberFormat="1" applyFont="1" applyFill="1" applyBorder="1" applyProtection="1"/>
    <xf numFmtId="37" fontId="0" fillId="0" borderId="220" xfId="0" applyBorder="1" applyProtection="1"/>
    <xf numFmtId="177" fontId="13" fillId="0" borderId="180" xfId="0" applyNumberFormat="1" applyFont="1" applyBorder="1" applyProtection="1"/>
    <xf numFmtId="178" fontId="13" fillId="0" borderId="181" xfId="0" applyNumberFormat="1" applyFont="1" applyBorder="1" applyProtection="1"/>
    <xf numFmtId="37" fontId="0" fillId="0" borderId="217" xfId="0" applyBorder="1" applyProtection="1"/>
    <xf numFmtId="178" fontId="13" fillId="0" borderId="211" xfId="0" applyNumberFormat="1" applyFont="1" applyFill="1" applyBorder="1" applyProtection="1"/>
    <xf numFmtId="178" fontId="13" fillId="0" borderId="251" xfId="0" applyNumberFormat="1" applyFont="1" applyFill="1" applyBorder="1" applyProtection="1"/>
    <xf numFmtId="37" fontId="0" fillId="0" borderId="213" xfId="0" applyBorder="1" applyProtection="1"/>
    <xf numFmtId="0" fontId="13" fillId="0" borderId="146" xfId="2" applyFont="1" applyFill="1" applyBorder="1" applyAlignment="1" applyProtection="1">
      <alignment horizontal="center" wrapText="1"/>
    </xf>
    <xf numFmtId="0" fontId="13" fillId="0" borderId="82" xfId="2" applyFont="1" applyFill="1" applyBorder="1" applyAlignment="1" applyProtection="1">
      <alignment horizontal="center" wrapText="1"/>
    </xf>
    <xf numFmtId="0" fontId="13" fillId="0" borderId="156" xfId="2" applyFont="1" applyFill="1" applyBorder="1" applyAlignment="1" applyProtection="1">
      <alignment horizontal="center" wrapText="1"/>
    </xf>
    <xf numFmtId="0" fontId="13" fillId="0" borderId="168" xfId="2" applyFont="1" applyFill="1" applyBorder="1" applyAlignment="1" applyProtection="1">
      <alignment horizontal="right"/>
    </xf>
    <xf numFmtId="0" fontId="13" fillId="0" borderId="97" xfId="2" applyFont="1" applyFill="1" applyBorder="1" applyAlignment="1" applyProtection="1">
      <alignment horizontal="right"/>
    </xf>
    <xf numFmtId="0" fontId="13" fillId="0" borderId="36" xfId="2" applyFont="1" applyFill="1" applyBorder="1" applyAlignment="1" applyProtection="1">
      <alignment horizontal="right"/>
    </xf>
    <xf numFmtId="0" fontId="13" fillId="0" borderId="7" xfId="2" applyFont="1" applyFill="1" applyBorder="1" applyAlignment="1" applyProtection="1">
      <alignment horizontal="right"/>
    </xf>
    <xf numFmtId="37" fontId="0" fillId="0" borderId="252" xfId="0" applyBorder="1" applyProtection="1"/>
    <xf numFmtId="37" fontId="0" fillId="0" borderId="0" xfId="0" applyFont="1" applyBorder="1" applyAlignment="1" applyProtection="1">
      <alignment horizontal="center"/>
    </xf>
    <xf numFmtId="37" fontId="0" fillId="0" borderId="253" xfId="0" applyFont="1" applyBorder="1" applyAlignment="1" applyProtection="1">
      <alignment horizontal="center"/>
    </xf>
    <xf numFmtId="37" fontId="0" fillId="0" borderId="214" xfId="0" applyFont="1" applyBorder="1" applyAlignment="1" applyProtection="1">
      <alignment horizontal="center"/>
    </xf>
    <xf numFmtId="37" fontId="1" fillId="0" borderId="214" xfId="0" applyFont="1" applyBorder="1" applyAlignment="1" applyProtection="1">
      <alignment horizontal="center"/>
    </xf>
    <xf numFmtId="37" fontId="0" fillId="0" borderId="254" xfId="0" applyBorder="1" applyProtection="1"/>
    <xf numFmtId="37" fontId="0" fillId="0" borderId="0" xfId="0" applyBorder="1" applyProtection="1"/>
    <xf numFmtId="37" fontId="0" fillId="0" borderId="255" xfId="0" applyBorder="1" applyProtection="1"/>
    <xf numFmtId="37" fontId="0" fillId="0" borderId="256" xfId="0" applyBorder="1" applyProtection="1"/>
    <xf numFmtId="37" fontId="0" fillId="0" borderId="257" xfId="0" applyBorder="1" applyAlignment="1" applyProtection="1">
      <alignment horizontal="right"/>
    </xf>
    <xf numFmtId="37" fontId="0" fillId="0" borderId="0" xfId="0" applyBorder="1" applyAlignment="1" applyProtection="1">
      <alignment horizontal="right"/>
    </xf>
    <xf numFmtId="37" fontId="0" fillId="0" borderId="1" xfId="0" applyBorder="1" applyProtection="1"/>
    <xf numFmtId="37" fontId="0" fillId="0" borderId="0" xfId="0" quotePrefix="1" applyAlignment="1" applyProtection="1">
      <alignment horizontal="left"/>
    </xf>
    <xf numFmtId="37" fontId="0" fillId="0" borderId="2" xfId="0" applyBorder="1" applyProtection="1"/>
    <xf numFmtId="177" fontId="13" fillId="0" borderId="135" xfId="0" applyNumberFormat="1" applyFont="1" applyBorder="1" applyProtection="1"/>
    <xf numFmtId="178" fontId="13" fillId="0" borderId="136" xfId="0" applyNumberFormat="1" applyFont="1" applyBorder="1" applyProtection="1"/>
    <xf numFmtId="178" fontId="13" fillId="0" borderId="36" xfId="0" applyNumberFormat="1" applyFont="1" applyFill="1" applyBorder="1" applyProtection="1"/>
    <xf numFmtId="178" fontId="13" fillId="0" borderId="53" xfId="0" applyNumberFormat="1" applyFont="1" applyFill="1" applyBorder="1" applyProtection="1"/>
    <xf numFmtId="178" fontId="13" fillId="0" borderId="54" xfId="0" applyNumberFormat="1" applyFont="1" applyFill="1" applyBorder="1" applyProtection="1"/>
    <xf numFmtId="177" fontId="13" fillId="0" borderId="36" xfId="0" applyNumberFormat="1" applyFont="1" applyFill="1" applyBorder="1" applyProtection="1"/>
    <xf numFmtId="177" fontId="13" fillId="0" borderId="7" xfId="0" applyNumberFormat="1" applyFont="1" applyFill="1" applyBorder="1" applyProtection="1"/>
    <xf numFmtId="37" fontId="0" fillId="0" borderId="204" xfId="0" quotePrefix="1" applyBorder="1" applyAlignment="1" applyProtection="1">
      <alignment horizontal="left"/>
    </xf>
    <xf numFmtId="179" fontId="13" fillId="0" borderId="181" xfId="0" applyNumberFormat="1" applyFont="1" applyBorder="1" applyProtection="1"/>
    <xf numFmtId="177" fontId="13" fillId="0" borderId="53" xfId="0" applyNumberFormat="1" applyFont="1" applyFill="1" applyBorder="1" applyProtection="1"/>
    <xf numFmtId="177" fontId="13" fillId="0" borderId="54" xfId="0" applyNumberFormat="1" applyFont="1" applyFill="1" applyBorder="1" applyProtection="1"/>
    <xf numFmtId="37" fontId="0" fillId="0" borderId="217" xfId="0" quotePrefix="1" applyBorder="1" applyAlignment="1" applyProtection="1">
      <alignment horizontal="left"/>
    </xf>
    <xf numFmtId="178" fontId="13" fillId="2" borderId="82" xfId="0" applyNumberFormat="1" applyFont="1" applyFill="1" applyBorder="1" applyProtection="1"/>
    <xf numFmtId="178" fontId="13" fillId="2" borderId="36" xfId="0" applyNumberFormat="1" applyFont="1" applyFill="1" applyBorder="1" applyProtection="1"/>
    <xf numFmtId="178" fontId="13" fillId="2" borderId="7" xfId="0" applyNumberFormat="1" applyFont="1" applyFill="1" applyBorder="1" applyProtection="1"/>
    <xf numFmtId="178" fontId="13" fillId="2" borderId="246" xfId="0" applyNumberFormat="1" applyFont="1" applyFill="1" applyBorder="1" applyProtection="1"/>
    <xf numFmtId="178" fontId="13" fillId="2" borderId="53" xfId="0" applyNumberFormat="1" applyFont="1" applyFill="1" applyBorder="1" applyProtection="1"/>
    <xf numFmtId="178" fontId="13" fillId="2" borderId="54" xfId="0" applyNumberFormat="1" applyFont="1" applyFill="1" applyBorder="1" applyProtection="1"/>
    <xf numFmtId="178" fontId="13" fillId="0" borderId="44" xfId="0" applyNumberFormat="1" applyFont="1" applyFill="1" applyBorder="1" applyProtection="1"/>
    <xf numFmtId="37" fontId="0" fillId="0" borderId="6" xfId="0" applyBorder="1" applyProtection="1"/>
    <xf numFmtId="37" fontId="0" fillId="0" borderId="69" xfId="0" applyFont="1" applyBorder="1" applyAlignment="1" applyProtection="1">
      <alignment horizontal="center"/>
    </xf>
    <xf numFmtId="37" fontId="0" fillId="0" borderId="70" xfId="0" applyFont="1" applyBorder="1" applyAlignment="1" applyProtection="1">
      <alignment horizontal="center"/>
    </xf>
    <xf numFmtId="37" fontId="1" fillId="0" borderId="70" xfId="0" applyFont="1" applyBorder="1" applyAlignment="1" applyProtection="1">
      <alignment horizontal="center"/>
    </xf>
    <xf numFmtId="37" fontId="0" fillId="0" borderId="170" xfId="0" applyBorder="1" applyProtection="1"/>
    <xf numFmtId="37" fontId="0" fillId="0" borderId="91" xfId="0" applyBorder="1" applyProtection="1"/>
    <xf numFmtId="37" fontId="0" fillId="0" borderId="92" xfId="0" applyBorder="1" applyProtection="1"/>
    <xf numFmtId="37" fontId="0" fillId="0" borderId="158" xfId="0" applyBorder="1" applyAlignment="1" applyProtection="1">
      <alignment horizontal="right"/>
    </xf>
    <xf numFmtId="37" fontId="1" fillId="0" borderId="0" xfId="0" applyFont="1" applyProtection="1"/>
    <xf numFmtId="37" fontId="1" fillId="0" borderId="2" xfId="0" applyFont="1" applyBorder="1" applyProtection="1"/>
    <xf numFmtId="178" fontId="13" fillId="0" borderId="258" xfId="0" applyNumberFormat="1" applyFont="1" applyFill="1" applyBorder="1" applyProtection="1"/>
    <xf numFmtId="37" fontId="1" fillId="0" borderId="259" xfId="0" applyFont="1" applyBorder="1" applyProtection="1"/>
    <xf numFmtId="178" fontId="13" fillId="0" borderId="260" xfId="0" applyNumberFormat="1" applyFont="1" applyFill="1" applyBorder="1" applyProtection="1"/>
    <xf numFmtId="37" fontId="1" fillId="0" borderId="261" xfId="0" applyFont="1" applyBorder="1" applyProtection="1"/>
    <xf numFmtId="177" fontId="13" fillId="0" borderId="1" xfId="0" applyNumberFormat="1" applyFont="1" applyBorder="1" applyProtection="1"/>
    <xf numFmtId="177" fontId="13" fillId="0" borderId="36" xfId="0" applyNumberFormat="1" applyFont="1" applyBorder="1" applyProtection="1"/>
    <xf numFmtId="177" fontId="13" fillId="0" borderId="258" xfId="0" applyNumberFormat="1" applyFont="1" applyFill="1" applyBorder="1" applyProtection="1"/>
    <xf numFmtId="37" fontId="1" fillId="0" borderId="262" xfId="0" quotePrefix="1" applyFont="1" applyBorder="1" applyAlignment="1" applyProtection="1">
      <alignment horizontal="left"/>
    </xf>
    <xf numFmtId="177" fontId="13" fillId="0" borderId="4" xfId="0" applyNumberFormat="1" applyFont="1" applyBorder="1" applyProtection="1"/>
    <xf numFmtId="177" fontId="13" fillId="0" borderId="53" xfId="0" applyNumberFormat="1" applyFont="1" applyBorder="1" applyProtection="1"/>
    <xf numFmtId="177" fontId="13" fillId="0" borderId="260" xfId="0" applyNumberFormat="1" applyFont="1" applyFill="1" applyBorder="1" applyProtection="1"/>
    <xf numFmtId="37" fontId="1" fillId="0" borderId="261" xfId="0" quotePrefix="1" applyFont="1" applyBorder="1" applyAlignment="1" applyProtection="1">
      <alignment horizontal="left"/>
    </xf>
    <xf numFmtId="37" fontId="1" fillId="0" borderId="262" xfId="0" applyFont="1" applyBorder="1" applyProtection="1"/>
    <xf numFmtId="178" fontId="13" fillId="0" borderId="263" xfId="0" applyNumberFormat="1" applyFont="1" applyFill="1" applyBorder="1" applyProtection="1"/>
    <xf numFmtId="37" fontId="1" fillId="0" borderId="264" xfId="0" applyFont="1" applyBorder="1" applyProtection="1"/>
    <xf numFmtId="37" fontId="1" fillId="0" borderId="265" xfId="0" applyFont="1" applyBorder="1" applyProtection="1"/>
    <xf numFmtId="37" fontId="1" fillId="0" borderId="266" xfId="0" applyFont="1" applyBorder="1" applyAlignment="1" applyProtection="1">
      <alignment horizontal="center"/>
    </xf>
    <xf numFmtId="37" fontId="1" fillId="0" borderId="267" xfId="0" applyFont="1" applyBorder="1" applyProtection="1"/>
    <xf numFmtId="37" fontId="1" fillId="0" borderId="0" xfId="0" applyFont="1" applyBorder="1" applyProtection="1"/>
    <xf numFmtId="37" fontId="1" fillId="0" borderId="255" xfId="0" applyFont="1" applyBorder="1" applyProtection="1"/>
    <xf numFmtId="37" fontId="1" fillId="0" borderId="91" xfId="0" applyFont="1" applyBorder="1" applyProtection="1"/>
    <xf numFmtId="37" fontId="1" fillId="0" borderId="170" xfId="0" applyFont="1" applyBorder="1" applyProtection="1"/>
    <xf numFmtId="37" fontId="1" fillId="0" borderId="268" xfId="0" applyFont="1" applyBorder="1" applyProtection="1"/>
    <xf numFmtId="37" fontId="1" fillId="0" borderId="269" xfId="0" applyFont="1" applyBorder="1" applyAlignment="1" applyProtection="1">
      <alignment horizontal="right"/>
    </xf>
    <xf numFmtId="37" fontId="1" fillId="0" borderId="1" xfId="0" applyFont="1" applyBorder="1" applyProtection="1"/>
    <xf numFmtId="37" fontId="0" fillId="0" borderId="0" xfId="0" quotePrefix="1" applyFont="1" applyAlignment="1" applyProtection="1">
      <alignment horizontal="left"/>
    </xf>
    <xf numFmtId="178" fontId="4" fillId="0" borderId="1" xfId="0" applyNumberFormat="1" applyFont="1" applyFill="1" applyBorder="1" applyProtection="1"/>
    <xf numFmtId="178" fontId="4" fillId="0" borderId="82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7" xfId="0" applyNumberFormat="1" applyFont="1" applyFill="1" applyBorder="1" applyProtection="1"/>
    <xf numFmtId="178" fontId="4" fillId="0" borderId="35" xfId="0" applyNumberFormat="1" applyFont="1" applyFill="1" applyBorder="1" applyProtection="1"/>
    <xf numFmtId="178" fontId="4" fillId="0" borderId="4" xfId="0" applyNumberFormat="1" applyFont="1" applyFill="1" applyBorder="1" applyProtection="1"/>
    <xf numFmtId="178" fontId="4" fillId="0" borderId="246" xfId="0" applyNumberFormat="1" applyFont="1" applyFill="1" applyBorder="1" applyProtection="1"/>
    <xf numFmtId="178" fontId="4" fillId="0" borderId="53" xfId="0" applyNumberFormat="1" applyFont="1" applyFill="1" applyBorder="1" applyProtection="1"/>
    <xf numFmtId="178" fontId="4" fillId="0" borderId="54" xfId="0" applyNumberFormat="1" applyFont="1" applyFill="1" applyBorder="1" applyProtection="1"/>
    <xf numFmtId="178" fontId="4" fillId="0" borderId="52" xfId="0" applyNumberFormat="1" applyFont="1" applyFill="1" applyBorder="1" applyProtection="1"/>
    <xf numFmtId="178" fontId="1" fillId="0" borderId="4" xfId="0" applyNumberFormat="1" applyFont="1" applyFill="1" applyBorder="1" applyProtection="1"/>
    <xf numFmtId="178" fontId="1" fillId="0" borderId="246" xfId="0" applyNumberFormat="1" applyFont="1" applyFill="1" applyBorder="1" applyProtection="1"/>
    <xf numFmtId="178" fontId="1" fillId="0" borderId="53" xfId="0" applyNumberFormat="1" applyFont="1" applyFill="1" applyBorder="1" applyProtection="1"/>
    <xf numFmtId="178" fontId="1" fillId="0" borderId="54" xfId="0" applyNumberFormat="1" applyFont="1" applyFill="1" applyBorder="1" applyProtection="1"/>
    <xf numFmtId="178" fontId="1" fillId="0" borderId="52" xfId="0" applyNumberFormat="1" applyFont="1" applyFill="1" applyBorder="1" applyProtection="1"/>
    <xf numFmtId="178" fontId="1" fillId="0" borderId="1" xfId="0" applyNumberFormat="1" applyFont="1" applyFill="1" applyBorder="1" applyProtection="1"/>
    <xf numFmtId="178" fontId="1" fillId="0" borderId="82" xfId="0" applyNumberFormat="1" applyFont="1" applyFill="1" applyBorder="1" applyProtection="1"/>
    <xf numFmtId="178" fontId="1" fillId="0" borderId="36" xfId="0" applyNumberFormat="1" applyFont="1" applyFill="1" applyBorder="1" applyProtection="1"/>
    <xf numFmtId="178" fontId="1" fillId="0" borderId="7" xfId="0" applyNumberFormat="1" applyFont="1" applyFill="1" applyBorder="1" applyProtection="1"/>
    <xf numFmtId="178" fontId="1" fillId="0" borderId="35" xfId="0" applyNumberFormat="1" applyFont="1" applyFill="1" applyBorder="1" applyProtection="1"/>
    <xf numFmtId="178" fontId="1" fillId="0" borderId="0" xfId="0" applyNumberFormat="1" applyFont="1" applyFill="1" applyBorder="1" applyProtection="1"/>
    <xf numFmtId="178" fontId="1" fillId="0" borderId="253" xfId="0" applyNumberFormat="1" applyFont="1" applyFill="1" applyBorder="1" applyProtection="1"/>
    <xf numFmtId="178" fontId="1" fillId="0" borderId="69" xfId="0" applyNumberFormat="1" applyFont="1" applyFill="1" applyBorder="1" applyProtection="1"/>
    <xf numFmtId="178" fontId="1" fillId="0" borderId="70" xfId="0" applyNumberFormat="1" applyFont="1" applyFill="1" applyBorder="1" applyProtection="1"/>
    <xf numFmtId="178" fontId="1" fillId="0" borderId="147" xfId="0" applyNumberFormat="1" applyFont="1" applyFill="1" applyBorder="1" applyProtection="1"/>
    <xf numFmtId="178" fontId="1" fillId="0" borderId="280" xfId="0" applyNumberFormat="1" applyFont="1" applyFill="1" applyBorder="1" applyProtection="1"/>
    <xf numFmtId="178" fontId="1" fillId="0" borderId="281" xfId="0" applyNumberFormat="1" applyFont="1" applyFill="1" applyBorder="1" applyProtection="1"/>
    <xf numFmtId="178" fontId="1" fillId="0" borderId="196" xfId="0" applyNumberFormat="1" applyFont="1" applyFill="1" applyBorder="1" applyProtection="1"/>
    <xf numFmtId="178" fontId="1" fillId="0" borderId="176" xfId="0" applyNumberFormat="1" applyFont="1" applyFill="1" applyBorder="1" applyProtection="1"/>
    <xf numFmtId="178" fontId="1" fillId="0" borderId="282" xfId="0" applyNumberFormat="1" applyFont="1" applyFill="1" applyBorder="1" applyProtection="1"/>
    <xf numFmtId="178" fontId="1" fillId="0" borderId="55" xfId="0" applyNumberFormat="1" applyFont="1" applyFill="1" applyBorder="1" applyProtection="1"/>
    <xf numFmtId="37" fontId="1" fillId="0" borderId="32" xfId="0" applyFont="1" applyFill="1" applyBorder="1" applyProtection="1"/>
    <xf numFmtId="37" fontId="1" fillId="0" borderId="97" xfId="0" applyFont="1" applyFill="1" applyBorder="1" applyProtection="1"/>
    <xf numFmtId="37" fontId="1" fillId="0" borderId="1" xfId="0" applyFont="1" applyFill="1" applyBorder="1" applyProtection="1"/>
    <xf numFmtId="37" fontId="1" fillId="0" borderId="36" xfId="0" applyFont="1" applyFill="1" applyBorder="1" applyProtection="1"/>
    <xf numFmtId="37" fontId="1" fillId="0" borderId="7" xfId="0" applyFont="1" applyFill="1" applyBorder="1" applyProtection="1"/>
    <xf numFmtId="37" fontId="1" fillId="0" borderId="5" xfId="0" applyFont="1" applyFill="1" applyBorder="1" applyProtection="1"/>
    <xf numFmtId="37" fontId="1" fillId="0" borderId="108" xfId="0" applyFont="1" applyFill="1" applyBorder="1" applyProtection="1"/>
    <xf numFmtId="37" fontId="1" fillId="0" borderId="4" xfId="0" applyFont="1" applyFill="1" applyBorder="1" applyProtection="1"/>
    <xf numFmtId="37" fontId="1" fillId="0" borderId="53" xfId="0" applyFont="1" applyFill="1" applyBorder="1" applyProtection="1"/>
    <xf numFmtId="37" fontId="1" fillId="0" borderId="54" xfId="0" applyFont="1" applyFill="1" applyBorder="1" applyProtection="1"/>
    <xf numFmtId="37" fontId="1" fillId="0" borderId="157" xfId="0" applyFont="1" applyFill="1" applyBorder="1" applyProtection="1"/>
    <xf numFmtId="37" fontId="1" fillId="0" borderId="86" xfId="0" applyFont="1" applyFill="1" applyBorder="1" applyProtection="1"/>
    <xf numFmtId="37" fontId="1" fillId="0" borderId="69" xfId="0" applyFont="1" applyFill="1" applyBorder="1" applyProtection="1"/>
    <xf numFmtId="37" fontId="1" fillId="0" borderId="70" xfId="0" applyFont="1" applyFill="1" applyBorder="1" applyProtection="1"/>
    <xf numFmtId="37" fontId="1" fillId="0" borderId="280" xfId="0" applyFont="1" applyFill="1" applyBorder="1" applyProtection="1"/>
    <xf numFmtId="37" fontId="1" fillId="0" borderId="286" xfId="0" applyFont="1" applyFill="1" applyBorder="1" applyProtection="1"/>
    <xf numFmtId="37" fontId="1" fillId="0" borderId="55" xfId="0" applyFont="1" applyFill="1" applyBorder="1" applyProtection="1"/>
    <xf numFmtId="37" fontId="1" fillId="0" borderId="196" xfId="0" applyFont="1" applyFill="1" applyBorder="1" applyProtection="1"/>
    <xf numFmtId="37" fontId="1" fillId="0" borderId="176" xfId="0" applyFont="1" applyFill="1" applyBorder="1" applyProtection="1"/>
    <xf numFmtId="37" fontId="1" fillId="0" borderId="287" xfId="0" applyFont="1" applyFill="1" applyBorder="1" applyProtection="1"/>
    <xf numFmtId="37" fontId="1" fillId="0" borderId="288" xfId="0" applyFont="1" applyFill="1" applyBorder="1" applyProtection="1"/>
    <xf numFmtId="37" fontId="1" fillId="0" borderId="248" xfId="0" applyFont="1" applyFill="1" applyBorder="1" applyProtection="1"/>
    <xf numFmtId="37" fontId="13" fillId="0" borderId="39" xfId="6" applyNumberFormat="1" applyFont="1" applyFill="1" applyBorder="1" applyProtection="1"/>
    <xf numFmtId="178" fontId="13" fillId="0" borderId="289" xfId="0" applyNumberFormat="1" applyFont="1" applyFill="1" applyBorder="1" applyProtection="1"/>
    <xf numFmtId="178" fontId="5" fillId="0" borderId="15" xfId="0" applyNumberFormat="1" applyFont="1" applyFill="1" applyBorder="1" applyProtection="1"/>
    <xf numFmtId="37" fontId="5" fillId="0" borderId="2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/>
    </xf>
    <xf numFmtId="37" fontId="5" fillId="0" borderId="6" xfId="0" applyFont="1" applyFill="1" applyBorder="1" applyAlignment="1" applyProtection="1">
      <alignment horizontal="center"/>
    </xf>
    <xf numFmtId="37" fontId="0" fillId="0" borderId="0" xfId="0" quotePrefix="1" applyFill="1" applyAlignment="1" applyProtection="1">
      <alignment horizontal="left"/>
    </xf>
    <xf numFmtId="37" fontId="0" fillId="0" borderId="1" xfId="0" applyFill="1" applyBorder="1" applyProtection="1"/>
    <xf numFmtId="37" fontId="0" fillId="0" borderId="0" xfId="0" applyFill="1" applyBorder="1" applyAlignment="1" applyProtection="1">
      <alignment horizontal="right"/>
    </xf>
    <xf numFmtId="37" fontId="0" fillId="0" borderId="2" xfId="0" applyFill="1" applyBorder="1" applyProtection="1"/>
    <xf numFmtId="37" fontId="1" fillId="0" borderId="0" xfId="0" quotePrefix="1" applyFont="1" applyFill="1" applyAlignment="1" applyProtection="1">
      <alignment horizontal="left"/>
    </xf>
    <xf numFmtId="37" fontId="1" fillId="0" borderId="0" xfId="0" applyFont="1" applyFill="1" applyAlignment="1" applyProtection="1">
      <alignment horizontal="right"/>
    </xf>
    <xf numFmtId="37" fontId="1" fillId="0" borderId="6" xfId="0" applyFont="1" applyFill="1" applyBorder="1" applyProtection="1"/>
    <xf numFmtId="37" fontId="1" fillId="0" borderId="2" xfId="0" applyFont="1" applyFill="1" applyBorder="1" applyAlignment="1" applyProtection="1">
      <alignment horizontal="center"/>
    </xf>
    <xf numFmtId="37" fontId="1" fillId="0" borderId="217" xfId="0" applyFont="1" applyFill="1" applyBorder="1" applyProtection="1"/>
    <xf numFmtId="37" fontId="1" fillId="0" borderId="216" xfId="0" applyFont="1" applyFill="1" applyBorder="1" applyProtection="1"/>
    <xf numFmtId="37" fontId="1" fillId="0" borderId="284" xfId="0" applyFont="1" applyFill="1" applyBorder="1" applyProtection="1"/>
    <xf numFmtId="37" fontId="1" fillId="0" borderId="216" xfId="0" quotePrefix="1" applyFont="1" applyFill="1" applyBorder="1" applyAlignment="1" applyProtection="1">
      <alignment horizontal="left"/>
    </xf>
    <xf numFmtId="37" fontId="1" fillId="0" borderId="6" xfId="0" applyFont="1" applyFill="1" applyBorder="1" applyAlignment="1" applyProtection="1">
      <alignment horizontal="center"/>
    </xf>
    <xf numFmtId="37" fontId="1" fillId="0" borderId="213" xfId="0" applyFont="1" applyFill="1" applyBorder="1" applyProtection="1"/>
    <xf numFmtId="37" fontId="1" fillId="0" borderId="217" xfId="0" quotePrefix="1" applyFont="1" applyFill="1" applyBorder="1" applyAlignment="1" applyProtection="1">
      <alignment horizontal="left"/>
    </xf>
    <xf numFmtId="37" fontId="1" fillId="0" borderId="284" xfId="0" quotePrefix="1" applyFont="1" applyFill="1" applyBorder="1" applyAlignment="1" applyProtection="1">
      <alignment horizontal="left"/>
    </xf>
    <xf numFmtId="37" fontId="1" fillId="0" borderId="3" xfId="0" applyFont="1" applyFill="1" applyBorder="1" applyProtection="1"/>
    <xf numFmtId="37" fontId="1" fillId="0" borderId="32" xfId="0" quotePrefix="1" applyFont="1" applyFill="1" applyBorder="1" applyAlignment="1" applyProtection="1">
      <alignment horizontal="left"/>
    </xf>
    <xf numFmtId="37" fontId="1" fillId="0" borderId="6" xfId="0" quotePrefix="1" applyFont="1" applyFill="1" applyBorder="1" applyAlignment="1" applyProtection="1">
      <alignment horizontal="left"/>
    </xf>
    <xf numFmtId="37" fontId="1" fillId="0" borderId="0" xfId="0" applyFont="1" applyFill="1" applyAlignment="1" applyProtection="1"/>
    <xf numFmtId="37" fontId="1" fillId="0" borderId="70" xfId="0" quotePrefix="1" applyFont="1" applyFill="1" applyBorder="1" applyAlignment="1" applyProtection="1">
      <alignment horizontal="center"/>
    </xf>
    <xf numFmtId="37" fontId="1" fillId="0" borderId="0" xfId="0" quotePrefix="1" applyFont="1" applyFill="1" applyBorder="1" applyAlignment="1" applyProtection="1">
      <alignment horizontal="center"/>
    </xf>
    <xf numFmtId="37" fontId="1" fillId="0" borderId="154" xfId="0" applyFont="1" applyFill="1" applyBorder="1" applyProtection="1"/>
    <xf numFmtId="37" fontId="1" fillId="0" borderId="151" xfId="0" applyFont="1" applyFill="1" applyBorder="1" applyProtection="1"/>
    <xf numFmtId="176" fontId="1" fillId="0" borderId="7" xfId="0" applyNumberFormat="1" applyFont="1" applyFill="1" applyBorder="1" applyProtection="1"/>
    <xf numFmtId="176" fontId="1" fillId="0" borderId="1" xfId="0" applyNumberFormat="1" applyFont="1" applyFill="1" applyBorder="1" applyProtection="1"/>
    <xf numFmtId="178" fontId="5" fillId="0" borderId="11" xfId="0" applyNumberFormat="1" applyFont="1" applyFill="1" applyBorder="1" applyProtection="1"/>
    <xf numFmtId="178" fontId="5" fillId="0" borderId="12" xfId="0" applyNumberFormat="1" applyFont="1" applyFill="1" applyBorder="1" applyProtection="1"/>
    <xf numFmtId="178" fontId="5" fillId="0" borderId="13" xfId="0" applyNumberFormat="1" applyFont="1" applyFill="1" applyBorder="1" applyProtection="1"/>
    <xf numFmtId="178" fontId="5" fillId="0" borderId="14" xfId="0" applyNumberFormat="1" applyFont="1" applyFill="1" applyBorder="1" applyProtection="1"/>
    <xf numFmtId="178" fontId="5" fillId="0" borderId="16" xfId="0" applyNumberFormat="1" applyFont="1" applyFill="1" applyBorder="1" applyProtection="1"/>
    <xf numFmtId="178" fontId="5" fillId="0" borderId="28" xfId="0" applyNumberFormat="1" applyFont="1" applyFill="1" applyBorder="1" applyProtection="1"/>
    <xf numFmtId="178" fontId="5" fillId="0" borderId="26" xfId="0" applyNumberFormat="1" applyFont="1" applyFill="1" applyBorder="1" applyProtection="1"/>
    <xf numFmtId="178" fontId="5" fillId="0" borderId="27" xfId="0" applyNumberFormat="1" applyFont="1" applyFill="1" applyBorder="1" applyProtection="1"/>
    <xf numFmtId="178" fontId="5" fillId="0" borderId="29" xfId="0" applyNumberFormat="1" applyFont="1" applyFill="1" applyBorder="1" applyProtection="1"/>
    <xf numFmtId="178" fontId="5" fillId="0" borderId="30" xfId="0" applyNumberFormat="1" applyFont="1" applyFill="1" applyBorder="1" applyProtection="1"/>
    <xf numFmtId="178" fontId="5" fillId="0" borderId="31" xfId="0" applyNumberFormat="1" applyFont="1" applyFill="1" applyBorder="1" applyProtection="1"/>
    <xf numFmtId="37" fontId="6" fillId="0" borderId="117" xfId="0" applyFont="1" applyFill="1" applyBorder="1" applyAlignment="1" applyProtection="1">
      <alignment horizontal="center"/>
    </xf>
    <xf numFmtId="37" fontId="5" fillId="0" borderId="42" xfId="0" applyFont="1" applyFill="1" applyBorder="1" applyAlignment="1" applyProtection="1">
      <protection locked="0"/>
    </xf>
    <xf numFmtId="37" fontId="5" fillId="0" borderId="80" xfId="0" applyFont="1" applyFill="1" applyBorder="1" applyProtection="1">
      <protection locked="0"/>
    </xf>
    <xf numFmtId="37" fontId="5" fillId="0" borderId="65" xfId="0" applyFont="1" applyFill="1" applyBorder="1" applyProtection="1">
      <protection locked="0"/>
    </xf>
    <xf numFmtId="178" fontId="5" fillId="0" borderId="48" xfId="2" applyNumberFormat="1" applyFont="1" applyFill="1" applyBorder="1" applyAlignment="1" applyProtection="1">
      <alignment horizontal="right"/>
    </xf>
    <xf numFmtId="182" fontId="5" fillId="2" borderId="33" xfId="0" applyNumberFormat="1" applyFont="1" applyFill="1" applyBorder="1" applyProtection="1">
      <protection locked="0"/>
    </xf>
    <xf numFmtId="179" fontId="5" fillId="2" borderId="32" xfId="0" applyNumberFormat="1" applyFont="1" applyFill="1" applyBorder="1" applyProtection="1">
      <protection locked="0"/>
    </xf>
    <xf numFmtId="0" fontId="5" fillId="0" borderId="57" xfId="2" applyFont="1" applyFill="1" applyBorder="1" applyAlignment="1" applyProtection="1">
      <alignment horizontal="center"/>
    </xf>
    <xf numFmtId="178" fontId="5" fillId="0" borderId="58" xfId="7" applyNumberFormat="1" applyFont="1" applyFill="1" applyBorder="1" applyAlignment="1" applyProtection="1">
      <alignment horizontal="right"/>
    </xf>
    <xf numFmtId="178" fontId="5" fillId="0" borderId="58" xfId="7" applyNumberFormat="1" applyFont="1" applyFill="1" applyBorder="1" applyAlignment="1" applyProtection="1"/>
    <xf numFmtId="178" fontId="5" fillId="0" borderId="62" xfId="7" applyNumberFormat="1" applyFont="1" applyFill="1" applyBorder="1" applyAlignment="1" applyProtection="1"/>
    <xf numFmtId="178" fontId="5" fillId="0" borderId="121" xfId="7" applyNumberFormat="1" applyFont="1" applyFill="1" applyBorder="1" applyAlignment="1" applyProtection="1"/>
    <xf numFmtId="178" fontId="5" fillId="0" borderId="72" xfId="7" applyNumberFormat="1" applyFont="1" applyFill="1" applyBorder="1" applyAlignment="1" applyProtection="1"/>
    <xf numFmtId="178" fontId="5" fillId="0" borderId="48" xfId="7" applyNumberFormat="1" applyFont="1" applyFill="1" applyBorder="1" applyAlignment="1" applyProtection="1"/>
    <xf numFmtId="178" fontId="13" fillId="0" borderId="290" xfId="0" applyNumberFormat="1" applyFont="1" applyFill="1" applyBorder="1" applyProtection="1"/>
    <xf numFmtId="178" fontId="13" fillId="0" borderId="107" xfId="0" applyNumberFormat="1" applyFont="1" applyFill="1" applyBorder="1" applyProtection="1"/>
    <xf numFmtId="37" fontId="0" fillId="0" borderId="90" xfId="0" applyBorder="1" applyProtection="1"/>
    <xf numFmtId="37" fontId="0" fillId="0" borderId="0" xfId="0" applyAlignment="1" applyProtection="1">
      <alignment horizontal="right"/>
    </xf>
    <xf numFmtId="37" fontId="0" fillId="0" borderId="147" xfId="0" applyBorder="1" applyAlignment="1" applyProtection="1">
      <alignment horizontal="center"/>
    </xf>
    <xf numFmtId="37" fontId="0" fillId="0" borderId="70" xfId="0" applyBorder="1" applyAlignment="1" applyProtection="1">
      <alignment horizontal="center"/>
    </xf>
    <xf numFmtId="37" fontId="0" fillId="0" borderId="69" xfId="0" applyBorder="1" applyAlignment="1" applyProtection="1">
      <alignment horizontal="center"/>
    </xf>
    <xf numFmtId="37" fontId="0" fillId="0" borderId="253" xfId="0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37" fontId="0" fillId="0" borderId="2" xfId="0" applyBorder="1" applyAlignment="1" applyProtection="1">
      <alignment horizontal="center"/>
    </xf>
    <xf numFmtId="37" fontId="0" fillId="0" borderId="3" xfId="0" applyBorder="1" applyProtection="1"/>
    <xf numFmtId="178" fontId="13" fillId="0" borderId="206" xfId="0" applyNumberFormat="1" applyFont="1" applyBorder="1" applyProtection="1"/>
    <xf numFmtId="177" fontId="13" fillId="0" borderId="271" xfId="0" applyNumberFormat="1" applyFont="1" applyBorder="1" applyProtection="1"/>
    <xf numFmtId="178" fontId="13" fillId="0" borderId="270" xfId="0" applyNumberFormat="1" applyFont="1" applyBorder="1" applyProtection="1"/>
    <xf numFmtId="177" fontId="13" fillId="0" borderId="205" xfId="0" applyNumberFormat="1" applyFont="1" applyBorder="1" applyProtection="1"/>
    <xf numFmtId="37" fontId="0" fillId="0" borderId="56" xfId="0" applyBorder="1" applyProtection="1"/>
    <xf numFmtId="37" fontId="0" fillId="0" borderId="2" xfId="0" quotePrefix="1" applyBorder="1" applyAlignment="1" applyProtection="1">
      <alignment horizontal="left"/>
    </xf>
    <xf numFmtId="37" fontId="0" fillId="0" borderId="6" xfId="0" applyBorder="1" applyAlignment="1" applyProtection="1">
      <alignment horizontal="center"/>
    </xf>
    <xf numFmtId="37" fontId="0" fillId="3" borderId="276" xfId="0" applyFill="1" applyBorder="1" applyProtection="1"/>
    <xf numFmtId="178" fontId="1" fillId="3" borderId="275" xfId="0" applyNumberFormat="1" applyFont="1" applyFill="1" applyBorder="1" applyProtection="1"/>
    <xf numFmtId="178" fontId="1" fillId="3" borderId="274" xfId="0" applyNumberFormat="1" applyFont="1" applyFill="1" applyBorder="1" applyProtection="1"/>
    <xf numFmtId="178" fontId="1" fillId="3" borderId="273" xfId="0" applyNumberFormat="1" applyFont="1" applyFill="1" applyBorder="1" applyProtection="1"/>
    <xf numFmtId="178" fontId="1" fillId="3" borderId="272" xfId="0" applyNumberFormat="1" applyFont="1" applyFill="1" applyBorder="1" applyProtection="1"/>
    <xf numFmtId="178" fontId="1" fillId="3" borderId="211" xfId="0" applyNumberFormat="1" applyFont="1" applyFill="1" applyBorder="1" applyProtection="1"/>
    <xf numFmtId="37" fontId="0" fillId="0" borderId="3" xfId="0" quotePrefix="1" applyBorder="1" applyAlignment="1" applyProtection="1">
      <alignment horizontal="left"/>
    </xf>
    <xf numFmtId="178" fontId="13" fillId="0" borderId="140" xfId="0" applyNumberFormat="1" applyFont="1" applyBorder="1" applyProtection="1"/>
    <xf numFmtId="177" fontId="13" fillId="0" borderId="283" xfId="0" applyNumberFormat="1" applyFont="1" applyBorder="1" applyProtection="1"/>
    <xf numFmtId="37" fontId="0" fillId="0" borderId="56" xfId="0" quotePrefix="1" applyBorder="1" applyAlignment="1" applyProtection="1">
      <alignment horizontal="left"/>
    </xf>
    <xf numFmtId="178" fontId="13" fillId="0" borderId="49" xfId="0" applyNumberFormat="1" applyFont="1" applyBorder="1" applyProtection="1"/>
    <xf numFmtId="177" fontId="13" fillId="0" borderId="279" xfId="0" applyNumberFormat="1" applyFont="1" applyBorder="1" applyProtection="1"/>
    <xf numFmtId="178" fontId="13" fillId="0" borderId="278" xfId="0" applyNumberFormat="1" applyFont="1" applyBorder="1" applyProtection="1"/>
    <xf numFmtId="177" fontId="13" fillId="0" borderId="277" xfId="0" applyNumberFormat="1" applyFont="1" applyBorder="1" applyProtection="1"/>
    <xf numFmtId="37" fontId="0" fillId="0" borderId="4" xfId="0" applyBorder="1" applyProtection="1"/>
    <xf numFmtId="37" fontId="0" fillId="0" borderId="1" xfId="0" quotePrefix="1" applyBorder="1" applyAlignment="1" applyProtection="1">
      <alignment horizontal="left"/>
    </xf>
    <xf numFmtId="37" fontId="0" fillId="3" borderId="6" xfId="0" quotePrefix="1" applyFill="1" applyBorder="1" applyAlignment="1" applyProtection="1">
      <alignment horizontal="left"/>
    </xf>
    <xf numFmtId="37" fontId="0" fillId="3" borderId="1" xfId="0" applyFill="1" applyBorder="1" applyProtection="1"/>
    <xf numFmtId="177" fontId="1" fillId="3" borderId="35" xfId="0" applyNumberFormat="1" applyFont="1" applyFill="1" applyBorder="1" applyProtection="1"/>
    <xf numFmtId="177" fontId="1" fillId="3" borderId="7" xfId="0" applyNumberFormat="1" applyFont="1" applyFill="1" applyBorder="1" applyProtection="1"/>
    <xf numFmtId="177" fontId="1" fillId="3" borderId="36" xfId="0" applyNumberFormat="1" applyFont="1" applyFill="1" applyBorder="1" applyProtection="1"/>
    <xf numFmtId="177" fontId="1" fillId="3" borderId="82" xfId="0" applyNumberFormat="1" applyFont="1" applyFill="1" applyBorder="1" applyProtection="1"/>
    <xf numFmtId="177" fontId="1" fillId="3" borderId="1" xfId="0" applyNumberFormat="1" applyFont="1" applyFill="1" applyBorder="1" applyProtection="1"/>
    <xf numFmtId="37" fontId="1" fillId="0" borderId="90" xfId="0" applyFont="1" applyBorder="1" applyProtection="1"/>
    <xf numFmtId="37" fontId="1" fillId="0" borderId="92" xfId="0" applyFont="1" applyBorder="1" applyProtection="1"/>
    <xf numFmtId="37" fontId="1" fillId="0" borderId="0" xfId="0" applyFont="1" applyAlignment="1" applyProtection="1">
      <alignment horizontal="right"/>
    </xf>
    <xf numFmtId="37" fontId="1" fillId="0" borderId="6" xfId="0" applyFont="1" applyBorder="1" applyProtection="1"/>
    <xf numFmtId="37" fontId="1" fillId="0" borderId="2" xfId="0" applyFont="1" applyBorder="1" applyAlignment="1" applyProtection="1">
      <alignment horizontal="center"/>
    </xf>
    <xf numFmtId="37" fontId="1" fillId="0" borderId="217" xfId="0" applyFont="1" applyBorder="1" applyProtection="1"/>
    <xf numFmtId="37" fontId="1" fillId="0" borderId="216" xfId="0" applyFont="1" applyBorder="1" applyProtection="1"/>
    <xf numFmtId="37" fontId="1" fillId="0" borderId="284" xfId="0" applyFont="1" applyBorder="1" applyProtection="1"/>
    <xf numFmtId="37" fontId="1" fillId="0" borderId="216" xfId="0" quotePrefix="1" applyFont="1" applyBorder="1" applyAlignment="1" applyProtection="1">
      <alignment horizontal="left"/>
    </xf>
    <xf numFmtId="37" fontId="1" fillId="0" borderId="6" xfId="0" applyFont="1" applyBorder="1" applyAlignment="1" applyProtection="1">
      <alignment horizontal="center"/>
    </xf>
    <xf numFmtId="37" fontId="1" fillId="3" borderId="213" xfId="0" applyFont="1" applyFill="1" applyBorder="1" applyProtection="1"/>
    <xf numFmtId="178" fontId="1" fillId="3" borderId="251" xfId="0" applyNumberFormat="1" applyFont="1" applyFill="1" applyBorder="1" applyProtection="1"/>
    <xf numFmtId="178" fontId="1" fillId="3" borderId="285" xfId="0" applyNumberFormat="1" applyFont="1" applyFill="1" applyBorder="1" applyProtection="1"/>
    <xf numFmtId="37" fontId="1" fillId="0" borderId="217" xfId="0" quotePrefix="1" applyFont="1" applyBorder="1" applyAlignment="1" applyProtection="1">
      <alignment horizontal="left"/>
    </xf>
    <xf numFmtId="37" fontId="1" fillId="0" borderId="284" xfId="0" quotePrefix="1" applyFont="1" applyBorder="1" applyAlignment="1" applyProtection="1">
      <alignment horizontal="left"/>
    </xf>
    <xf numFmtId="37" fontId="1" fillId="0" borderId="3" xfId="0" applyFont="1" applyBorder="1" applyProtection="1"/>
    <xf numFmtId="37" fontId="1" fillId="0" borderId="5" xfId="0" applyFont="1" applyBorder="1" applyProtection="1"/>
    <xf numFmtId="37" fontId="1" fillId="0" borderId="32" xfId="0" quotePrefix="1" applyFont="1" applyBorder="1" applyAlignment="1" applyProtection="1">
      <alignment horizontal="left"/>
    </xf>
    <xf numFmtId="37" fontId="1" fillId="3" borderId="6" xfId="0" quotePrefix="1" applyFont="1" applyFill="1" applyBorder="1" applyAlignment="1" applyProtection="1">
      <alignment horizontal="left"/>
    </xf>
    <xf numFmtId="37" fontId="1" fillId="3" borderId="32" xfId="0" applyFont="1" applyFill="1" applyBorder="1" applyProtection="1"/>
    <xf numFmtId="177" fontId="1" fillId="3" borderId="97" xfId="0" applyNumberFormat="1" applyFont="1" applyFill="1" applyBorder="1" applyProtection="1"/>
    <xf numFmtId="177" fontId="1" fillId="3" borderId="32" xfId="0" applyNumberFormat="1" applyFont="1" applyFill="1" applyBorder="1" applyProtection="1"/>
    <xf numFmtId="37" fontId="1" fillId="0" borderId="32" xfId="0" applyFont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  <xf numFmtId="0" fontId="5" fillId="0" borderId="88" xfId="2" applyFont="1" applyFill="1" applyBorder="1" applyAlignment="1" applyProtection="1">
      <alignment horizontal="center" vertical="center"/>
    </xf>
    <xf numFmtId="0" fontId="5" fillId="0" borderId="87" xfId="2" applyFont="1" applyFill="1" applyBorder="1" applyAlignment="1" applyProtection="1">
      <alignment horizontal="center" vertical="center"/>
    </xf>
    <xf numFmtId="0" fontId="5" fillId="0" borderId="85" xfId="2" applyFont="1" applyFill="1" applyBorder="1" applyAlignment="1" applyProtection="1">
      <alignment horizontal="center" vertical="center"/>
    </xf>
    <xf numFmtId="0" fontId="5" fillId="0" borderId="84" xfId="2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37" fontId="5" fillId="0" borderId="56" xfId="0" applyFont="1" applyFill="1" applyBorder="1" applyAlignment="1" applyProtection="1">
      <alignment horizontal="left"/>
    </xf>
    <xf numFmtId="37" fontId="0" fillId="0" borderId="55" xfId="0" applyFill="1" applyBorder="1" applyAlignment="1" applyProtection="1">
      <alignment horizontal="left"/>
    </xf>
    <xf numFmtId="37" fontId="5" fillId="0" borderId="46" xfId="0" applyFont="1" applyFill="1" applyBorder="1" applyAlignment="1" applyProtection="1">
      <alignment horizontal="left"/>
    </xf>
    <xf numFmtId="37" fontId="5" fillId="0" borderId="45" xfId="0" applyFont="1" applyFill="1" applyBorder="1" applyAlignment="1" applyProtection="1">
      <alignment horizontal="left"/>
    </xf>
    <xf numFmtId="37" fontId="5" fillId="0" borderId="38" xfId="0" applyFont="1" applyFill="1" applyBorder="1" applyAlignment="1" applyProtection="1">
      <alignment horizontal="left"/>
    </xf>
    <xf numFmtId="37" fontId="5" fillId="0" borderId="37" xfId="0" applyFont="1" applyFill="1" applyBorder="1" applyAlignment="1" applyProtection="1">
      <alignment horizontal="left"/>
    </xf>
    <xf numFmtId="0" fontId="5" fillId="0" borderId="6" xfId="2" applyFont="1" applyFill="1" applyBorder="1" applyAlignment="1" applyProtection="1">
      <alignment horizontal="left"/>
    </xf>
    <xf numFmtId="0" fontId="5" fillId="0" borderId="32" xfId="2" applyFont="1" applyFill="1" applyBorder="1" applyAlignment="1" applyProtection="1">
      <alignment horizontal="left"/>
    </xf>
    <xf numFmtId="0" fontId="5" fillId="0" borderId="99" xfId="2" applyFont="1" applyFill="1" applyBorder="1" applyAlignment="1" applyProtection="1">
      <alignment horizontal="center"/>
    </xf>
    <xf numFmtId="0" fontId="5" fillId="0" borderId="98" xfId="2" applyFont="1" applyFill="1" applyBorder="1" applyAlignment="1" applyProtection="1">
      <alignment horizontal="center"/>
    </xf>
    <xf numFmtId="0" fontId="5" fillId="0" borderId="99" xfId="4" applyFont="1" applyFill="1" applyBorder="1" applyAlignment="1" applyProtection="1">
      <alignment horizontal="left"/>
    </xf>
    <xf numFmtId="0" fontId="5" fillId="0" borderId="98" xfId="4" applyFont="1" applyFill="1" applyBorder="1" applyAlignment="1" applyProtection="1">
      <alignment horizontal="left"/>
    </xf>
    <xf numFmtId="0" fontId="5" fillId="0" borderId="99" xfId="5" applyFont="1" applyFill="1" applyBorder="1" applyAlignment="1" applyProtection="1">
      <alignment horizontal="left"/>
    </xf>
    <xf numFmtId="0" fontId="5" fillId="0" borderId="98" xfId="5" applyFont="1" applyFill="1" applyBorder="1" applyAlignment="1" applyProtection="1">
      <alignment horizontal="left"/>
    </xf>
    <xf numFmtId="0" fontId="5" fillId="0" borderId="6" xfId="5" quotePrefix="1" applyFont="1" applyFill="1" applyBorder="1" applyAlignment="1" applyProtection="1">
      <alignment horizontal="center"/>
    </xf>
    <xf numFmtId="0" fontId="5" fillId="0" borderId="32" xfId="5" applyFont="1" applyFill="1" applyBorder="1" applyAlignment="1" applyProtection="1">
      <alignment horizontal="center"/>
    </xf>
    <xf numFmtId="0" fontId="5" fillId="0" borderId="94" xfId="2" applyFont="1" applyFill="1" applyBorder="1" applyAlignment="1" applyProtection="1">
      <alignment horizontal="center" vertical="center"/>
    </xf>
    <xf numFmtId="0" fontId="5" fillId="0" borderId="169" xfId="2" applyFont="1" applyFill="1" applyBorder="1" applyAlignment="1" applyProtection="1">
      <alignment horizontal="center" vertical="center"/>
    </xf>
    <xf numFmtId="37" fontId="8" fillId="0" borderId="6" xfId="0" quotePrefix="1" applyFont="1" applyFill="1" applyBorder="1" applyAlignment="1" applyProtection="1">
      <alignment horizontal="center"/>
    </xf>
    <xf numFmtId="37" fontId="1" fillId="0" borderId="32" xfId="0" applyFont="1" applyFill="1" applyBorder="1" applyAlignment="1" applyProtection="1">
      <alignment horizontal="center"/>
    </xf>
    <xf numFmtId="37" fontId="8" fillId="0" borderId="99" xfId="0" applyFont="1" applyFill="1" applyBorder="1" applyAlignment="1" applyProtection="1">
      <alignment horizontal="left"/>
    </xf>
    <xf numFmtId="37" fontId="8" fillId="0" borderId="98" xfId="0" applyFont="1" applyFill="1" applyBorder="1" applyAlignment="1" applyProtection="1">
      <alignment horizontal="left"/>
    </xf>
    <xf numFmtId="37" fontId="0" fillId="0" borderId="88" xfId="0" applyFont="1" applyFill="1" applyBorder="1" applyAlignment="1" applyProtection="1">
      <alignment horizontal="center" vertical="center"/>
    </xf>
    <xf numFmtId="37" fontId="0" fillId="0" borderId="94" xfId="0" applyFont="1" applyFill="1" applyBorder="1" applyAlignment="1" applyProtection="1">
      <alignment horizontal="center" vertical="center"/>
    </xf>
    <xf numFmtId="37" fontId="0" fillId="0" borderId="87" xfId="0" applyFont="1" applyFill="1" applyBorder="1" applyAlignment="1" applyProtection="1">
      <alignment horizontal="center" vertical="center"/>
    </xf>
    <xf numFmtId="37" fontId="0" fillId="0" borderId="181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193" xfId="0" applyFont="1" applyFill="1" applyBorder="1" applyAlignment="1" applyProtection="1">
      <alignment horizontal="center" vertical="center"/>
    </xf>
    <xf numFmtId="37" fontId="0" fillId="0" borderId="194" xfId="0" applyFont="1" applyFill="1" applyBorder="1" applyAlignment="1" applyProtection="1">
      <alignment horizontal="center" vertical="center"/>
    </xf>
    <xf numFmtId="37" fontId="0" fillId="0" borderId="170" xfId="0" applyFont="1" applyFill="1" applyBorder="1" applyAlignment="1" applyProtection="1">
      <alignment horizontal="center" vertical="center"/>
    </xf>
    <xf numFmtId="37" fontId="0" fillId="0" borderId="120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93" xfId="0" applyFont="1" applyFill="1" applyBorder="1" applyAlignment="1" applyProtection="1">
      <alignment horizontal="center"/>
    </xf>
    <xf numFmtId="37" fontId="1" fillId="0" borderId="93" xfId="0" applyFont="1" applyFill="1" applyBorder="1" applyAlignment="1" applyProtection="1">
      <alignment horizontal="center"/>
    </xf>
    <xf numFmtId="37" fontId="2" fillId="0" borderId="99" xfId="0" applyFont="1" applyFill="1" applyBorder="1" applyAlignment="1" applyProtection="1">
      <alignment horizontal="left"/>
    </xf>
    <xf numFmtId="37" fontId="2" fillId="0" borderId="98" xfId="0" applyFont="1" applyFill="1" applyBorder="1" applyAlignment="1" applyProtection="1">
      <alignment horizontal="left"/>
    </xf>
    <xf numFmtId="37" fontId="1" fillId="0" borderId="4" xfId="0" applyFont="1" applyFill="1" applyBorder="1" applyAlignment="1" applyProtection="1">
      <alignment horizontal="center"/>
    </xf>
    <xf numFmtId="37" fontId="1" fillId="0" borderId="5" xfId="0" applyFont="1" applyFill="1" applyBorder="1" applyAlignment="1" applyProtection="1">
      <alignment horizontal="center"/>
    </xf>
    <xf numFmtId="37" fontId="13" fillId="0" borderId="191" xfId="0" applyFont="1" applyFill="1" applyBorder="1" applyAlignment="1" applyProtection="1">
      <alignment horizontal="left"/>
    </xf>
    <xf numFmtId="37" fontId="13" fillId="0" borderId="146" xfId="0" applyFont="1" applyFill="1" applyBorder="1" applyAlignment="1" applyProtection="1">
      <alignment horizontal="left"/>
    </xf>
    <xf numFmtId="37" fontId="13" fillId="0" borderId="174" xfId="0" applyFont="1" applyFill="1" applyBorder="1" applyAlignment="1" applyProtection="1">
      <alignment horizontal="left"/>
    </xf>
    <xf numFmtId="37" fontId="13" fillId="0" borderId="173" xfId="0" applyFont="1" applyFill="1" applyBorder="1" applyAlignment="1" applyProtection="1">
      <alignment horizontal="left"/>
    </xf>
    <xf numFmtId="37" fontId="2" fillId="0" borderId="6" xfId="0" applyFont="1" applyFill="1" applyBorder="1" applyAlignment="1" applyProtection="1">
      <alignment horizontal="left"/>
    </xf>
    <xf numFmtId="37" fontId="2" fillId="0" borderId="32" xfId="0" applyFont="1" applyFill="1" applyBorder="1" applyAlignment="1" applyProtection="1">
      <alignment horizontal="left"/>
    </xf>
    <xf numFmtId="37" fontId="5" fillId="0" borderId="210" xfId="0" applyFont="1" applyFill="1" applyBorder="1" applyAlignment="1" applyProtection="1">
      <alignment horizontal="center" vertical="center"/>
    </xf>
    <xf numFmtId="37" fontId="1" fillId="0" borderId="204" xfId="0" applyFont="1" applyFill="1" applyBorder="1" applyAlignment="1" applyProtection="1">
      <alignment horizontal="center" vertical="center"/>
    </xf>
    <xf numFmtId="37" fontId="5" fillId="0" borderId="157" xfId="0" quotePrefix="1" applyFont="1" applyFill="1" applyBorder="1" applyAlignment="1" applyProtection="1">
      <alignment horizontal="center" vertical="center"/>
    </xf>
    <xf numFmtId="37" fontId="1" fillId="0" borderId="157" xfId="0" applyFont="1" applyFill="1" applyBorder="1" applyAlignment="1" applyProtection="1">
      <alignment horizontal="center" vertical="center"/>
    </xf>
    <xf numFmtId="37" fontId="1" fillId="0" borderId="32" xfId="0" applyFont="1" applyFill="1" applyBorder="1" applyAlignment="1" applyProtection="1">
      <alignment horizontal="center" vertical="center"/>
    </xf>
    <xf numFmtId="37" fontId="5" fillId="0" borderId="221" xfId="0" applyFont="1" applyFill="1" applyBorder="1" applyAlignment="1" applyProtection="1">
      <alignment horizontal="center" vertical="center"/>
    </xf>
    <xf numFmtId="37" fontId="1" fillId="0" borderId="217" xfId="0" applyFont="1" applyFill="1" applyBorder="1" applyAlignment="1" applyProtection="1">
      <alignment horizontal="center" vertical="center"/>
    </xf>
    <xf numFmtId="37" fontId="5" fillId="0" borderId="222" xfId="0" applyFont="1" applyFill="1" applyBorder="1" applyAlignment="1" applyProtection="1">
      <alignment horizontal="center" vertical="center"/>
    </xf>
    <xf numFmtId="37" fontId="1" fillId="0" borderId="107" xfId="0" applyFont="1" applyFill="1" applyBorder="1" applyAlignment="1" applyProtection="1">
      <alignment horizontal="center" vertical="center"/>
    </xf>
    <xf numFmtId="37" fontId="5" fillId="0" borderId="230" xfId="0" quotePrefix="1" applyFont="1" applyFill="1" applyBorder="1" applyAlignment="1" applyProtection="1">
      <alignment horizontal="center" vertical="center"/>
    </xf>
    <xf numFmtId="37" fontId="5" fillId="0" borderId="228" xfId="0" applyFont="1" applyFill="1" applyBorder="1" applyAlignment="1" applyProtection="1">
      <alignment horizontal="center" vertical="center"/>
    </xf>
    <xf numFmtId="37" fontId="5" fillId="0" borderId="3" xfId="0" applyFont="1" applyFill="1" applyBorder="1" applyAlignment="1" applyProtection="1">
      <alignment horizontal="center" vertical="center"/>
    </xf>
    <xf numFmtId="37" fontId="5" fillId="0" borderId="5" xfId="0" applyFont="1" applyFill="1" applyBorder="1" applyAlignment="1" applyProtection="1">
      <alignment horizontal="center" vertical="center"/>
    </xf>
    <xf numFmtId="37" fontId="5" fillId="0" borderId="230" xfId="0" applyFont="1" applyFill="1" applyBorder="1" applyAlignment="1" applyProtection="1">
      <alignment horizontal="center" vertical="center"/>
    </xf>
    <xf numFmtId="37" fontId="5" fillId="0" borderId="229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37" fontId="5" fillId="0" borderId="157" xfId="0" applyFont="1" applyFill="1" applyBorder="1" applyAlignment="1" applyProtection="1">
      <alignment horizontal="center" vertical="center"/>
    </xf>
    <xf numFmtId="37" fontId="1" fillId="0" borderId="2" xfId="0" applyFont="1" applyFill="1" applyBorder="1" applyAlignment="1" applyProtection="1">
      <alignment horizontal="center" vertical="center"/>
    </xf>
    <xf numFmtId="37" fontId="1" fillId="0" borderId="3" xfId="0" applyFont="1" applyFill="1" applyBorder="1" applyAlignment="1" applyProtection="1">
      <alignment horizontal="center" vertical="center"/>
    </xf>
    <xf numFmtId="37" fontId="1" fillId="0" borderId="5" xfId="0" applyFont="1" applyFill="1" applyBorder="1" applyAlignment="1" applyProtection="1">
      <alignment horizontal="center" vertical="center"/>
    </xf>
    <xf numFmtId="37" fontId="6" fillId="0" borderId="216" xfId="0" applyFont="1" applyFill="1" applyBorder="1" applyAlignment="1" applyProtection="1">
      <alignment wrapText="1"/>
    </xf>
    <xf numFmtId="37" fontId="6" fillId="0" borderId="204" xfId="0" applyFont="1" applyFill="1" applyBorder="1" applyAlignment="1" applyProtection="1">
      <alignment wrapText="1"/>
    </xf>
    <xf numFmtId="37" fontId="5" fillId="0" borderId="2" xfId="0" applyFont="1" applyFill="1" applyBorder="1" applyAlignment="1" applyProtection="1">
      <alignment horizontal="center"/>
    </xf>
    <xf numFmtId="37" fontId="5" fillId="0" borderId="157" xfId="0" applyFont="1" applyFill="1" applyBorder="1" applyAlignment="1" applyProtection="1">
      <alignment horizontal="center"/>
    </xf>
    <xf numFmtId="37" fontId="5" fillId="0" borderId="158" xfId="0" quotePrefix="1" applyFont="1" applyFill="1" applyBorder="1" applyAlignment="1" applyProtection="1">
      <alignment horizontal="center" vertical="center"/>
    </xf>
    <xf numFmtId="37" fontId="5" fillId="0" borderId="120" xfId="0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center"/>
    </xf>
    <xf numFmtId="37" fontId="5" fillId="0" borderId="32" xfId="0" applyFont="1" applyFill="1" applyBorder="1" applyAlignment="1" applyProtection="1">
      <alignment horizontal="center"/>
    </xf>
    <xf numFmtId="0" fontId="13" fillId="0" borderId="88" xfId="2" applyFont="1" applyFill="1" applyBorder="1" applyAlignment="1" applyProtection="1">
      <alignment horizontal="center" vertical="center"/>
    </xf>
    <xf numFmtId="0" fontId="13" fillId="0" borderId="87" xfId="2" applyFont="1" applyFill="1" applyBorder="1" applyAlignment="1" applyProtection="1">
      <alignment horizontal="center" vertical="center"/>
    </xf>
    <xf numFmtId="0" fontId="13" fillId="0" borderId="85" xfId="2" applyFont="1" applyFill="1" applyBorder="1" applyAlignment="1" applyProtection="1">
      <alignment horizontal="center" vertical="center"/>
    </xf>
    <xf numFmtId="0" fontId="13" fillId="0" borderId="8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13" fillId="0" borderId="169" xfId="2" applyFont="1" applyFill="1" applyBorder="1" applyAlignment="1" applyProtection="1">
      <alignment horizontal="center" vertical="center"/>
    </xf>
  </cellXfs>
  <cellStyles count="8">
    <cellStyle name="桁区切り" xfId="7" builtinId="6"/>
    <cellStyle name="標準" xfId="0" builtinId="0"/>
    <cellStyle name="標準_hyou03" xfId="2"/>
    <cellStyle name="標準_hyou04" xfId="3"/>
    <cellStyle name="標準_hyou05" xfId="4"/>
    <cellStyle name="標準_hyou06" xfId="5"/>
    <cellStyle name="標準_水道損益" xfId="6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zoomScaleNormal="100" zoomScaleSheetLayoutView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10.6640625" defaultRowHeight="16.2" x14ac:dyDescent="0.2"/>
  <cols>
    <col min="1" max="1" width="0.4140625" style="4" customWidth="1"/>
    <col min="2" max="2" width="1.6640625" style="4" customWidth="1"/>
    <col min="3" max="3" width="13.5" style="4" customWidth="1"/>
    <col min="4" max="14" width="5.1640625" style="4" customWidth="1"/>
    <col min="15" max="15" width="1.5" style="4" customWidth="1"/>
    <col min="16" max="16384" width="10.6640625" style="4"/>
  </cols>
  <sheetData>
    <row r="1" spans="2:15" ht="15" customHeight="1" x14ac:dyDescent="0.2">
      <c r="B1" s="1" t="s">
        <v>29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0</v>
      </c>
      <c r="M2" s="7"/>
      <c r="N2" s="5"/>
      <c r="O2" s="8"/>
    </row>
    <row r="3" spans="2:15" ht="15" customHeight="1" x14ac:dyDescent="0.2">
      <c r="B3" s="9"/>
      <c r="C3" s="2" t="s">
        <v>1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854" t="s">
        <v>31</v>
      </c>
      <c r="E4" s="855"/>
      <c r="F4" s="855"/>
      <c r="G4" s="856"/>
      <c r="H4" s="854" t="s">
        <v>251</v>
      </c>
      <c r="I4" s="855"/>
      <c r="J4" s="855"/>
      <c r="K4" s="856"/>
      <c r="L4" s="857" t="s">
        <v>2</v>
      </c>
      <c r="M4" s="858"/>
      <c r="N4" s="859"/>
      <c r="O4" s="10"/>
    </row>
    <row r="5" spans="2:15" ht="15" customHeight="1" thickBot="1" x14ac:dyDescent="0.25">
      <c r="B5" s="11" t="s">
        <v>3</v>
      </c>
      <c r="C5" s="5"/>
      <c r="D5" s="738" t="s">
        <v>4</v>
      </c>
      <c r="E5" s="12" t="s">
        <v>5</v>
      </c>
      <c r="F5" s="12" t="s">
        <v>6</v>
      </c>
      <c r="G5" s="12" t="s">
        <v>7</v>
      </c>
      <c r="H5" s="738" t="s">
        <v>4</v>
      </c>
      <c r="I5" s="12" t="s">
        <v>5</v>
      </c>
      <c r="J5" s="12" t="s">
        <v>6</v>
      </c>
      <c r="K5" s="12" t="s">
        <v>7</v>
      </c>
      <c r="L5" s="738" t="s">
        <v>4</v>
      </c>
      <c r="M5" s="12" t="s">
        <v>5</v>
      </c>
      <c r="N5" s="12" t="s">
        <v>6</v>
      </c>
      <c r="O5" s="10"/>
    </row>
    <row r="6" spans="2:15" ht="15" customHeight="1" x14ac:dyDescent="0.2">
      <c r="B6" s="13" t="s">
        <v>8</v>
      </c>
      <c r="C6" s="14"/>
      <c r="D6" s="13">
        <v>29</v>
      </c>
      <c r="E6" s="15"/>
      <c r="F6" s="15">
        <v>29</v>
      </c>
      <c r="G6" s="16">
        <v>22.7</v>
      </c>
      <c r="H6" s="13">
        <v>29</v>
      </c>
      <c r="I6" s="15"/>
      <c r="J6" s="15">
        <f>SUM(H6:I6)</f>
        <v>29</v>
      </c>
      <c r="K6" s="16">
        <f>ROUND(J6/$J$27*100,1)</f>
        <v>22.8</v>
      </c>
      <c r="L6" s="765">
        <f>H6-D6</f>
        <v>0</v>
      </c>
      <c r="M6" s="766">
        <f>I6-E6</f>
        <v>0</v>
      </c>
      <c r="N6" s="767">
        <f>J6-F6</f>
        <v>0</v>
      </c>
      <c r="O6" s="10"/>
    </row>
    <row r="7" spans="2:15" ht="15" customHeight="1" x14ac:dyDescent="0.2">
      <c r="B7" s="13" t="s">
        <v>9</v>
      </c>
      <c r="C7" s="14"/>
      <c r="D7" s="13"/>
      <c r="E7" s="15">
        <v>2</v>
      </c>
      <c r="F7" s="15">
        <v>2</v>
      </c>
      <c r="G7" s="17">
        <v>1.6</v>
      </c>
      <c r="H7" s="13"/>
      <c r="I7" s="15">
        <v>2</v>
      </c>
      <c r="J7" s="15">
        <f t="shared" ref="J7:J26" si="0">SUM(H7:I7)</f>
        <v>2</v>
      </c>
      <c r="K7" s="17">
        <f t="shared" ref="K7:K25" si="1">ROUND(J7/$J$27*100,1)</f>
        <v>1.6</v>
      </c>
      <c r="L7" s="768">
        <f t="shared" ref="L7:N26" si="2">H7-D7</f>
        <v>0</v>
      </c>
      <c r="M7" s="735">
        <f t="shared" si="2"/>
        <v>0</v>
      </c>
      <c r="N7" s="769">
        <f t="shared" si="2"/>
        <v>0</v>
      </c>
      <c r="O7" s="10"/>
    </row>
    <row r="8" spans="2:15" ht="15" customHeight="1" x14ac:dyDescent="0.2">
      <c r="B8" s="13" t="s">
        <v>10</v>
      </c>
      <c r="C8" s="14"/>
      <c r="D8" s="13">
        <v>3</v>
      </c>
      <c r="E8" s="15"/>
      <c r="F8" s="15">
        <v>3</v>
      </c>
      <c r="G8" s="17">
        <v>2.2999999999999998</v>
      </c>
      <c r="H8" s="13">
        <v>3</v>
      </c>
      <c r="I8" s="15"/>
      <c r="J8" s="15">
        <f t="shared" si="0"/>
        <v>3</v>
      </c>
      <c r="K8" s="17">
        <f t="shared" si="1"/>
        <v>2.4</v>
      </c>
      <c r="L8" s="768">
        <f t="shared" si="2"/>
        <v>0</v>
      </c>
      <c r="M8" s="735">
        <f t="shared" si="2"/>
        <v>0</v>
      </c>
      <c r="N8" s="769">
        <f t="shared" si="2"/>
        <v>0</v>
      </c>
      <c r="O8" s="10"/>
    </row>
    <row r="9" spans="2:15" ht="15" customHeight="1" x14ac:dyDescent="0.2">
      <c r="B9" s="13" t="s">
        <v>11</v>
      </c>
      <c r="C9" s="14"/>
      <c r="D9" s="13"/>
      <c r="E9" s="15">
        <v>1</v>
      </c>
      <c r="F9" s="15">
        <v>1</v>
      </c>
      <c r="G9" s="17">
        <v>0.8</v>
      </c>
      <c r="H9" s="13"/>
      <c r="I9" s="15">
        <v>1</v>
      </c>
      <c r="J9" s="15">
        <f>SUM(H9:I9)</f>
        <v>1</v>
      </c>
      <c r="K9" s="17">
        <f t="shared" si="1"/>
        <v>0.8</v>
      </c>
      <c r="L9" s="768">
        <f t="shared" si="2"/>
        <v>0</v>
      </c>
      <c r="M9" s="735">
        <f t="shared" si="2"/>
        <v>0</v>
      </c>
      <c r="N9" s="769">
        <f t="shared" si="2"/>
        <v>0</v>
      </c>
      <c r="O9" s="10"/>
    </row>
    <row r="10" spans="2:15" ht="15" customHeight="1" x14ac:dyDescent="0.2">
      <c r="B10" s="860" t="s">
        <v>12</v>
      </c>
      <c r="C10" s="861"/>
      <c r="D10" s="13"/>
      <c r="E10" s="15"/>
      <c r="F10" s="15">
        <v>0</v>
      </c>
      <c r="G10" s="17">
        <v>0</v>
      </c>
      <c r="H10" s="13"/>
      <c r="I10" s="15"/>
      <c r="J10" s="15">
        <f t="shared" si="0"/>
        <v>0</v>
      </c>
      <c r="K10" s="17">
        <f t="shared" si="1"/>
        <v>0</v>
      </c>
      <c r="L10" s="768">
        <f t="shared" si="2"/>
        <v>0</v>
      </c>
      <c r="M10" s="735">
        <f t="shared" si="2"/>
        <v>0</v>
      </c>
      <c r="N10" s="769">
        <f t="shared" si="2"/>
        <v>0</v>
      </c>
      <c r="O10" s="10"/>
    </row>
    <row r="11" spans="2:15" ht="15" customHeight="1" x14ac:dyDescent="0.2">
      <c r="B11" s="13" t="s">
        <v>13</v>
      </c>
      <c r="C11" s="14"/>
      <c r="D11" s="13"/>
      <c r="E11" s="15"/>
      <c r="F11" s="15">
        <v>0</v>
      </c>
      <c r="G11" s="17">
        <v>0</v>
      </c>
      <c r="H11" s="13"/>
      <c r="I11" s="15"/>
      <c r="J11" s="15">
        <f t="shared" si="0"/>
        <v>0</v>
      </c>
      <c r="K11" s="17">
        <f t="shared" si="1"/>
        <v>0</v>
      </c>
      <c r="L11" s="768">
        <f t="shared" si="2"/>
        <v>0</v>
      </c>
      <c r="M11" s="735">
        <f t="shared" si="2"/>
        <v>0</v>
      </c>
      <c r="N11" s="769">
        <f t="shared" si="2"/>
        <v>0</v>
      </c>
      <c r="O11" s="10"/>
    </row>
    <row r="12" spans="2:15" ht="15" customHeight="1" x14ac:dyDescent="0.2">
      <c r="B12" s="13" t="s">
        <v>14</v>
      </c>
      <c r="C12" s="14"/>
      <c r="D12" s="13">
        <v>13</v>
      </c>
      <c r="E12" s="15"/>
      <c r="F12" s="15">
        <v>13</v>
      </c>
      <c r="G12" s="17">
        <v>10.199999999999999</v>
      </c>
      <c r="H12" s="13">
        <v>13</v>
      </c>
      <c r="I12" s="15"/>
      <c r="J12" s="15">
        <f t="shared" si="0"/>
        <v>13</v>
      </c>
      <c r="K12" s="17">
        <f t="shared" si="1"/>
        <v>10.199999999999999</v>
      </c>
      <c r="L12" s="768">
        <f t="shared" si="2"/>
        <v>0</v>
      </c>
      <c r="M12" s="735">
        <f t="shared" si="2"/>
        <v>0</v>
      </c>
      <c r="N12" s="769">
        <f t="shared" si="2"/>
        <v>0</v>
      </c>
      <c r="O12" s="10"/>
    </row>
    <row r="13" spans="2:15" ht="15" customHeight="1" x14ac:dyDescent="0.2">
      <c r="B13" s="13" t="s">
        <v>15</v>
      </c>
      <c r="C13" s="14"/>
      <c r="D13" s="13">
        <v>20</v>
      </c>
      <c r="E13" s="15">
        <v>39</v>
      </c>
      <c r="F13" s="15">
        <v>59</v>
      </c>
      <c r="G13" s="17">
        <v>46.1</v>
      </c>
      <c r="H13" s="13">
        <v>23</v>
      </c>
      <c r="I13" s="15">
        <v>36</v>
      </c>
      <c r="J13" s="15">
        <f t="shared" si="0"/>
        <v>59</v>
      </c>
      <c r="K13" s="17">
        <f t="shared" si="1"/>
        <v>46.5</v>
      </c>
      <c r="L13" s="768">
        <f t="shared" si="2"/>
        <v>3</v>
      </c>
      <c r="M13" s="735">
        <f t="shared" si="2"/>
        <v>-3</v>
      </c>
      <c r="N13" s="769">
        <f t="shared" si="2"/>
        <v>0</v>
      </c>
      <c r="O13" s="10"/>
    </row>
    <row r="14" spans="2:15" ht="15" customHeight="1" x14ac:dyDescent="0.2">
      <c r="B14" s="13"/>
      <c r="C14" s="14" t="s">
        <v>30</v>
      </c>
      <c r="D14" s="13">
        <v>10</v>
      </c>
      <c r="E14" s="15">
        <v>8</v>
      </c>
      <c r="F14" s="15">
        <v>18</v>
      </c>
      <c r="G14" s="17">
        <v>14.1</v>
      </c>
      <c r="H14" s="13">
        <v>11</v>
      </c>
      <c r="I14" s="15">
        <v>7</v>
      </c>
      <c r="J14" s="15">
        <f t="shared" si="0"/>
        <v>18</v>
      </c>
      <c r="K14" s="17">
        <f t="shared" si="1"/>
        <v>14.2</v>
      </c>
      <c r="L14" s="768">
        <f t="shared" si="2"/>
        <v>1</v>
      </c>
      <c r="M14" s="735">
        <f t="shared" si="2"/>
        <v>-1</v>
      </c>
      <c r="N14" s="769">
        <f t="shared" si="2"/>
        <v>0</v>
      </c>
      <c r="O14" s="10"/>
    </row>
    <row r="15" spans="2:15" ht="15" customHeight="1" x14ac:dyDescent="0.2">
      <c r="B15" s="13"/>
      <c r="C15" s="14" t="s">
        <v>24</v>
      </c>
      <c r="D15" s="13">
        <v>6</v>
      </c>
      <c r="E15" s="15">
        <v>8</v>
      </c>
      <c r="F15" s="15">
        <v>14</v>
      </c>
      <c r="G15" s="17">
        <v>10.9</v>
      </c>
      <c r="H15" s="13">
        <v>7</v>
      </c>
      <c r="I15" s="15">
        <v>7</v>
      </c>
      <c r="J15" s="15">
        <f t="shared" si="0"/>
        <v>14</v>
      </c>
      <c r="K15" s="17">
        <f t="shared" si="1"/>
        <v>11</v>
      </c>
      <c r="L15" s="768">
        <f t="shared" si="2"/>
        <v>1</v>
      </c>
      <c r="M15" s="735">
        <f t="shared" si="2"/>
        <v>-1</v>
      </c>
      <c r="N15" s="769">
        <f t="shared" si="2"/>
        <v>0</v>
      </c>
      <c r="O15" s="10"/>
    </row>
    <row r="16" spans="2:15" ht="15" customHeight="1" x14ac:dyDescent="0.2">
      <c r="B16" s="13"/>
      <c r="C16" s="14" t="s">
        <v>25</v>
      </c>
      <c r="D16" s="13">
        <v>3</v>
      </c>
      <c r="E16" s="15">
        <v>13</v>
      </c>
      <c r="F16" s="15">
        <v>16</v>
      </c>
      <c r="G16" s="17">
        <v>12.5</v>
      </c>
      <c r="H16" s="13">
        <v>4</v>
      </c>
      <c r="I16" s="15">
        <v>12</v>
      </c>
      <c r="J16" s="15">
        <f t="shared" si="0"/>
        <v>16</v>
      </c>
      <c r="K16" s="17">
        <f t="shared" si="1"/>
        <v>12.6</v>
      </c>
      <c r="L16" s="768">
        <f t="shared" si="2"/>
        <v>1</v>
      </c>
      <c r="M16" s="735">
        <f t="shared" si="2"/>
        <v>-1</v>
      </c>
      <c r="N16" s="769">
        <f t="shared" si="2"/>
        <v>0</v>
      </c>
      <c r="O16" s="10"/>
    </row>
    <row r="17" spans="2:15" ht="15" customHeight="1" x14ac:dyDescent="0.2">
      <c r="B17" s="13"/>
      <c r="C17" s="14" t="s">
        <v>26</v>
      </c>
      <c r="D17" s="13"/>
      <c r="E17" s="15">
        <v>2</v>
      </c>
      <c r="F17" s="15">
        <v>2</v>
      </c>
      <c r="G17" s="17">
        <v>1.6</v>
      </c>
      <c r="H17" s="13"/>
      <c r="I17" s="15">
        <v>2</v>
      </c>
      <c r="J17" s="15">
        <f t="shared" si="0"/>
        <v>2</v>
      </c>
      <c r="K17" s="17">
        <f t="shared" si="1"/>
        <v>1.6</v>
      </c>
      <c r="L17" s="768">
        <f t="shared" si="2"/>
        <v>0</v>
      </c>
      <c r="M17" s="735">
        <f t="shared" si="2"/>
        <v>0</v>
      </c>
      <c r="N17" s="769">
        <f t="shared" si="2"/>
        <v>0</v>
      </c>
      <c r="O17" s="10"/>
    </row>
    <row r="18" spans="2:15" ht="15" customHeight="1" x14ac:dyDescent="0.2">
      <c r="B18" s="13"/>
      <c r="C18" s="14" t="s">
        <v>27</v>
      </c>
      <c r="D18" s="13"/>
      <c r="E18" s="15">
        <v>1</v>
      </c>
      <c r="F18" s="15">
        <v>1</v>
      </c>
      <c r="G18" s="17">
        <v>0.8</v>
      </c>
      <c r="H18" s="13"/>
      <c r="I18" s="15">
        <v>1</v>
      </c>
      <c r="J18" s="15">
        <f t="shared" si="0"/>
        <v>1</v>
      </c>
      <c r="K18" s="17">
        <f t="shared" si="1"/>
        <v>0.8</v>
      </c>
      <c r="L18" s="768">
        <f t="shared" si="2"/>
        <v>0</v>
      </c>
      <c r="M18" s="735">
        <f t="shared" si="2"/>
        <v>0</v>
      </c>
      <c r="N18" s="769">
        <f t="shared" si="2"/>
        <v>0</v>
      </c>
      <c r="O18" s="10"/>
    </row>
    <row r="19" spans="2:15" ht="15" customHeight="1" x14ac:dyDescent="0.2">
      <c r="B19" s="13"/>
      <c r="C19" s="14" t="s">
        <v>28</v>
      </c>
      <c r="D19" s="13">
        <v>1</v>
      </c>
      <c r="E19" s="15">
        <v>7</v>
      </c>
      <c r="F19" s="15">
        <v>8</v>
      </c>
      <c r="G19" s="17">
        <v>6.3</v>
      </c>
      <c r="H19" s="13">
        <v>1</v>
      </c>
      <c r="I19" s="15">
        <v>7</v>
      </c>
      <c r="J19" s="15">
        <f t="shared" si="0"/>
        <v>8</v>
      </c>
      <c r="K19" s="17">
        <f t="shared" si="1"/>
        <v>6.3</v>
      </c>
      <c r="L19" s="768">
        <f t="shared" si="2"/>
        <v>0</v>
      </c>
      <c r="M19" s="735">
        <f t="shared" si="2"/>
        <v>0</v>
      </c>
      <c r="N19" s="769">
        <f t="shared" si="2"/>
        <v>0</v>
      </c>
      <c r="O19" s="10"/>
    </row>
    <row r="20" spans="2:15" ht="15" customHeight="1" x14ac:dyDescent="0.2">
      <c r="B20" s="13" t="s">
        <v>16</v>
      </c>
      <c r="C20" s="14"/>
      <c r="D20" s="13"/>
      <c r="E20" s="15">
        <v>1</v>
      </c>
      <c r="F20" s="15">
        <v>1</v>
      </c>
      <c r="G20" s="17">
        <v>0.8</v>
      </c>
      <c r="H20" s="13"/>
      <c r="I20" s="15">
        <v>1</v>
      </c>
      <c r="J20" s="15">
        <f t="shared" si="0"/>
        <v>1</v>
      </c>
      <c r="K20" s="17">
        <f t="shared" si="1"/>
        <v>0.8</v>
      </c>
      <c r="L20" s="768">
        <f t="shared" si="2"/>
        <v>0</v>
      </c>
      <c r="M20" s="735">
        <f t="shared" si="2"/>
        <v>0</v>
      </c>
      <c r="N20" s="769">
        <f t="shared" si="2"/>
        <v>0</v>
      </c>
      <c r="O20" s="10"/>
    </row>
    <row r="21" spans="2:15" ht="15" customHeight="1" x14ac:dyDescent="0.2">
      <c r="B21" s="13" t="s">
        <v>17</v>
      </c>
      <c r="C21" s="14"/>
      <c r="D21" s="13"/>
      <c r="E21" s="15">
        <v>2</v>
      </c>
      <c r="F21" s="15">
        <v>2</v>
      </c>
      <c r="G21" s="17">
        <v>1.6</v>
      </c>
      <c r="H21" s="13"/>
      <c r="I21" s="15">
        <v>1</v>
      </c>
      <c r="J21" s="15">
        <f t="shared" si="0"/>
        <v>1</v>
      </c>
      <c r="K21" s="17">
        <f t="shared" si="1"/>
        <v>0.8</v>
      </c>
      <c r="L21" s="768">
        <f t="shared" si="2"/>
        <v>0</v>
      </c>
      <c r="M21" s="735">
        <f t="shared" si="2"/>
        <v>-1</v>
      </c>
      <c r="N21" s="769">
        <f t="shared" si="2"/>
        <v>-1</v>
      </c>
      <c r="O21" s="10"/>
    </row>
    <row r="22" spans="2:15" ht="15" customHeight="1" x14ac:dyDescent="0.2">
      <c r="B22" s="13" t="s">
        <v>18</v>
      </c>
      <c r="C22" s="14"/>
      <c r="D22" s="13"/>
      <c r="E22" s="15">
        <v>1</v>
      </c>
      <c r="F22" s="15">
        <v>1</v>
      </c>
      <c r="G22" s="17">
        <v>0.8</v>
      </c>
      <c r="H22" s="13"/>
      <c r="I22" s="15">
        <v>1</v>
      </c>
      <c r="J22" s="15">
        <f t="shared" si="0"/>
        <v>1</v>
      </c>
      <c r="K22" s="17">
        <f t="shared" si="1"/>
        <v>0.8</v>
      </c>
      <c r="L22" s="768">
        <f t="shared" si="2"/>
        <v>0</v>
      </c>
      <c r="M22" s="735">
        <f t="shared" si="2"/>
        <v>0</v>
      </c>
      <c r="N22" s="769">
        <f t="shared" si="2"/>
        <v>0</v>
      </c>
      <c r="O22" s="10"/>
    </row>
    <row r="23" spans="2:15" ht="15" customHeight="1" x14ac:dyDescent="0.2">
      <c r="B23" s="13" t="s">
        <v>19</v>
      </c>
      <c r="C23" s="14"/>
      <c r="D23" s="13"/>
      <c r="E23" s="15">
        <v>1</v>
      </c>
      <c r="F23" s="15">
        <v>1</v>
      </c>
      <c r="G23" s="17">
        <v>0.8</v>
      </c>
      <c r="H23" s="13"/>
      <c r="I23" s="15">
        <v>1</v>
      </c>
      <c r="J23" s="15">
        <f t="shared" si="0"/>
        <v>1</v>
      </c>
      <c r="K23" s="17">
        <f t="shared" si="1"/>
        <v>0.8</v>
      </c>
      <c r="L23" s="768">
        <f t="shared" si="2"/>
        <v>0</v>
      </c>
      <c r="M23" s="735">
        <f t="shared" si="2"/>
        <v>0</v>
      </c>
      <c r="N23" s="769">
        <f t="shared" si="2"/>
        <v>0</v>
      </c>
      <c r="O23" s="10"/>
    </row>
    <row r="24" spans="2:15" ht="15" customHeight="1" x14ac:dyDescent="0.2">
      <c r="B24" s="13" t="s">
        <v>20</v>
      </c>
      <c r="C24" s="14"/>
      <c r="D24" s="13">
        <v>1</v>
      </c>
      <c r="E24" s="15">
        <v>5</v>
      </c>
      <c r="F24" s="15">
        <v>6</v>
      </c>
      <c r="G24" s="17">
        <v>4.7</v>
      </c>
      <c r="H24" s="13">
        <v>1</v>
      </c>
      <c r="I24" s="15">
        <v>5</v>
      </c>
      <c r="J24" s="15">
        <f t="shared" si="0"/>
        <v>6</v>
      </c>
      <c r="K24" s="17">
        <f t="shared" si="1"/>
        <v>4.7</v>
      </c>
      <c r="L24" s="768">
        <f t="shared" si="2"/>
        <v>0</v>
      </c>
      <c r="M24" s="735">
        <f t="shared" si="2"/>
        <v>0</v>
      </c>
      <c r="N24" s="769">
        <f t="shared" si="2"/>
        <v>0</v>
      </c>
      <c r="O24" s="10"/>
    </row>
    <row r="25" spans="2:15" ht="15" customHeight="1" x14ac:dyDescent="0.2">
      <c r="B25" s="18" t="s">
        <v>21</v>
      </c>
      <c r="C25" s="19"/>
      <c r="D25" s="20">
        <v>1</v>
      </c>
      <c r="E25" s="21">
        <v>9</v>
      </c>
      <c r="F25" s="15">
        <v>10</v>
      </c>
      <c r="G25" s="17">
        <v>7.8</v>
      </c>
      <c r="H25" s="20">
        <v>1</v>
      </c>
      <c r="I25" s="21">
        <v>9</v>
      </c>
      <c r="J25" s="15">
        <f t="shared" si="0"/>
        <v>10</v>
      </c>
      <c r="K25" s="17">
        <f t="shared" si="1"/>
        <v>7.9</v>
      </c>
      <c r="L25" s="768">
        <f t="shared" si="2"/>
        <v>0</v>
      </c>
      <c r="M25" s="735">
        <f t="shared" si="2"/>
        <v>0</v>
      </c>
      <c r="N25" s="769">
        <f t="shared" si="2"/>
        <v>0</v>
      </c>
      <c r="O25" s="10"/>
    </row>
    <row r="26" spans="2:15" ht="15" customHeight="1" x14ac:dyDescent="0.2">
      <c r="B26" s="22" t="s">
        <v>22</v>
      </c>
      <c r="C26" s="23"/>
      <c r="D26" s="24"/>
      <c r="E26" s="25"/>
      <c r="F26" s="26">
        <v>0</v>
      </c>
      <c r="G26" s="27">
        <v>0</v>
      </c>
      <c r="H26" s="24"/>
      <c r="I26" s="25"/>
      <c r="J26" s="26">
        <f t="shared" si="0"/>
        <v>0</v>
      </c>
      <c r="K26" s="27">
        <v>0</v>
      </c>
      <c r="L26" s="770">
        <f t="shared" si="2"/>
        <v>0</v>
      </c>
      <c r="M26" s="771">
        <f t="shared" si="2"/>
        <v>0</v>
      </c>
      <c r="N26" s="772">
        <f t="shared" si="2"/>
        <v>0</v>
      </c>
      <c r="O26" s="10"/>
    </row>
    <row r="27" spans="2:15" ht="15" customHeight="1" thickBot="1" x14ac:dyDescent="0.25">
      <c r="B27" s="11"/>
      <c r="C27" s="5" t="s">
        <v>23</v>
      </c>
      <c r="D27" s="28">
        <v>67</v>
      </c>
      <c r="E27" s="29">
        <v>61</v>
      </c>
      <c r="F27" s="29">
        <v>128</v>
      </c>
      <c r="G27" s="30">
        <v>100</v>
      </c>
      <c r="H27" s="28">
        <f t="shared" ref="H27:I27" si="3">SUM(H6:H13)+SUM(H20:H26)</f>
        <v>70</v>
      </c>
      <c r="I27" s="29">
        <f t="shared" si="3"/>
        <v>57</v>
      </c>
      <c r="J27" s="29">
        <f>SUM(J6:J13)+SUM(J20:J26)</f>
        <v>127</v>
      </c>
      <c r="K27" s="30">
        <v>100</v>
      </c>
      <c r="L27" s="773">
        <f>SUM(L6:L13,L20:L26)</f>
        <v>3</v>
      </c>
      <c r="M27" s="774">
        <f t="shared" ref="M27:N27" si="4">SUM(M6:M13,M20:M26)</f>
        <v>-4</v>
      </c>
      <c r="N27" s="775">
        <f t="shared" si="4"/>
        <v>-1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/>
      <c r="C29" s="3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31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K31"/>
  <sheetViews>
    <sheetView showGridLines="0" showZeros="0" zoomScale="90" zoomScaleNormal="9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B2" sqref="B2"/>
    </sheetView>
  </sheetViews>
  <sheetFormatPr defaultColWidth="10.6640625" defaultRowHeight="16.2" x14ac:dyDescent="0.2"/>
  <cols>
    <col min="1" max="1" width="2.83203125" style="558" customWidth="1"/>
    <col min="2" max="2" width="21" style="558" customWidth="1"/>
    <col min="3" max="7" width="12.6640625" style="558" customWidth="1"/>
    <col min="8" max="11" width="13.33203125" style="558" customWidth="1"/>
    <col min="12" max="16384" width="10.6640625" style="558"/>
  </cols>
  <sheetData>
    <row r="1" spans="2:11" ht="20.100000000000001" customHeight="1" x14ac:dyDescent="0.2">
      <c r="B1" s="623" t="s">
        <v>205</v>
      </c>
    </row>
    <row r="2" spans="2:11" ht="20.100000000000001" customHeight="1" thickBot="1" x14ac:dyDescent="0.25">
      <c r="B2" s="622"/>
      <c r="C2" s="622"/>
      <c r="D2" s="622"/>
      <c r="E2" s="622"/>
      <c r="F2" s="622"/>
      <c r="G2" s="622"/>
      <c r="I2" s="617"/>
      <c r="K2" s="621" t="s">
        <v>204</v>
      </c>
    </row>
    <row r="3" spans="2:11" ht="20.100000000000001" customHeight="1" x14ac:dyDescent="0.2">
      <c r="B3" s="620" t="s">
        <v>203</v>
      </c>
      <c r="C3" s="619"/>
      <c r="D3" s="619"/>
      <c r="E3" s="618"/>
      <c r="F3" s="618"/>
      <c r="G3" s="617"/>
      <c r="H3" s="941" t="s">
        <v>71</v>
      </c>
      <c r="I3" s="942"/>
      <c r="J3" s="945" t="s">
        <v>252</v>
      </c>
      <c r="K3" s="942"/>
    </row>
    <row r="4" spans="2:11" ht="20.100000000000001" customHeight="1" x14ac:dyDescent="0.2">
      <c r="B4" s="616"/>
      <c r="C4" s="615" t="s">
        <v>202</v>
      </c>
      <c r="D4" s="613" t="s">
        <v>201</v>
      </c>
      <c r="E4" s="614" t="s">
        <v>200</v>
      </c>
      <c r="F4" s="613" t="s">
        <v>199</v>
      </c>
      <c r="G4" s="612" t="s">
        <v>254</v>
      </c>
      <c r="H4" s="943"/>
      <c r="I4" s="944"/>
      <c r="J4" s="946"/>
      <c r="K4" s="944"/>
    </row>
    <row r="5" spans="2:11" ht="39.75" customHeight="1" thickBot="1" x14ac:dyDescent="0.25">
      <c r="B5" s="611" t="s">
        <v>198</v>
      </c>
      <c r="C5" s="610" t="s">
        <v>65</v>
      </c>
      <c r="D5" s="609"/>
      <c r="E5" s="608"/>
      <c r="F5" s="608" t="s">
        <v>64</v>
      </c>
      <c r="G5" s="607" t="s">
        <v>63</v>
      </c>
      <c r="H5" s="606" t="s">
        <v>87</v>
      </c>
      <c r="I5" s="604" t="s">
        <v>197</v>
      </c>
      <c r="J5" s="605" t="s">
        <v>86</v>
      </c>
      <c r="K5" s="604" t="s">
        <v>196</v>
      </c>
    </row>
    <row r="6" spans="2:11" ht="20.100000000000001" customHeight="1" thickBot="1" x14ac:dyDescent="0.25">
      <c r="B6" s="603" t="s">
        <v>195</v>
      </c>
      <c r="C6" s="564">
        <v>43876934</v>
      </c>
      <c r="D6" s="563">
        <v>42868921</v>
      </c>
      <c r="E6" s="561">
        <v>44808192</v>
      </c>
      <c r="F6" s="602">
        <v>45091654</v>
      </c>
      <c r="G6" s="601">
        <v>44358723</v>
      </c>
      <c r="H6" s="589">
        <f>G6-F6</f>
        <v>-732931</v>
      </c>
      <c r="I6" s="588">
        <f>IF(AND(F6=0,G6=0),"",IF(AND(F6&gt;0,G6=0),"皆減",IF(AND(F6=0,G6&gt;0),"皆増",ROUND(H6/F6*100,1))))</f>
        <v>-1.6</v>
      </c>
      <c r="J6" s="589">
        <f>G6-C6</f>
        <v>481789</v>
      </c>
      <c r="K6" s="588">
        <f>IF(AND(C6=0,G6=0),"",IF(AND(C6&gt;0,G6=0),"皆減",IF(AND(C6=0,G6&gt;0),"皆増",ROUND(J6/C6*100,1))))</f>
        <v>1.1000000000000001</v>
      </c>
    </row>
    <row r="7" spans="2:11" ht="19.5" customHeight="1" x14ac:dyDescent="0.2">
      <c r="B7" s="600" t="s">
        <v>194</v>
      </c>
      <c r="C7" s="571">
        <v>43380004</v>
      </c>
      <c r="D7" s="570">
        <v>42861083</v>
      </c>
      <c r="E7" s="568">
        <v>44554056</v>
      </c>
      <c r="F7" s="569">
        <v>44830870</v>
      </c>
      <c r="G7" s="568">
        <v>44308431</v>
      </c>
      <c r="H7" s="599">
        <f t="shared" ref="H7:H27" si="0">G7-F7</f>
        <v>-522439</v>
      </c>
      <c r="I7" s="598">
        <f t="shared" ref="I7:I27" si="1">IF(AND(F7=0,G7=0),"",IF(AND(F7&gt;0,G7=0),"皆減",IF(AND(F7=0,G7&gt;0),"皆増",ROUND(H7/F7*100,1))))</f>
        <v>-1.2</v>
      </c>
      <c r="J7" s="599">
        <f t="shared" ref="J7:J27" si="2">G7-C7</f>
        <v>928427</v>
      </c>
      <c r="K7" s="598">
        <f t="shared" ref="K7:K27" si="3">IF(AND(C7=0,G7=0),"",IF(AND(C7&gt;0,G7=0),"皆減",IF(AND(C7=0,G7&gt;0),"皆増",ROUND(J7/C7*100,1))))</f>
        <v>2.1</v>
      </c>
    </row>
    <row r="8" spans="2:11" ht="20.100000000000001" customHeight="1" x14ac:dyDescent="0.2">
      <c r="B8" s="597" t="s">
        <v>193</v>
      </c>
      <c r="C8" s="596">
        <v>37725540</v>
      </c>
      <c r="D8" s="595">
        <v>37160689</v>
      </c>
      <c r="E8" s="593">
        <v>37893223</v>
      </c>
      <c r="F8" s="734">
        <v>38012551</v>
      </c>
      <c r="G8" s="733">
        <v>37576497</v>
      </c>
      <c r="H8" s="592">
        <f t="shared" si="0"/>
        <v>-436054</v>
      </c>
      <c r="I8" s="591">
        <f t="shared" si="1"/>
        <v>-1.1000000000000001</v>
      </c>
      <c r="J8" s="592">
        <f t="shared" si="2"/>
        <v>-149043</v>
      </c>
      <c r="K8" s="591">
        <f t="shared" si="3"/>
        <v>-0.4</v>
      </c>
    </row>
    <row r="9" spans="2:11" ht="20.100000000000001" customHeight="1" thickBot="1" x14ac:dyDescent="0.25">
      <c r="B9" s="590" t="s">
        <v>192</v>
      </c>
      <c r="C9" s="564">
        <v>496930</v>
      </c>
      <c r="D9" s="563">
        <v>7838</v>
      </c>
      <c r="E9" s="561">
        <v>254136</v>
      </c>
      <c r="F9" s="562">
        <v>260784</v>
      </c>
      <c r="G9" s="561">
        <v>50292</v>
      </c>
      <c r="H9" s="589">
        <f t="shared" si="0"/>
        <v>-210492</v>
      </c>
      <c r="I9" s="588">
        <f t="shared" si="1"/>
        <v>-80.7</v>
      </c>
      <c r="J9" s="589">
        <f t="shared" si="2"/>
        <v>-446638</v>
      </c>
      <c r="K9" s="588">
        <f t="shared" si="3"/>
        <v>-89.9</v>
      </c>
    </row>
    <row r="10" spans="2:11" ht="20.100000000000001" customHeight="1" thickBot="1" x14ac:dyDescent="0.25">
      <c r="B10" s="590" t="s">
        <v>191</v>
      </c>
      <c r="C10" s="564">
        <v>38661899</v>
      </c>
      <c r="D10" s="563">
        <v>38266203</v>
      </c>
      <c r="E10" s="561">
        <v>40243105</v>
      </c>
      <c r="F10" s="562">
        <v>41025083</v>
      </c>
      <c r="G10" s="561">
        <v>39915844</v>
      </c>
      <c r="H10" s="589">
        <f t="shared" si="0"/>
        <v>-1109239</v>
      </c>
      <c r="I10" s="588">
        <f t="shared" si="1"/>
        <v>-2.7</v>
      </c>
      <c r="J10" s="589">
        <f t="shared" si="2"/>
        <v>1253945</v>
      </c>
      <c r="K10" s="588">
        <f t="shared" si="3"/>
        <v>3.2</v>
      </c>
    </row>
    <row r="11" spans="2:11" ht="20.100000000000001" customHeight="1" x14ac:dyDescent="0.2">
      <c r="B11" s="600" t="s">
        <v>190</v>
      </c>
      <c r="C11" s="571">
        <v>38451744</v>
      </c>
      <c r="D11" s="570">
        <v>38154102</v>
      </c>
      <c r="E11" s="568">
        <v>40145623</v>
      </c>
      <c r="F11" s="569">
        <v>40501784</v>
      </c>
      <c r="G11" s="568">
        <v>39836584</v>
      </c>
      <c r="H11" s="599">
        <f t="shared" si="0"/>
        <v>-665200</v>
      </c>
      <c r="I11" s="598">
        <f t="shared" si="1"/>
        <v>-1.6</v>
      </c>
      <c r="J11" s="599">
        <f t="shared" si="2"/>
        <v>1384840</v>
      </c>
      <c r="K11" s="598">
        <f t="shared" si="3"/>
        <v>3.6</v>
      </c>
    </row>
    <row r="12" spans="2:11" ht="20.100000000000001" customHeight="1" x14ac:dyDescent="0.2">
      <c r="B12" s="597" t="s">
        <v>189</v>
      </c>
      <c r="C12" s="596">
        <v>35779086</v>
      </c>
      <c r="D12" s="595">
        <v>35630267</v>
      </c>
      <c r="E12" s="593">
        <v>37599545</v>
      </c>
      <c r="F12" s="594">
        <v>38133670</v>
      </c>
      <c r="G12" s="593">
        <v>37520530</v>
      </c>
      <c r="H12" s="592">
        <f t="shared" si="0"/>
        <v>-613140</v>
      </c>
      <c r="I12" s="591">
        <f t="shared" si="1"/>
        <v>-1.6</v>
      </c>
      <c r="J12" s="592">
        <f t="shared" si="2"/>
        <v>1741444</v>
      </c>
      <c r="K12" s="591">
        <f t="shared" si="3"/>
        <v>4.9000000000000004</v>
      </c>
    </row>
    <row r="13" spans="2:11" ht="20.100000000000001" customHeight="1" thickBot="1" x14ac:dyDescent="0.25">
      <c r="B13" s="590" t="s">
        <v>188</v>
      </c>
      <c r="C13" s="564">
        <v>210155</v>
      </c>
      <c r="D13" s="563">
        <v>112101</v>
      </c>
      <c r="E13" s="561">
        <v>97482</v>
      </c>
      <c r="F13" s="562">
        <v>523299</v>
      </c>
      <c r="G13" s="561">
        <v>79260</v>
      </c>
      <c r="H13" s="589">
        <f t="shared" si="0"/>
        <v>-444039</v>
      </c>
      <c r="I13" s="588">
        <f t="shared" si="1"/>
        <v>-84.9</v>
      </c>
      <c r="J13" s="589">
        <f t="shared" si="2"/>
        <v>-130895</v>
      </c>
      <c r="K13" s="588">
        <f t="shared" si="3"/>
        <v>-62.3</v>
      </c>
    </row>
    <row r="14" spans="2:11" ht="20.100000000000001" customHeight="1" x14ac:dyDescent="0.2">
      <c r="B14" s="572" t="s">
        <v>187</v>
      </c>
      <c r="C14" s="571">
        <f>C7-C11</f>
        <v>4928260</v>
      </c>
      <c r="D14" s="570">
        <f>D7-D11</f>
        <v>4706981</v>
      </c>
      <c r="E14" s="586">
        <f>E7-E11</f>
        <v>4408433</v>
      </c>
      <c r="F14" s="570">
        <f>F7-F11</f>
        <v>4329086</v>
      </c>
      <c r="G14" s="568">
        <f>G7-G11</f>
        <v>4471847</v>
      </c>
      <c r="H14" s="567">
        <f t="shared" si="0"/>
        <v>142761</v>
      </c>
      <c r="I14" s="566">
        <f t="shared" si="1"/>
        <v>3.3</v>
      </c>
      <c r="J14" s="567">
        <f t="shared" si="2"/>
        <v>-456413</v>
      </c>
      <c r="K14" s="566">
        <f t="shared" si="3"/>
        <v>-9.3000000000000007</v>
      </c>
    </row>
    <row r="15" spans="2:11" ht="20.100000000000001" customHeight="1" thickBot="1" x14ac:dyDescent="0.25">
      <c r="B15" s="587" t="s">
        <v>186</v>
      </c>
      <c r="C15" s="564">
        <f>C9-C13</f>
        <v>286775</v>
      </c>
      <c r="D15" s="563">
        <f>D9-D13</f>
        <v>-104263</v>
      </c>
      <c r="E15" s="562">
        <f>E9-E13</f>
        <v>156654</v>
      </c>
      <c r="F15" s="563">
        <f>F9-F13</f>
        <v>-262515</v>
      </c>
      <c r="G15" s="561">
        <f>G9-G13</f>
        <v>-28968</v>
      </c>
      <c r="H15" s="574">
        <f t="shared" si="0"/>
        <v>233547</v>
      </c>
      <c r="I15" s="573">
        <f t="shared" si="1"/>
        <v>-89</v>
      </c>
      <c r="J15" s="574">
        <f t="shared" si="2"/>
        <v>-315743</v>
      </c>
      <c r="K15" s="573">
        <f t="shared" si="3"/>
        <v>-110.1</v>
      </c>
    </row>
    <row r="16" spans="2:11" ht="20.100000000000001" customHeight="1" thickBot="1" x14ac:dyDescent="0.25">
      <c r="B16" s="587" t="s">
        <v>185</v>
      </c>
      <c r="C16" s="564">
        <f>C6-C10</f>
        <v>5215035</v>
      </c>
      <c r="D16" s="563">
        <f>D6-D10</f>
        <v>4602718</v>
      </c>
      <c r="E16" s="562">
        <f>E6-E10</f>
        <v>4565087</v>
      </c>
      <c r="F16" s="563">
        <f>F6-F10</f>
        <v>4066571</v>
      </c>
      <c r="G16" s="561">
        <f>G6-G10</f>
        <v>4442879</v>
      </c>
      <c r="H16" s="574">
        <f t="shared" si="0"/>
        <v>376308</v>
      </c>
      <c r="I16" s="573">
        <f t="shared" si="1"/>
        <v>9.3000000000000007</v>
      </c>
      <c r="J16" s="574">
        <f t="shared" si="2"/>
        <v>-772156</v>
      </c>
      <c r="K16" s="573">
        <f t="shared" si="3"/>
        <v>-14.8</v>
      </c>
    </row>
    <row r="17" spans="2:11" ht="20.100000000000001" customHeight="1" x14ac:dyDescent="0.2">
      <c r="B17" s="585" t="s">
        <v>184</v>
      </c>
      <c r="C17" s="571">
        <v>897266</v>
      </c>
      <c r="D17" s="570">
        <v>1133048</v>
      </c>
      <c r="E17" s="586">
        <v>1255887</v>
      </c>
      <c r="F17" s="570">
        <v>1478658</v>
      </c>
      <c r="G17" s="568">
        <v>1595771</v>
      </c>
      <c r="H17" s="567">
        <f t="shared" si="0"/>
        <v>117113</v>
      </c>
      <c r="I17" s="566">
        <f t="shared" si="1"/>
        <v>7.9</v>
      </c>
      <c r="J17" s="567">
        <f t="shared" si="2"/>
        <v>698505</v>
      </c>
      <c r="K17" s="566">
        <f t="shared" si="3"/>
        <v>77.8</v>
      </c>
    </row>
    <row r="18" spans="2:11" ht="20.100000000000001" customHeight="1" thickBot="1" x14ac:dyDescent="0.25">
      <c r="B18" s="579" t="s">
        <v>183</v>
      </c>
      <c r="C18" s="564"/>
      <c r="D18" s="563"/>
      <c r="E18" s="562"/>
      <c r="F18" s="563"/>
      <c r="G18" s="561"/>
      <c r="H18" s="574">
        <f t="shared" si="0"/>
        <v>0</v>
      </c>
      <c r="I18" s="573" t="str">
        <f t="shared" si="1"/>
        <v/>
      </c>
      <c r="J18" s="574">
        <f t="shared" si="2"/>
        <v>0</v>
      </c>
      <c r="K18" s="573" t="str">
        <f t="shared" si="3"/>
        <v/>
      </c>
    </row>
    <row r="19" spans="2:11" ht="20.100000000000001" customHeight="1" x14ac:dyDescent="0.2">
      <c r="B19" s="572" t="s">
        <v>182</v>
      </c>
      <c r="C19" s="584">
        <f>C7/C11*100</f>
        <v>112.81673985970571</v>
      </c>
      <c r="D19" s="582">
        <f>D7/D11*100</f>
        <v>112.33676263695054</v>
      </c>
      <c r="E19" s="583">
        <f>E7/E11*100</f>
        <v>110.98110496379643</v>
      </c>
      <c r="F19" s="582">
        <f>F7/F11*100</f>
        <v>110.6886304069964</v>
      </c>
      <c r="G19" s="581">
        <f>G7/G11*100</f>
        <v>111.22547806809942</v>
      </c>
      <c r="H19" s="580">
        <f t="shared" si="0"/>
        <v>0.53684766110302462</v>
      </c>
      <c r="I19" s="566">
        <f t="shared" si="1"/>
        <v>0.5</v>
      </c>
      <c r="J19" s="580">
        <f t="shared" si="2"/>
        <v>-1.5912617916062857</v>
      </c>
      <c r="K19" s="566">
        <f t="shared" si="3"/>
        <v>-1.4</v>
      </c>
    </row>
    <row r="20" spans="2:11" ht="20.100000000000001" customHeight="1" x14ac:dyDescent="0.2">
      <c r="B20" s="572" t="s">
        <v>181</v>
      </c>
      <c r="C20" s="584">
        <f>C6/C10*100</f>
        <v>113.48882267785139</v>
      </c>
      <c r="D20" s="582">
        <f>D6/D10*100</f>
        <v>112.02815445263801</v>
      </c>
      <c r="E20" s="583">
        <f>E6/E10*100</f>
        <v>111.3437742937579</v>
      </c>
      <c r="F20" s="582">
        <f>F6/F10*100</f>
        <v>109.91240163974805</v>
      </c>
      <c r="G20" s="581">
        <f>G6/G10*100</f>
        <v>111.13061520132206</v>
      </c>
      <c r="H20" s="580">
        <f t="shared" si="0"/>
        <v>1.2182135615740037</v>
      </c>
      <c r="I20" s="566">
        <f t="shared" si="1"/>
        <v>1.1000000000000001</v>
      </c>
      <c r="J20" s="580">
        <f t="shared" si="2"/>
        <v>-2.3582074765293299</v>
      </c>
      <c r="K20" s="566">
        <f t="shared" si="3"/>
        <v>-2.1</v>
      </c>
    </row>
    <row r="21" spans="2:11" ht="20.100000000000001" customHeight="1" x14ac:dyDescent="0.2">
      <c r="B21" s="585" t="s">
        <v>180</v>
      </c>
      <c r="C21" s="584">
        <f>C17/C8*100</f>
        <v>2.378404656368073</v>
      </c>
      <c r="D21" s="582">
        <f>ROUND(D17/D8*100,1)</f>
        <v>3</v>
      </c>
      <c r="E21" s="583">
        <f>E17/E8*100</f>
        <v>3.3142786508289355</v>
      </c>
      <c r="F21" s="582">
        <f>F17/F8*100</f>
        <v>3.8899204633753728</v>
      </c>
      <c r="G21" s="581">
        <f>G17/G8*100</f>
        <v>4.2467263513147593</v>
      </c>
      <c r="H21" s="580">
        <f t="shared" si="0"/>
        <v>0.3568058879393865</v>
      </c>
      <c r="I21" s="566">
        <f>IF(AND(F21=0,G21=0),"",IF(AND(F21&gt;0,G21=0),"皆減",IF(AND(F21=0,G21&gt;0),"皆増",ROUND(H21/F21*100,1))))</f>
        <v>9.1999999999999993</v>
      </c>
      <c r="J21" s="580">
        <f t="shared" si="2"/>
        <v>1.8683216949466863</v>
      </c>
      <c r="K21" s="566">
        <f t="shared" si="3"/>
        <v>78.599999999999994</v>
      </c>
    </row>
    <row r="22" spans="2:11" ht="20.100000000000001" customHeight="1" thickBot="1" x14ac:dyDescent="0.25">
      <c r="B22" s="579" t="s">
        <v>179</v>
      </c>
      <c r="C22" s="578"/>
      <c r="D22" s="576"/>
      <c r="E22" s="577"/>
      <c r="F22" s="576"/>
      <c r="G22" s="575"/>
      <c r="H22" s="574">
        <f t="shared" si="0"/>
        <v>0</v>
      </c>
      <c r="I22" s="573" t="str">
        <f t="shared" si="1"/>
        <v/>
      </c>
      <c r="J22" s="574">
        <f t="shared" si="2"/>
        <v>0</v>
      </c>
      <c r="K22" s="573" t="str">
        <f t="shared" si="3"/>
        <v/>
      </c>
    </row>
    <row r="23" spans="2:11" ht="20.100000000000001" customHeight="1" x14ac:dyDescent="0.2">
      <c r="B23" s="572" t="s">
        <v>178</v>
      </c>
      <c r="C23" s="571">
        <v>26</v>
      </c>
      <c r="D23" s="570">
        <v>26</v>
      </c>
      <c r="E23" s="568">
        <v>29</v>
      </c>
      <c r="F23" s="569">
        <v>29</v>
      </c>
      <c r="G23" s="568">
        <v>29</v>
      </c>
      <c r="H23" s="567">
        <f t="shared" si="0"/>
        <v>0</v>
      </c>
      <c r="I23" s="566">
        <f t="shared" si="1"/>
        <v>0</v>
      </c>
      <c r="J23" s="567">
        <f t="shared" si="2"/>
        <v>3</v>
      </c>
      <c r="K23" s="566">
        <f t="shared" si="3"/>
        <v>11.5</v>
      </c>
    </row>
    <row r="24" spans="2:11" ht="20.100000000000001" customHeight="1" x14ac:dyDescent="0.2">
      <c r="B24" s="572" t="s">
        <v>177</v>
      </c>
      <c r="C24" s="571"/>
      <c r="D24" s="570"/>
      <c r="E24" s="568"/>
      <c r="F24" s="569"/>
      <c r="G24" s="568"/>
      <c r="H24" s="567">
        <f t="shared" si="0"/>
        <v>0</v>
      </c>
      <c r="I24" s="566" t="str">
        <f t="shared" si="1"/>
        <v/>
      </c>
      <c r="J24" s="567">
        <f t="shared" si="2"/>
        <v>0</v>
      </c>
      <c r="K24" s="566" t="str">
        <f t="shared" si="3"/>
        <v/>
      </c>
    </row>
    <row r="25" spans="2:11" ht="20.100000000000001" customHeight="1" x14ac:dyDescent="0.2">
      <c r="B25" s="572" t="s">
        <v>176</v>
      </c>
      <c r="C25" s="571">
        <v>6</v>
      </c>
      <c r="D25" s="570">
        <v>3</v>
      </c>
      <c r="E25" s="568">
        <v>8</v>
      </c>
      <c r="F25" s="569">
        <v>10</v>
      </c>
      <c r="G25" s="568">
        <v>8</v>
      </c>
      <c r="H25" s="567">
        <f t="shared" si="0"/>
        <v>-2</v>
      </c>
      <c r="I25" s="566">
        <f t="shared" si="1"/>
        <v>-20</v>
      </c>
      <c r="J25" s="567">
        <f t="shared" si="2"/>
        <v>2</v>
      </c>
      <c r="K25" s="566">
        <f t="shared" si="3"/>
        <v>33.299999999999997</v>
      </c>
    </row>
    <row r="26" spans="2:11" ht="20.100000000000001" customHeight="1" x14ac:dyDescent="0.2">
      <c r="B26" s="572" t="s">
        <v>175</v>
      </c>
      <c r="C26" s="571">
        <v>4</v>
      </c>
      <c r="D26" s="570">
        <v>4</v>
      </c>
      <c r="E26" s="568">
        <v>7</v>
      </c>
      <c r="F26" s="569">
        <v>7</v>
      </c>
      <c r="G26" s="568">
        <v>6</v>
      </c>
      <c r="H26" s="567">
        <f t="shared" si="0"/>
        <v>-1</v>
      </c>
      <c r="I26" s="566">
        <f t="shared" si="1"/>
        <v>-14.3</v>
      </c>
      <c r="J26" s="567">
        <f t="shared" si="2"/>
        <v>2</v>
      </c>
      <c r="K26" s="566">
        <f t="shared" si="3"/>
        <v>50</v>
      </c>
    </row>
    <row r="27" spans="2:11" ht="20.100000000000001" customHeight="1" thickBot="1" x14ac:dyDescent="0.25">
      <c r="B27" s="565" t="s">
        <v>174</v>
      </c>
      <c r="C27" s="564"/>
      <c r="D27" s="563"/>
      <c r="E27" s="561"/>
      <c r="F27" s="562">
        <v>0</v>
      </c>
      <c r="G27" s="561">
        <v>0</v>
      </c>
      <c r="H27" s="560">
        <f t="shared" si="0"/>
        <v>0</v>
      </c>
      <c r="I27" s="559" t="str">
        <f t="shared" si="1"/>
        <v/>
      </c>
      <c r="J27" s="560">
        <f t="shared" si="2"/>
        <v>0</v>
      </c>
      <c r="K27" s="559" t="str">
        <f t="shared" si="3"/>
        <v/>
      </c>
    </row>
    <row r="28" spans="2:11" ht="20.100000000000001" customHeight="1" x14ac:dyDescent="0.2"/>
    <row r="29" spans="2:11" ht="20.100000000000001" customHeight="1" x14ac:dyDescent="0.2"/>
    <row r="30" spans="2:11" ht="20.100000000000001" customHeight="1" x14ac:dyDescent="0.2"/>
    <row r="31" spans="2:11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8" fitToHeight="0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80" zoomScaleNormal="8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B2" sqref="B2"/>
    </sheetView>
  </sheetViews>
  <sheetFormatPr defaultColWidth="10.6640625" defaultRowHeight="16.2" x14ac:dyDescent="0.2"/>
  <cols>
    <col min="1" max="1" width="2.83203125" style="558" customWidth="1"/>
    <col min="2" max="2" width="21" style="558" customWidth="1"/>
    <col min="3" max="7" width="12.6640625" style="558" customWidth="1"/>
    <col min="8" max="11" width="13.33203125" style="558" customWidth="1"/>
    <col min="12" max="12" width="2.4140625" style="558" customWidth="1"/>
    <col min="13" max="16384" width="10.6640625" style="558"/>
  </cols>
  <sheetData>
    <row r="1" spans="2:12" ht="20.100000000000001" customHeight="1" x14ac:dyDescent="0.2">
      <c r="B1" s="623" t="s">
        <v>212</v>
      </c>
    </row>
    <row r="2" spans="2:12" ht="20.100000000000001" customHeight="1" thickBot="1" x14ac:dyDescent="0.25">
      <c r="B2" s="622"/>
      <c r="C2" s="622"/>
      <c r="D2" s="622"/>
      <c r="E2" s="622"/>
      <c r="F2" s="622"/>
      <c r="G2" s="622"/>
      <c r="I2" s="617"/>
      <c r="K2" s="621" t="s">
        <v>204</v>
      </c>
    </row>
    <row r="3" spans="2:12" ht="20.100000000000001" customHeight="1" x14ac:dyDescent="0.2">
      <c r="B3" s="651" t="s">
        <v>203</v>
      </c>
      <c r="C3" s="650"/>
      <c r="D3" s="650"/>
      <c r="E3" s="649"/>
      <c r="F3" s="618"/>
      <c r="G3" s="648"/>
      <c r="H3" s="941" t="s">
        <v>71</v>
      </c>
      <c r="I3" s="942"/>
      <c r="J3" s="945" t="s">
        <v>252</v>
      </c>
      <c r="K3" s="942"/>
      <c r="L3" s="624"/>
    </row>
    <row r="4" spans="2:12" ht="20.100000000000001" customHeight="1" x14ac:dyDescent="0.2">
      <c r="B4" s="624"/>
      <c r="C4" s="647" t="s">
        <v>202</v>
      </c>
      <c r="D4" s="646" t="s">
        <v>201</v>
      </c>
      <c r="E4" s="645" t="s">
        <v>200</v>
      </c>
      <c r="F4" s="645" t="s">
        <v>199</v>
      </c>
      <c r="G4" s="613" t="s">
        <v>254</v>
      </c>
      <c r="H4" s="943"/>
      <c r="I4" s="944"/>
      <c r="J4" s="946"/>
      <c r="K4" s="944"/>
      <c r="L4" s="624"/>
    </row>
    <row r="5" spans="2:12" ht="29.4" thickBot="1" x14ac:dyDescent="0.25">
      <c r="B5" s="644" t="s">
        <v>198</v>
      </c>
      <c r="C5" s="610" t="s">
        <v>65</v>
      </c>
      <c r="D5" s="609"/>
      <c r="E5" s="608"/>
      <c r="F5" s="608" t="s">
        <v>64</v>
      </c>
      <c r="G5" s="607" t="s">
        <v>63</v>
      </c>
      <c r="H5" s="606" t="s">
        <v>87</v>
      </c>
      <c r="I5" s="604" t="s">
        <v>197</v>
      </c>
      <c r="J5" s="605" t="s">
        <v>86</v>
      </c>
      <c r="K5" s="604" t="s">
        <v>196</v>
      </c>
      <c r="L5" s="624"/>
    </row>
    <row r="6" spans="2:12" ht="20.100000000000001" customHeight="1" thickBot="1" x14ac:dyDescent="0.25">
      <c r="B6" s="603" t="s">
        <v>195</v>
      </c>
      <c r="C6" s="404">
        <v>59068507</v>
      </c>
      <c r="D6" s="404">
        <v>60084579</v>
      </c>
      <c r="E6" s="627">
        <v>61099901</v>
      </c>
      <c r="F6" s="563">
        <v>62587413</v>
      </c>
      <c r="G6" s="561">
        <v>62883160</v>
      </c>
      <c r="H6" s="589">
        <f>G6-F6</f>
        <v>295747</v>
      </c>
      <c r="I6" s="588">
        <f>IF(AND(F6=0,G6=0),"",IF(AND(F6&gt;0,G6=0),"皆減",IF(AND(F6=0,G6&gt;0),"皆増",ROUND(H6/F6*100,1))))</f>
        <v>0.5</v>
      </c>
      <c r="J6" s="589">
        <f>G6-C6</f>
        <v>3814653</v>
      </c>
      <c r="K6" s="588">
        <f>IF(AND(C6=0,G6=0),"",IF(AND(C6&gt;0,G6=0),"皆減",IF(AND(C6=0,G6&gt;0),"皆増",ROUND(J6/C6*100,1))))</f>
        <v>6.5</v>
      </c>
      <c r="L6" s="624"/>
    </row>
    <row r="7" spans="2:12" ht="20.100000000000001" customHeight="1" x14ac:dyDescent="0.2">
      <c r="B7" s="600" t="s">
        <v>194</v>
      </c>
      <c r="C7" s="629">
        <v>58827045</v>
      </c>
      <c r="D7" s="629">
        <v>59857387</v>
      </c>
      <c r="E7" s="628">
        <v>60953201</v>
      </c>
      <c r="F7" s="570">
        <v>61939462</v>
      </c>
      <c r="G7" s="568">
        <f>56281100+6437500</f>
        <v>62718600</v>
      </c>
      <c r="H7" s="599">
        <f t="shared" ref="H7:H27" si="0">G7-F7</f>
        <v>779138</v>
      </c>
      <c r="I7" s="598">
        <f t="shared" ref="I7:I27" si="1">IF(AND(F7=0,G7=0),"",IF(AND(F7&gt;0,G7=0),"皆減",IF(AND(F7=0,G7&gt;0),"皆増",ROUND(H7/F7*100,1))))</f>
        <v>1.3</v>
      </c>
      <c r="J7" s="599">
        <f t="shared" ref="J7:J27" si="2">G7-C7</f>
        <v>3891555</v>
      </c>
      <c r="K7" s="598">
        <f t="shared" ref="K7:K27" si="3">IF(AND(C7=0,G7=0),"",IF(AND(C7&gt;0,G7=0),"皆減",IF(AND(C7=0,G7&gt;0),"皆増",ROUND(J7/C7*100,1))))</f>
        <v>6.6</v>
      </c>
      <c r="L7" s="624"/>
    </row>
    <row r="8" spans="2:12" ht="20.100000000000001" customHeight="1" x14ac:dyDescent="0.2">
      <c r="B8" s="597" t="s">
        <v>211</v>
      </c>
      <c r="C8" s="424">
        <v>51369908</v>
      </c>
      <c r="D8" s="424">
        <v>53099821</v>
      </c>
      <c r="E8" s="643">
        <v>54322793</v>
      </c>
      <c r="F8" s="595">
        <v>55067532</v>
      </c>
      <c r="G8" s="593">
        <v>56281100</v>
      </c>
      <c r="H8" s="592">
        <f t="shared" si="0"/>
        <v>1213568</v>
      </c>
      <c r="I8" s="591">
        <f t="shared" si="1"/>
        <v>2.2000000000000002</v>
      </c>
      <c r="J8" s="592">
        <f t="shared" si="2"/>
        <v>4911192</v>
      </c>
      <c r="K8" s="591">
        <f t="shared" si="3"/>
        <v>9.6</v>
      </c>
      <c r="L8" s="624"/>
    </row>
    <row r="9" spans="2:12" ht="20.100000000000001" customHeight="1" thickBot="1" x14ac:dyDescent="0.25">
      <c r="B9" s="590" t="s">
        <v>192</v>
      </c>
      <c r="C9" s="404">
        <v>241462</v>
      </c>
      <c r="D9" s="404">
        <v>227192</v>
      </c>
      <c r="E9" s="627">
        <v>146700</v>
      </c>
      <c r="F9" s="563">
        <v>647951</v>
      </c>
      <c r="G9" s="561">
        <v>164560</v>
      </c>
      <c r="H9" s="589">
        <f t="shared" si="0"/>
        <v>-483391</v>
      </c>
      <c r="I9" s="588">
        <f t="shared" si="1"/>
        <v>-74.599999999999994</v>
      </c>
      <c r="J9" s="589">
        <f t="shared" si="2"/>
        <v>-76902</v>
      </c>
      <c r="K9" s="588">
        <f t="shared" si="3"/>
        <v>-31.8</v>
      </c>
      <c r="L9" s="624"/>
    </row>
    <row r="10" spans="2:12" ht="20.100000000000001" customHeight="1" thickBot="1" x14ac:dyDescent="0.25">
      <c r="B10" s="590" t="s">
        <v>191</v>
      </c>
      <c r="C10" s="404">
        <v>58482537</v>
      </c>
      <c r="D10" s="404">
        <v>59892549</v>
      </c>
      <c r="E10" s="627">
        <v>61008463</v>
      </c>
      <c r="F10" s="563">
        <v>63254419</v>
      </c>
      <c r="G10" s="561">
        <v>64034801</v>
      </c>
      <c r="H10" s="589">
        <f t="shared" si="0"/>
        <v>780382</v>
      </c>
      <c r="I10" s="588">
        <f t="shared" si="1"/>
        <v>1.2</v>
      </c>
      <c r="J10" s="589">
        <f t="shared" si="2"/>
        <v>5552264</v>
      </c>
      <c r="K10" s="588">
        <f t="shared" si="3"/>
        <v>9.5</v>
      </c>
      <c r="L10" s="624"/>
    </row>
    <row r="11" spans="2:12" ht="20.100000000000001" customHeight="1" x14ac:dyDescent="0.2">
      <c r="B11" s="600" t="s">
        <v>190</v>
      </c>
      <c r="C11" s="629">
        <v>57921812</v>
      </c>
      <c r="D11" s="629">
        <v>59382834</v>
      </c>
      <c r="E11" s="628">
        <v>60502566</v>
      </c>
      <c r="F11" s="570">
        <v>61713153</v>
      </c>
      <c r="G11" s="568">
        <f>59553941+4285435</f>
        <v>63839376</v>
      </c>
      <c r="H11" s="599">
        <f t="shared" si="0"/>
        <v>2126223</v>
      </c>
      <c r="I11" s="598">
        <f t="shared" si="1"/>
        <v>3.4</v>
      </c>
      <c r="J11" s="599">
        <f t="shared" si="2"/>
        <v>5917564</v>
      </c>
      <c r="K11" s="598">
        <f t="shared" si="3"/>
        <v>10.199999999999999</v>
      </c>
      <c r="L11" s="624"/>
    </row>
    <row r="12" spans="2:12" ht="20.100000000000001" customHeight="1" x14ac:dyDescent="0.2">
      <c r="B12" s="597" t="s">
        <v>210</v>
      </c>
      <c r="C12" s="424">
        <v>54245368</v>
      </c>
      <c r="D12" s="424">
        <v>55662036</v>
      </c>
      <c r="E12" s="643">
        <v>56354460</v>
      </c>
      <c r="F12" s="595">
        <v>57269928</v>
      </c>
      <c r="G12" s="593">
        <v>59553941</v>
      </c>
      <c r="H12" s="592">
        <f t="shared" si="0"/>
        <v>2284013</v>
      </c>
      <c r="I12" s="591">
        <f t="shared" si="1"/>
        <v>4</v>
      </c>
      <c r="J12" s="592">
        <f t="shared" si="2"/>
        <v>5308573</v>
      </c>
      <c r="K12" s="591">
        <f t="shared" si="3"/>
        <v>9.8000000000000007</v>
      </c>
      <c r="L12" s="624"/>
    </row>
    <row r="13" spans="2:12" ht="20.100000000000001" customHeight="1" thickBot="1" x14ac:dyDescent="0.25">
      <c r="B13" s="590" t="s">
        <v>188</v>
      </c>
      <c r="C13" s="404">
        <v>560725</v>
      </c>
      <c r="D13" s="404">
        <v>509715</v>
      </c>
      <c r="E13" s="627">
        <v>505897</v>
      </c>
      <c r="F13" s="563">
        <v>1541266</v>
      </c>
      <c r="G13" s="561">
        <v>195425</v>
      </c>
      <c r="H13" s="589">
        <f t="shared" si="0"/>
        <v>-1345841</v>
      </c>
      <c r="I13" s="588">
        <f t="shared" si="1"/>
        <v>-87.3</v>
      </c>
      <c r="J13" s="589">
        <f t="shared" si="2"/>
        <v>-365300</v>
      </c>
      <c r="K13" s="588">
        <f t="shared" si="3"/>
        <v>-65.099999999999994</v>
      </c>
      <c r="L13" s="624"/>
    </row>
    <row r="14" spans="2:12" ht="20.100000000000001" customHeight="1" x14ac:dyDescent="0.2">
      <c r="B14" s="600" t="s">
        <v>187</v>
      </c>
      <c r="C14" s="629">
        <v>905233</v>
      </c>
      <c r="D14" s="629">
        <v>474553</v>
      </c>
      <c r="E14" s="628">
        <f>E7-E11</f>
        <v>450635</v>
      </c>
      <c r="F14" s="628">
        <f>F7-F11</f>
        <v>226309</v>
      </c>
      <c r="G14" s="568">
        <f>G7-G11</f>
        <v>-1120776</v>
      </c>
      <c r="H14" s="599">
        <f t="shared" si="0"/>
        <v>-1347085</v>
      </c>
      <c r="I14" s="598">
        <f t="shared" si="1"/>
        <v>-595.20000000000005</v>
      </c>
      <c r="J14" s="599">
        <f t="shared" si="2"/>
        <v>-2026009</v>
      </c>
      <c r="K14" s="598">
        <f t="shared" si="3"/>
        <v>-223.8</v>
      </c>
      <c r="L14" s="624"/>
    </row>
    <row r="15" spans="2:12" ht="20.100000000000001" customHeight="1" thickBot="1" x14ac:dyDescent="0.25">
      <c r="B15" s="590" t="s">
        <v>186</v>
      </c>
      <c r="C15" s="404">
        <v>-319263</v>
      </c>
      <c r="D15" s="404">
        <v>-282523</v>
      </c>
      <c r="E15" s="627">
        <f>E9-E13</f>
        <v>-359197</v>
      </c>
      <c r="F15" s="627">
        <f>F9-F13</f>
        <v>-893315</v>
      </c>
      <c r="G15" s="561">
        <f>G9-G13</f>
        <v>-30865</v>
      </c>
      <c r="H15" s="589">
        <f t="shared" si="0"/>
        <v>862450</v>
      </c>
      <c r="I15" s="588">
        <f t="shared" si="1"/>
        <v>-96.5</v>
      </c>
      <c r="J15" s="589">
        <f t="shared" si="2"/>
        <v>288398</v>
      </c>
      <c r="K15" s="588">
        <f t="shared" si="3"/>
        <v>-90.3</v>
      </c>
      <c r="L15" s="624"/>
    </row>
    <row r="16" spans="2:12" ht="20.100000000000001" customHeight="1" thickBot="1" x14ac:dyDescent="0.25">
      <c r="B16" s="590" t="s">
        <v>185</v>
      </c>
      <c r="C16" s="404">
        <v>585970</v>
      </c>
      <c r="D16" s="404">
        <v>192030</v>
      </c>
      <c r="E16" s="627">
        <f>E6-E10</f>
        <v>91438</v>
      </c>
      <c r="F16" s="627">
        <f>F6-F10</f>
        <v>-667006</v>
      </c>
      <c r="G16" s="561">
        <f>G6-G10</f>
        <v>-1151641</v>
      </c>
      <c r="H16" s="589">
        <f t="shared" si="0"/>
        <v>-484635</v>
      </c>
      <c r="I16" s="588">
        <f t="shared" si="1"/>
        <v>72.7</v>
      </c>
      <c r="J16" s="589">
        <f t="shared" si="2"/>
        <v>-1737611</v>
      </c>
      <c r="K16" s="588">
        <f t="shared" si="3"/>
        <v>-296.5</v>
      </c>
      <c r="L16" s="624"/>
    </row>
    <row r="17" spans="2:12" ht="20.100000000000001" customHeight="1" x14ac:dyDescent="0.2">
      <c r="B17" s="636" t="s">
        <v>209</v>
      </c>
      <c r="C17" s="629">
        <v>23610593</v>
      </c>
      <c r="D17" s="642">
        <v>23436467</v>
      </c>
      <c r="E17" s="641">
        <v>23357250</v>
      </c>
      <c r="F17" s="640">
        <v>24024775</v>
      </c>
      <c r="G17" s="568">
        <v>22494444</v>
      </c>
      <c r="H17" s="599">
        <f t="shared" si="0"/>
        <v>-1530331</v>
      </c>
      <c r="I17" s="598">
        <f t="shared" si="1"/>
        <v>-6.4</v>
      </c>
      <c r="J17" s="599">
        <f t="shared" si="2"/>
        <v>-1116149</v>
      </c>
      <c r="K17" s="598">
        <f t="shared" si="3"/>
        <v>-4.7</v>
      </c>
      <c r="L17" s="624"/>
    </row>
    <row r="18" spans="2:12" ht="20.100000000000001" customHeight="1" thickBot="1" x14ac:dyDescent="0.25">
      <c r="B18" s="632" t="s">
        <v>208</v>
      </c>
      <c r="C18" s="404">
        <v>158679</v>
      </c>
      <c r="D18" s="639">
        <v>164364</v>
      </c>
      <c r="E18" s="638"/>
      <c r="F18" s="637">
        <v>125662</v>
      </c>
      <c r="G18" s="561">
        <v>316497</v>
      </c>
      <c r="H18" s="589">
        <f t="shared" si="0"/>
        <v>190835</v>
      </c>
      <c r="I18" s="588">
        <f t="shared" si="1"/>
        <v>151.9</v>
      </c>
      <c r="J18" s="589">
        <f t="shared" si="2"/>
        <v>157818</v>
      </c>
      <c r="K18" s="588">
        <f t="shared" si="3"/>
        <v>99.5</v>
      </c>
      <c r="L18" s="624"/>
    </row>
    <row r="19" spans="2:12" ht="20.100000000000001" customHeight="1" x14ac:dyDescent="0.2">
      <c r="B19" s="600" t="s">
        <v>182</v>
      </c>
      <c r="C19" s="635">
        <v>101.56285338587128</v>
      </c>
      <c r="D19" s="635">
        <v>100.79914171829523</v>
      </c>
      <c r="E19" s="634">
        <f>E7/E11*100</f>
        <v>100.74481964946742</v>
      </c>
      <c r="F19" s="634">
        <f>F7/F11*100</f>
        <v>100.36671112882532</v>
      </c>
      <c r="G19" s="581">
        <f>G7/G11*100</f>
        <v>98.244381336058169</v>
      </c>
      <c r="H19" s="633">
        <f t="shared" si="0"/>
        <v>-2.1223297927671467</v>
      </c>
      <c r="I19" s="598">
        <f t="shared" si="1"/>
        <v>-2.1</v>
      </c>
      <c r="J19" s="633">
        <f t="shared" si="2"/>
        <v>-3.3184720498131099</v>
      </c>
      <c r="K19" s="598">
        <f t="shared" si="3"/>
        <v>-3.3</v>
      </c>
      <c r="L19" s="624"/>
    </row>
    <row r="20" spans="2:12" ht="20.100000000000001" customHeight="1" x14ac:dyDescent="0.2">
      <c r="B20" s="600" t="s">
        <v>181</v>
      </c>
      <c r="C20" s="635">
        <v>101.00195721673293</v>
      </c>
      <c r="D20" s="635">
        <v>100.32062418983037</v>
      </c>
      <c r="E20" s="634">
        <f>E6/E10*100</f>
        <v>100.14987756698608</v>
      </c>
      <c r="F20" s="634">
        <f>F6/F10*100</f>
        <v>98.945518731268407</v>
      </c>
      <c r="G20" s="581">
        <f>G6/G10*100</f>
        <v>98.201538878835592</v>
      </c>
      <c r="H20" s="633">
        <f t="shared" si="0"/>
        <v>-0.74397985243281539</v>
      </c>
      <c r="I20" s="598">
        <f t="shared" si="1"/>
        <v>-0.8</v>
      </c>
      <c r="J20" s="633">
        <f t="shared" si="2"/>
        <v>-2.8004183378973408</v>
      </c>
      <c r="K20" s="598">
        <f t="shared" si="3"/>
        <v>-2.8</v>
      </c>
      <c r="L20" s="624"/>
    </row>
    <row r="21" spans="2:12" ht="20.100000000000001" customHeight="1" x14ac:dyDescent="0.2">
      <c r="B21" s="636" t="s">
        <v>207</v>
      </c>
      <c r="C21" s="635">
        <v>45.961914122953075</v>
      </c>
      <c r="D21" s="635">
        <v>44.1</v>
      </c>
      <c r="E21" s="634">
        <f>E17/E8*100</f>
        <v>42.997144863298907</v>
      </c>
      <c r="F21" s="634">
        <f>F17/F8*100</f>
        <v>43.627840448705783</v>
      </c>
      <c r="G21" s="581">
        <f>G17/G8*100</f>
        <v>39.968024789849522</v>
      </c>
      <c r="H21" s="633">
        <f t="shared" si="0"/>
        <v>-3.6598156588562603</v>
      </c>
      <c r="I21" s="598">
        <f t="shared" si="1"/>
        <v>-8.4</v>
      </c>
      <c r="J21" s="633">
        <f t="shared" si="2"/>
        <v>-5.993889333103553</v>
      </c>
      <c r="K21" s="598">
        <f t="shared" si="3"/>
        <v>-13</v>
      </c>
      <c r="L21" s="624"/>
    </row>
    <row r="22" spans="2:12" ht="20.100000000000001" customHeight="1" thickBot="1" x14ac:dyDescent="0.25">
      <c r="B22" s="632" t="s">
        <v>206</v>
      </c>
      <c r="C22" s="631">
        <v>0.30889484949048385</v>
      </c>
      <c r="D22" s="631">
        <v>0.30953776661507015</v>
      </c>
      <c r="E22" s="630">
        <f>E18/E8*100</f>
        <v>0</v>
      </c>
      <c r="F22" s="630">
        <f>F18/F8*100</f>
        <v>0.22819617192940478</v>
      </c>
      <c r="G22" s="575">
        <f>G18/G8*100</f>
        <v>0.5623504160366446</v>
      </c>
      <c r="H22" s="589">
        <f t="shared" si="0"/>
        <v>0.33415424410723982</v>
      </c>
      <c r="I22" s="588">
        <f t="shared" si="1"/>
        <v>146.4</v>
      </c>
      <c r="J22" s="589">
        <f t="shared" si="2"/>
        <v>0.25345556654616075</v>
      </c>
      <c r="K22" s="588">
        <f t="shared" si="3"/>
        <v>82.1</v>
      </c>
      <c r="L22" s="624"/>
    </row>
    <row r="23" spans="2:12" ht="20.100000000000001" customHeight="1" x14ac:dyDescent="0.2">
      <c r="B23" s="600" t="s">
        <v>178</v>
      </c>
      <c r="C23" s="629">
        <v>13</v>
      </c>
      <c r="D23" s="629">
        <v>13</v>
      </c>
      <c r="E23" s="628">
        <v>13</v>
      </c>
      <c r="F23" s="570">
        <v>13</v>
      </c>
      <c r="G23" s="568">
        <v>13</v>
      </c>
      <c r="H23" s="599">
        <f t="shared" si="0"/>
        <v>0</v>
      </c>
      <c r="I23" s="598">
        <f t="shared" si="1"/>
        <v>0</v>
      </c>
      <c r="J23" s="599">
        <f t="shared" si="2"/>
        <v>0</v>
      </c>
      <c r="K23" s="598">
        <f t="shared" si="3"/>
        <v>0</v>
      </c>
      <c r="L23" s="624"/>
    </row>
    <row r="24" spans="2:12" ht="20.100000000000001" customHeight="1" x14ac:dyDescent="0.2">
      <c r="B24" s="600" t="s">
        <v>177</v>
      </c>
      <c r="C24" s="629"/>
      <c r="D24" s="629"/>
      <c r="E24" s="628"/>
      <c r="F24" s="570"/>
      <c r="G24" s="568"/>
      <c r="H24" s="599">
        <f t="shared" si="0"/>
        <v>0</v>
      </c>
      <c r="I24" s="598" t="str">
        <f t="shared" si="1"/>
        <v/>
      </c>
      <c r="J24" s="599">
        <f t="shared" si="2"/>
        <v>0</v>
      </c>
      <c r="K24" s="598" t="str">
        <f t="shared" si="3"/>
        <v/>
      </c>
      <c r="L24" s="624"/>
    </row>
    <row r="25" spans="2:12" ht="20.100000000000001" customHeight="1" x14ac:dyDescent="0.2">
      <c r="B25" s="600" t="s">
        <v>176</v>
      </c>
      <c r="C25" s="629">
        <v>4</v>
      </c>
      <c r="D25" s="629">
        <v>2</v>
      </c>
      <c r="E25" s="628">
        <v>5</v>
      </c>
      <c r="F25" s="570">
        <v>5</v>
      </c>
      <c r="G25" s="568">
        <v>7</v>
      </c>
      <c r="H25" s="599">
        <f t="shared" si="0"/>
        <v>2</v>
      </c>
      <c r="I25" s="598">
        <f t="shared" si="1"/>
        <v>40</v>
      </c>
      <c r="J25" s="599">
        <f t="shared" si="2"/>
        <v>3</v>
      </c>
      <c r="K25" s="598">
        <f t="shared" si="3"/>
        <v>75</v>
      </c>
      <c r="L25" s="624"/>
    </row>
    <row r="26" spans="2:12" ht="20.100000000000001" customHeight="1" x14ac:dyDescent="0.2">
      <c r="B26" s="600" t="s">
        <v>175</v>
      </c>
      <c r="C26" s="629">
        <v>10</v>
      </c>
      <c r="D26" s="629">
        <v>10</v>
      </c>
      <c r="E26" s="628">
        <v>10</v>
      </c>
      <c r="F26" s="570">
        <v>10</v>
      </c>
      <c r="G26" s="568">
        <v>10</v>
      </c>
      <c r="H26" s="599">
        <f t="shared" si="0"/>
        <v>0</v>
      </c>
      <c r="I26" s="598">
        <f t="shared" si="1"/>
        <v>0</v>
      </c>
      <c r="J26" s="599">
        <f t="shared" si="2"/>
        <v>0</v>
      </c>
      <c r="K26" s="598">
        <f t="shared" si="3"/>
        <v>0</v>
      </c>
      <c r="L26" s="624"/>
    </row>
    <row r="27" spans="2:12" ht="20.100000000000001" customHeight="1" thickBot="1" x14ac:dyDescent="0.25">
      <c r="B27" s="590" t="s">
        <v>174</v>
      </c>
      <c r="C27" s="404">
        <v>1</v>
      </c>
      <c r="D27" s="404">
        <v>1</v>
      </c>
      <c r="E27" s="627">
        <v>0</v>
      </c>
      <c r="F27" s="563">
        <v>1</v>
      </c>
      <c r="G27" s="561">
        <v>2</v>
      </c>
      <c r="H27" s="626">
        <f t="shared" si="0"/>
        <v>1</v>
      </c>
      <c r="I27" s="625">
        <f t="shared" si="1"/>
        <v>100</v>
      </c>
      <c r="J27" s="626">
        <f t="shared" si="2"/>
        <v>1</v>
      </c>
      <c r="K27" s="625">
        <f t="shared" si="3"/>
        <v>100</v>
      </c>
      <c r="L27" s="624"/>
    </row>
    <row r="28" spans="2:12" ht="20.100000000000001" customHeight="1" x14ac:dyDescent="0.2"/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5" orientation="landscape" horizontalDpi="300" verticalDpi="300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90" zoomScaleNormal="9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B34" sqref="B34"/>
    </sheetView>
  </sheetViews>
  <sheetFormatPr defaultColWidth="10.6640625" defaultRowHeight="16.2" x14ac:dyDescent="0.2"/>
  <cols>
    <col min="1" max="1" width="2.83203125" style="652" customWidth="1"/>
    <col min="2" max="2" width="21" style="652" customWidth="1"/>
    <col min="3" max="7" width="12.6640625" style="652" customWidth="1"/>
    <col min="8" max="11" width="13.33203125" style="558" customWidth="1"/>
    <col min="12" max="12" width="2.4140625" style="652" customWidth="1"/>
    <col min="13" max="16384" width="10.6640625" style="652"/>
  </cols>
  <sheetData>
    <row r="1" spans="2:12" ht="20.100000000000001" customHeight="1" x14ac:dyDescent="0.2">
      <c r="B1" s="679" t="s">
        <v>217</v>
      </c>
    </row>
    <row r="2" spans="2:12" ht="20.100000000000001" customHeight="1" thickBot="1" x14ac:dyDescent="0.25">
      <c r="B2" s="672"/>
      <c r="C2" s="678"/>
      <c r="D2" s="678"/>
      <c r="E2" s="678"/>
      <c r="F2" s="678"/>
      <c r="G2" s="678"/>
      <c r="I2" s="617"/>
      <c r="K2" s="621" t="s">
        <v>204</v>
      </c>
    </row>
    <row r="3" spans="2:12" ht="20.100000000000001" customHeight="1" x14ac:dyDescent="0.2">
      <c r="B3" s="677" t="s">
        <v>203</v>
      </c>
      <c r="C3" s="676"/>
      <c r="D3" s="675"/>
      <c r="E3" s="674"/>
      <c r="F3" s="673"/>
      <c r="G3" s="672"/>
      <c r="H3" s="941" t="s">
        <v>71</v>
      </c>
      <c r="I3" s="942"/>
      <c r="J3" s="945" t="s">
        <v>252</v>
      </c>
      <c r="K3" s="942"/>
      <c r="L3" s="653"/>
    </row>
    <row r="4" spans="2:12" ht="20.100000000000001" customHeight="1" x14ac:dyDescent="0.2">
      <c r="B4" s="671"/>
      <c r="C4" s="670" t="s">
        <v>216</v>
      </c>
      <c r="D4" s="612" t="s">
        <v>215</v>
      </c>
      <c r="E4" s="645" t="s">
        <v>214</v>
      </c>
      <c r="F4" s="645" t="s">
        <v>213</v>
      </c>
      <c r="G4" s="613" t="s">
        <v>254</v>
      </c>
      <c r="H4" s="943"/>
      <c r="I4" s="944"/>
      <c r="J4" s="946"/>
      <c r="K4" s="944"/>
      <c r="L4" s="653"/>
    </row>
    <row r="5" spans="2:12" ht="29.4" thickBot="1" x14ac:dyDescent="0.25">
      <c r="B5" s="666" t="s">
        <v>198</v>
      </c>
      <c r="C5" s="610" t="s">
        <v>65</v>
      </c>
      <c r="D5" s="609"/>
      <c r="E5" s="608"/>
      <c r="F5" s="608" t="s">
        <v>64</v>
      </c>
      <c r="G5" s="607" t="s">
        <v>63</v>
      </c>
      <c r="H5" s="606" t="s">
        <v>87</v>
      </c>
      <c r="I5" s="604" t="s">
        <v>197</v>
      </c>
      <c r="J5" s="605" t="s">
        <v>86</v>
      </c>
      <c r="K5" s="604" t="s">
        <v>196</v>
      </c>
      <c r="L5" s="653"/>
    </row>
    <row r="6" spans="2:12" ht="19.5" customHeight="1" thickBot="1" x14ac:dyDescent="0.25">
      <c r="B6" s="669" t="s">
        <v>195</v>
      </c>
      <c r="C6" s="654">
        <v>42709890</v>
      </c>
      <c r="D6" s="561">
        <v>43980106</v>
      </c>
      <c r="E6" s="627">
        <v>47441128</v>
      </c>
      <c r="F6" s="563">
        <v>50949545</v>
      </c>
      <c r="G6" s="561">
        <v>51040095</v>
      </c>
      <c r="H6" s="589">
        <f>G6-F6</f>
        <v>90550</v>
      </c>
      <c r="I6" s="588">
        <f>IF(AND(F6=0,G6=0),"",IF(AND(F6&gt;0,G6=0),"皆減",IF(AND(F6=0,G6&gt;0),"皆増",ROUND(H6/F6*100,1))))</f>
        <v>0.2</v>
      </c>
      <c r="J6" s="589">
        <f>G6-C6</f>
        <v>8330205</v>
      </c>
      <c r="K6" s="588">
        <f>IF(AND(C6=0,G6=0),"",IF(AND(C6&gt;0,G6=0),"皆減",IF(AND(C6=0,G6&gt;0),"皆増",ROUND(J6/C6*100,1))))</f>
        <v>19.5</v>
      </c>
      <c r="L6" s="653"/>
    </row>
    <row r="7" spans="2:12" ht="20.100000000000001" customHeight="1" x14ac:dyDescent="0.2">
      <c r="B7" s="657" t="s">
        <v>194</v>
      </c>
      <c r="C7" s="656">
        <v>42610240</v>
      </c>
      <c r="D7" s="568">
        <v>43820317</v>
      </c>
      <c r="E7" s="628">
        <v>47364051</v>
      </c>
      <c r="F7" s="570">
        <v>49877445</v>
      </c>
      <c r="G7" s="568">
        <v>50971217</v>
      </c>
      <c r="H7" s="599">
        <f t="shared" ref="H7:H27" si="0">G7-F7</f>
        <v>1093772</v>
      </c>
      <c r="I7" s="598">
        <f t="shared" ref="I7:I27" si="1">IF(AND(F7=0,G7=0),"",IF(AND(F7&gt;0,G7=0),"皆減",IF(AND(F7=0,G7&gt;0),"皆増",ROUND(H7/F7*100,1))))</f>
        <v>2.2000000000000002</v>
      </c>
      <c r="J7" s="599">
        <f t="shared" ref="J7:J27" si="2">G7-C7</f>
        <v>8360977</v>
      </c>
      <c r="K7" s="598">
        <f t="shared" ref="K7:K27" si="3">IF(AND(C7=0,G7=0),"",IF(AND(C7&gt;0,G7=0),"皆減",IF(AND(C7=0,G7&gt;0),"皆増",ROUND(J7/C7*100,1))))</f>
        <v>19.600000000000001</v>
      </c>
      <c r="L7" s="653"/>
    </row>
    <row r="8" spans="2:12" ht="20.100000000000001" customHeight="1" x14ac:dyDescent="0.2">
      <c r="B8" s="668" t="s">
        <v>193</v>
      </c>
      <c r="C8" s="667">
        <v>17789859</v>
      </c>
      <c r="D8" s="593">
        <v>18431032</v>
      </c>
      <c r="E8" s="643">
        <v>19612024</v>
      </c>
      <c r="F8" s="595">
        <v>21839879</v>
      </c>
      <c r="G8" s="593">
        <v>22703364</v>
      </c>
      <c r="H8" s="592">
        <f t="shared" si="0"/>
        <v>863485</v>
      </c>
      <c r="I8" s="591">
        <f t="shared" si="1"/>
        <v>4</v>
      </c>
      <c r="J8" s="592">
        <f t="shared" si="2"/>
        <v>4913505</v>
      </c>
      <c r="K8" s="591">
        <f t="shared" si="3"/>
        <v>27.6</v>
      </c>
      <c r="L8" s="653"/>
    </row>
    <row r="9" spans="2:12" ht="20.100000000000001" customHeight="1" thickBot="1" x14ac:dyDescent="0.25">
      <c r="B9" s="666" t="s">
        <v>192</v>
      </c>
      <c r="C9" s="654">
        <v>99650</v>
      </c>
      <c r="D9" s="561">
        <v>159789</v>
      </c>
      <c r="E9" s="627">
        <v>77077</v>
      </c>
      <c r="F9" s="563">
        <v>1072100</v>
      </c>
      <c r="G9" s="561">
        <v>68878</v>
      </c>
      <c r="H9" s="589">
        <f t="shared" si="0"/>
        <v>-1003222</v>
      </c>
      <c r="I9" s="588">
        <f t="shared" si="1"/>
        <v>-93.6</v>
      </c>
      <c r="J9" s="589">
        <f t="shared" si="2"/>
        <v>-30772</v>
      </c>
      <c r="K9" s="588">
        <f t="shared" si="3"/>
        <v>-30.9</v>
      </c>
      <c r="L9" s="653"/>
    </row>
    <row r="10" spans="2:12" ht="20.100000000000001" customHeight="1" thickBot="1" x14ac:dyDescent="0.25">
      <c r="B10" s="666" t="s">
        <v>191</v>
      </c>
      <c r="C10" s="654">
        <v>41703504</v>
      </c>
      <c r="D10" s="561">
        <v>41885712</v>
      </c>
      <c r="E10" s="627">
        <v>43867507</v>
      </c>
      <c r="F10" s="563">
        <v>45267361</v>
      </c>
      <c r="G10" s="561">
        <v>46693810</v>
      </c>
      <c r="H10" s="589">
        <f t="shared" si="0"/>
        <v>1426449</v>
      </c>
      <c r="I10" s="588">
        <f t="shared" si="1"/>
        <v>3.2</v>
      </c>
      <c r="J10" s="589">
        <f t="shared" si="2"/>
        <v>4990306</v>
      </c>
      <c r="K10" s="588">
        <f t="shared" si="3"/>
        <v>12</v>
      </c>
      <c r="L10" s="653"/>
    </row>
    <row r="11" spans="2:12" ht="20.100000000000001" customHeight="1" x14ac:dyDescent="0.2">
      <c r="B11" s="657" t="s">
        <v>190</v>
      </c>
      <c r="C11" s="656">
        <v>41173690</v>
      </c>
      <c r="D11" s="568">
        <v>41697999</v>
      </c>
      <c r="E11" s="628">
        <v>43827136</v>
      </c>
      <c r="F11" s="570">
        <v>45229809</v>
      </c>
      <c r="G11" s="568">
        <v>46679561</v>
      </c>
      <c r="H11" s="599">
        <f t="shared" si="0"/>
        <v>1449752</v>
      </c>
      <c r="I11" s="598">
        <f t="shared" si="1"/>
        <v>3.2</v>
      </c>
      <c r="J11" s="599">
        <f t="shared" si="2"/>
        <v>5505871</v>
      </c>
      <c r="K11" s="598">
        <f t="shared" si="3"/>
        <v>13.4</v>
      </c>
      <c r="L11" s="653"/>
    </row>
    <row r="12" spans="2:12" ht="20.100000000000001" customHeight="1" x14ac:dyDescent="0.2">
      <c r="B12" s="668" t="s">
        <v>189</v>
      </c>
      <c r="C12" s="667">
        <v>33585681</v>
      </c>
      <c r="D12" s="593">
        <v>34398618</v>
      </c>
      <c r="E12" s="643">
        <v>36548786</v>
      </c>
      <c r="F12" s="595">
        <v>38247549</v>
      </c>
      <c r="G12" s="593">
        <v>39842276</v>
      </c>
      <c r="H12" s="592">
        <f t="shared" si="0"/>
        <v>1594727</v>
      </c>
      <c r="I12" s="591">
        <f t="shared" si="1"/>
        <v>4.2</v>
      </c>
      <c r="J12" s="592">
        <f t="shared" si="2"/>
        <v>6256595</v>
      </c>
      <c r="K12" s="591">
        <f t="shared" si="3"/>
        <v>18.600000000000001</v>
      </c>
      <c r="L12" s="653"/>
    </row>
    <row r="13" spans="2:12" ht="20.100000000000001" customHeight="1" thickBot="1" x14ac:dyDescent="0.25">
      <c r="B13" s="666" t="s">
        <v>188</v>
      </c>
      <c r="C13" s="654">
        <v>529814</v>
      </c>
      <c r="D13" s="561">
        <v>187713</v>
      </c>
      <c r="E13" s="627">
        <v>40371</v>
      </c>
      <c r="F13" s="563">
        <v>37552</v>
      </c>
      <c r="G13" s="561">
        <v>14249</v>
      </c>
      <c r="H13" s="589">
        <f t="shared" si="0"/>
        <v>-23303</v>
      </c>
      <c r="I13" s="588">
        <f t="shared" si="1"/>
        <v>-62.1</v>
      </c>
      <c r="J13" s="589">
        <f t="shared" si="2"/>
        <v>-515565</v>
      </c>
      <c r="K13" s="588">
        <f t="shared" si="3"/>
        <v>-97.3</v>
      </c>
      <c r="L13" s="653"/>
    </row>
    <row r="14" spans="2:12" ht="20.100000000000001" customHeight="1" x14ac:dyDescent="0.2">
      <c r="B14" s="657" t="s">
        <v>187</v>
      </c>
      <c r="C14" s="656">
        <v>1436550</v>
      </c>
      <c r="D14" s="568">
        <v>2122318</v>
      </c>
      <c r="E14" s="628">
        <f>E7-E11</f>
        <v>3536915</v>
      </c>
      <c r="F14" s="570">
        <f>F7-F11</f>
        <v>4647636</v>
      </c>
      <c r="G14" s="568">
        <v>4291656</v>
      </c>
      <c r="H14" s="599">
        <f t="shared" si="0"/>
        <v>-355980</v>
      </c>
      <c r="I14" s="598">
        <f t="shared" si="1"/>
        <v>-7.7</v>
      </c>
      <c r="J14" s="599">
        <f t="shared" si="2"/>
        <v>2855106</v>
      </c>
      <c r="K14" s="598">
        <f t="shared" si="3"/>
        <v>198.7</v>
      </c>
      <c r="L14" s="653"/>
    </row>
    <row r="15" spans="2:12" ht="20.100000000000001" customHeight="1" thickBot="1" x14ac:dyDescent="0.25">
      <c r="B15" s="666" t="s">
        <v>186</v>
      </c>
      <c r="C15" s="654">
        <v>-430164</v>
      </c>
      <c r="D15" s="561">
        <v>-27924</v>
      </c>
      <c r="E15" s="627">
        <f>E9-E13</f>
        <v>36706</v>
      </c>
      <c r="F15" s="563">
        <f>F9-F13</f>
        <v>1034548</v>
      </c>
      <c r="G15" s="561">
        <v>54629</v>
      </c>
      <c r="H15" s="589">
        <f t="shared" si="0"/>
        <v>-979919</v>
      </c>
      <c r="I15" s="588">
        <f t="shared" si="1"/>
        <v>-94.7</v>
      </c>
      <c r="J15" s="589">
        <f t="shared" si="2"/>
        <v>484793</v>
      </c>
      <c r="K15" s="588">
        <f t="shared" si="3"/>
        <v>-112.7</v>
      </c>
      <c r="L15" s="653"/>
    </row>
    <row r="16" spans="2:12" ht="20.100000000000001" customHeight="1" thickBot="1" x14ac:dyDescent="0.25">
      <c r="B16" s="666" t="s">
        <v>185</v>
      </c>
      <c r="C16" s="654">
        <v>1006386</v>
      </c>
      <c r="D16" s="561">
        <v>2094394</v>
      </c>
      <c r="E16" s="627">
        <f>E6-E10</f>
        <v>3573621</v>
      </c>
      <c r="F16" s="563">
        <f>F6-F10</f>
        <v>5682184</v>
      </c>
      <c r="G16" s="561">
        <v>4346285</v>
      </c>
      <c r="H16" s="589">
        <f t="shared" si="0"/>
        <v>-1335899</v>
      </c>
      <c r="I16" s="588">
        <f t="shared" si="1"/>
        <v>-23.5</v>
      </c>
      <c r="J16" s="589">
        <f t="shared" si="2"/>
        <v>3339899</v>
      </c>
      <c r="K16" s="588">
        <f t="shared" si="3"/>
        <v>331.9</v>
      </c>
      <c r="L16" s="653"/>
    </row>
    <row r="17" spans="2:12" ht="20.100000000000001" customHeight="1" x14ac:dyDescent="0.2">
      <c r="B17" s="665" t="s">
        <v>209</v>
      </c>
      <c r="C17" s="656">
        <v>1833305</v>
      </c>
      <c r="D17" s="568">
        <v>1136459</v>
      </c>
      <c r="E17" s="628">
        <v>1022125</v>
      </c>
      <c r="F17" s="570">
        <v>1166524</v>
      </c>
      <c r="G17" s="568">
        <v>1280768</v>
      </c>
      <c r="H17" s="599">
        <f t="shared" si="0"/>
        <v>114244</v>
      </c>
      <c r="I17" s="598">
        <f t="shared" si="1"/>
        <v>9.8000000000000007</v>
      </c>
      <c r="J17" s="599">
        <f t="shared" si="2"/>
        <v>-552537</v>
      </c>
      <c r="K17" s="598">
        <f t="shared" si="3"/>
        <v>-30.1</v>
      </c>
      <c r="L17" s="653"/>
    </row>
    <row r="18" spans="2:12" ht="20.100000000000001" customHeight="1" thickBot="1" x14ac:dyDescent="0.25">
      <c r="B18" s="661" t="s">
        <v>183</v>
      </c>
      <c r="C18" s="654">
        <v>325084</v>
      </c>
      <c r="D18" s="561">
        <v>187543</v>
      </c>
      <c r="E18" s="627">
        <v>140632</v>
      </c>
      <c r="F18" s="563">
        <v>0</v>
      </c>
      <c r="G18" s="561">
        <v>0</v>
      </c>
      <c r="H18" s="589">
        <f t="shared" si="0"/>
        <v>0</v>
      </c>
      <c r="I18" s="588" t="str">
        <f t="shared" si="1"/>
        <v/>
      </c>
      <c r="J18" s="589">
        <f t="shared" si="2"/>
        <v>-325084</v>
      </c>
      <c r="K18" s="588" t="str">
        <f t="shared" si="3"/>
        <v>皆減</v>
      </c>
      <c r="L18" s="653"/>
    </row>
    <row r="19" spans="2:12" ht="20.100000000000001" customHeight="1" x14ac:dyDescent="0.2">
      <c r="B19" s="657" t="s">
        <v>182</v>
      </c>
      <c r="C19" s="664">
        <v>103.48899989289278</v>
      </c>
      <c r="D19" s="581">
        <v>105.08973584080137</v>
      </c>
      <c r="E19" s="634">
        <f>E7/E11*100</f>
        <v>108.07014859469713</v>
      </c>
      <c r="F19" s="663">
        <f>F7/F11*100</f>
        <v>110.27560386116156</v>
      </c>
      <c r="G19" s="662">
        <f>G7/G11*100</f>
        <v>109.19386538360976</v>
      </c>
      <c r="H19" s="633">
        <f t="shared" si="0"/>
        <v>-1.0817384775517951</v>
      </c>
      <c r="I19" s="598">
        <f t="shared" si="1"/>
        <v>-1</v>
      </c>
      <c r="J19" s="633">
        <f t="shared" si="2"/>
        <v>5.7048654907169833</v>
      </c>
      <c r="K19" s="598">
        <f t="shared" si="3"/>
        <v>5.5</v>
      </c>
      <c r="L19" s="653"/>
    </row>
    <row r="20" spans="2:12" ht="20.100000000000001" customHeight="1" x14ac:dyDescent="0.2">
      <c r="B20" s="657" t="s">
        <v>181</v>
      </c>
      <c r="C20" s="664">
        <v>102.41319290580475</v>
      </c>
      <c r="D20" s="581">
        <v>105.00025879946841</v>
      </c>
      <c r="E20" s="634">
        <f>E6/E10*100</f>
        <v>108.14639637488403</v>
      </c>
      <c r="F20" s="663">
        <f>F6/F10*100</f>
        <v>112.55249670949451</v>
      </c>
      <c r="G20" s="662">
        <f>G6/G10*100</f>
        <v>109.30805389408147</v>
      </c>
      <c r="H20" s="633">
        <f t="shared" si="0"/>
        <v>-3.2444428154130378</v>
      </c>
      <c r="I20" s="598">
        <f t="shared" si="1"/>
        <v>-2.9</v>
      </c>
      <c r="J20" s="633">
        <f t="shared" si="2"/>
        <v>6.8948609882767187</v>
      </c>
      <c r="K20" s="598">
        <f t="shared" si="3"/>
        <v>6.7</v>
      </c>
      <c r="L20" s="653"/>
    </row>
    <row r="21" spans="2:12" ht="20.100000000000001" customHeight="1" x14ac:dyDescent="0.2">
      <c r="B21" s="665" t="s">
        <v>207</v>
      </c>
      <c r="C21" s="664">
        <v>10.305337439717762</v>
      </c>
      <c r="D21" s="581">
        <v>6.2</v>
      </c>
      <c r="E21" s="634">
        <f>E17/E8*100</f>
        <v>5.2117262348852931</v>
      </c>
      <c r="F21" s="663">
        <f>F17/F8*100</f>
        <v>5.3412566983544183</v>
      </c>
      <c r="G21" s="662">
        <f>G17/G8*100</f>
        <v>5.6413137718269422</v>
      </c>
      <c r="H21" s="633">
        <f t="shared" si="0"/>
        <v>0.30005707347252386</v>
      </c>
      <c r="I21" s="598">
        <f t="shared" si="1"/>
        <v>5.6</v>
      </c>
      <c r="J21" s="633">
        <f t="shared" si="2"/>
        <v>-4.6640236678908202</v>
      </c>
      <c r="K21" s="598">
        <f t="shared" si="3"/>
        <v>-45.3</v>
      </c>
      <c r="L21" s="653"/>
    </row>
    <row r="22" spans="2:12" ht="20.100000000000001" customHeight="1" thickBot="1" x14ac:dyDescent="0.25">
      <c r="B22" s="661" t="s">
        <v>206</v>
      </c>
      <c r="C22" s="660">
        <v>1.8273556861805369</v>
      </c>
      <c r="D22" s="575">
        <v>1.0175393325777959</v>
      </c>
      <c r="E22" s="630">
        <f>E18/E8*100</f>
        <v>0.71707030340162747</v>
      </c>
      <c r="F22" s="659">
        <f>F18/F8*100</f>
        <v>0</v>
      </c>
      <c r="G22" s="658">
        <f>G18/G8*100</f>
        <v>0</v>
      </c>
      <c r="H22" s="589">
        <f t="shared" si="0"/>
        <v>0</v>
      </c>
      <c r="I22" s="588" t="str">
        <f t="shared" si="1"/>
        <v/>
      </c>
      <c r="J22" s="589">
        <f t="shared" si="2"/>
        <v>-1.8273556861805369</v>
      </c>
      <c r="K22" s="588" t="str">
        <f t="shared" si="3"/>
        <v>皆減</v>
      </c>
      <c r="L22" s="653"/>
    </row>
    <row r="23" spans="2:12" ht="20.100000000000001" customHeight="1" x14ac:dyDescent="0.2">
      <c r="B23" s="657" t="s">
        <v>178</v>
      </c>
      <c r="C23" s="656">
        <v>13</v>
      </c>
      <c r="D23" s="568">
        <v>16</v>
      </c>
      <c r="E23" s="628">
        <v>20</v>
      </c>
      <c r="F23" s="570">
        <v>20</v>
      </c>
      <c r="G23" s="568">
        <v>23</v>
      </c>
      <c r="H23" s="599">
        <f t="shared" si="0"/>
        <v>3</v>
      </c>
      <c r="I23" s="598">
        <f t="shared" si="1"/>
        <v>15</v>
      </c>
      <c r="J23" s="599">
        <f t="shared" si="2"/>
        <v>10</v>
      </c>
      <c r="K23" s="598">
        <f t="shared" si="3"/>
        <v>76.900000000000006</v>
      </c>
      <c r="L23" s="653"/>
    </row>
    <row r="24" spans="2:12" ht="20.100000000000001" customHeight="1" x14ac:dyDescent="0.2">
      <c r="B24" s="657" t="s">
        <v>177</v>
      </c>
      <c r="C24" s="656"/>
      <c r="D24" s="568">
        <v>0</v>
      </c>
      <c r="E24" s="628"/>
      <c r="F24" s="570"/>
      <c r="G24" s="568"/>
      <c r="H24" s="599">
        <f t="shared" si="0"/>
        <v>0</v>
      </c>
      <c r="I24" s="598" t="str">
        <f t="shared" si="1"/>
        <v/>
      </c>
      <c r="J24" s="599">
        <f t="shared" si="2"/>
        <v>0</v>
      </c>
      <c r="K24" s="598" t="str">
        <f t="shared" si="3"/>
        <v/>
      </c>
      <c r="L24" s="653"/>
    </row>
    <row r="25" spans="2:12" ht="20.100000000000001" customHeight="1" x14ac:dyDescent="0.2">
      <c r="B25" s="657" t="s">
        <v>176</v>
      </c>
      <c r="C25" s="656">
        <v>3</v>
      </c>
      <c r="D25" s="568">
        <v>5</v>
      </c>
      <c r="E25" s="628">
        <v>4</v>
      </c>
      <c r="F25" s="570">
        <v>2</v>
      </c>
      <c r="G25" s="568">
        <v>2</v>
      </c>
      <c r="H25" s="599">
        <f t="shared" si="0"/>
        <v>0</v>
      </c>
      <c r="I25" s="598">
        <f t="shared" si="1"/>
        <v>0</v>
      </c>
      <c r="J25" s="599">
        <f t="shared" si="2"/>
        <v>-1</v>
      </c>
      <c r="K25" s="598">
        <f t="shared" si="3"/>
        <v>-33.299999999999997</v>
      </c>
      <c r="L25" s="653"/>
    </row>
    <row r="26" spans="2:12" ht="20.100000000000001" customHeight="1" x14ac:dyDescent="0.2">
      <c r="B26" s="657" t="s">
        <v>175</v>
      </c>
      <c r="C26" s="656">
        <v>3</v>
      </c>
      <c r="D26" s="568">
        <v>5</v>
      </c>
      <c r="E26" s="628">
        <v>4</v>
      </c>
      <c r="F26" s="570">
        <v>2</v>
      </c>
      <c r="G26" s="568">
        <v>2</v>
      </c>
      <c r="H26" s="599">
        <f t="shared" si="0"/>
        <v>0</v>
      </c>
      <c r="I26" s="598">
        <f t="shared" si="1"/>
        <v>0</v>
      </c>
      <c r="J26" s="599">
        <f t="shared" si="2"/>
        <v>-1</v>
      </c>
      <c r="K26" s="598">
        <f t="shared" si="3"/>
        <v>-33.299999999999997</v>
      </c>
      <c r="L26" s="653"/>
    </row>
    <row r="27" spans="2:12" ht="20.100000000000001" customHeight="1" thickBot="1" x14ac:dyDescent="0.25">
      <c r="B27" s="655" t="s">
        <v>174</v>
      </c>
      <c r="C27" s="654">
        <v>1</v>
      </c>
      <c r="D27" s="561">
        <v>2</v>
      </c>
      <c r="E27" s="627">
        <v>2</v>
      </c>
      <c r="F27" s="563">
        <v>0</v>
      </c>
      <c r="G27" s="561">
        <v>0</v>
      </c>
      <c r="H27" s="626">
        <f t="shared" si="0"/>
        <v>0</v>
      </c>
      <c r="I27" s="625" t="str">
        <f t="shared" si="1"/>
        <v/>
      </c>
      <c r="J27" s="626">
        <f t="shared" si="2"/>
        <v>-1</v>
      </c>
      <c r="K27" s="625" t="str">
        <f t="shared" si="3"/>
        <v>皆減</v>
      </c>
      <c r="L27" s="653"/>
    </row>
    <row r="28" spans="2:12" ht="20.100000000000001" customHeight="1" x14ac:dyDescent="0.2"/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25"/>
  <sheetViews>
    <sheetView showGridLines="0" showZeros="0" zoomScale="90" zoomScaleNormal="90" workbookViewId="0">
      <pane xSplit="3" ySplit="5" topLeftCell="D6" activePane="bottomRight" state="frozen"/>
      <selection activeCell="H28" sqref="H28"/>
      <selection pane="topRight" activeCell="H28" sqref="H28"/>
      <selection pane="bottomLeft" activeCell="H28" sqref="H28"/>
      <selection pane="bottomRight" activeCell="B2" sqref="B2"/>
    </sheetView>
  </sheetViews>
  <sheetFormatPr defaultColWidth="10.6640625" defaultRowHeight="16.2" x14ac:dyDescent="0.2"/>
  <cols>
    <col min="1" max="1" width="2.1640625" style="4" customWidth="1"/>
    <col min="2" max="2" width="4.6640625" style="4" customWidth="1"/>
    <col min="3" max="3" width="23.58203125" style="4" customWidth="1"/>
    <col min="4" max="8" width="12.6640625" style="4" customWidth="1"/>
    <col min="9" max="12" width="13.33203125" style="4" customWidth="1"/>
    <col min="13" max="13" width="2.83203125" style="4" customWidth="1"/>
    <col min="14" max="14" width="10.6640625" style="4"/>
    <col min="15" max="15" width="4.6640625" style="4" customWidth="1"/>
    <col min="16" max="16" width="21.6640625" style="4" customWidth="1"/>
    <col min="17" max="20" width="11.6640625" style="4" customWidth="1"/>
    <col min="21" max="21" width="2" style="4" customWidth="1"/>
    <col min="22" max="22" width="12.6640625" style="4" customWidth="1"/>
    <col min="23" max="23" width="10.6640625" style="4"/>
    <col min="24" max="24" width="12.6640625" style="4" customWidth="1"/>
    <col min="25" max="16384" width="10.6640625" style="4"/>
  </cols>
  <sheetData>
    <row r="1" spans="2:13" ht="20.100000000000001" customHeight="1" x14ac:dyDescent="0.2">
      <c r="B1" s="739" t="s">
        <v>241</v>
      </c>
    </row>
    <row r="2" spans="2:13" ht="20.100000000000001" customHeight="1" thickBot="1" x14ac:dyDescent="0.25">
      <c r="B2" s="740"/>
      <c r="C2" s="740"/>
      <c r="D2" s="740"/>
      <c r="E2" s="740"/>
      <c r="F2" s="740"/>
      <c r="G2" s="740"/>
      <c r="H2" s="740"/>
      <c r="J2" s="103"/>
      <c r="L2" s="741" t="s">
        <v>204</v>
      </c>
    </row>
    <row r="3" spans="2:13" ht="20.100000000000001" customHeight="1" x14ac:dyDescent="0.2">
      <c r="B3" s="624"/>
      <c r="C3" s="558"/>
      <c r="D3" s="792"/>
      <c r="E3" s="650"/>
      <c r="F3" s="649"/>
      <c r="G3" s="618"/>
      <c r="H3" s="617"/>
      <c r="I3" s="941" t="s">
        <v>71</v>
      </c>
      <c r="J3" s="942"/>
      <c r="K3" s="945" t="s">
        <v>252</v>
      </c>
      <c r="L3" s="942"/>
      <c r="M3" s="742"/>
    </row>
    <row r="4" spans="2:13" ht="20.100000000000001" customHeight="1" x14ac:dyDescent="0.2">
      <c r="B4" s="624"/>
      <c r="C4" s="793" t="s">
        <v>203</v>
      </c>
      <c r="D4" s="794" t="s">
        <v>142</v>
      </c>
      <c r="E4" s="795" t="s">
        <v>131</v>
      </c>
      <c r="F4" s="796" t="s">
        <v>130</v>
      </c>
      <c r="G4" s="797" t="s">
        <v>129</v>
      </c>
      <c r="H4" s="798" t="s">
        <v>254</v>
      </c>
      <c r="I4" s="943"/>
      <c r="J4" s="944"/>
      <c r="K4" s="946"/>
      <c r="L4" s="944"/>
      <c r="M4" s="742"/>
    </row>
    <row r="5" spans="2:13" ht="29.4" thickBot="1" x14ac:dyDescent="0.25">
      <c r="B5" s="644"/>
      <c r="C5" s="622" t="s">
        <v>198</v>
      </c>
      <c r="D5" s="610" t="s">
        <v>65</v>
      </c>
      <c r="E5" s="609"/>
      <c r="F5" s="608"/>
      <c r="G5" s="608" t="s">
        <v>64</v>
      </c>
      <c r="H5" s="607" t="s">
        <v>63</v>
      </c>
      <c r="I5" s="606" t="s">
        <v>87</v>
      </c>
      <c r="J5" s="604" t="s">
        <v>197</v>
      </c>
      <c r="K5" s="605" t="s">
        <v>86</v>
      </c>
      <c r="L5" s="604" t="s">
        <v>196</v>
      </c>
      <c r="M5" s="742"/>
    </row>
    <row r="6" spans="2:13" ht="20.100000000000001" customHeight="1" x14ac:dyDescent="0.2">
      <c r="B6" s="799" t="s">
        <v>230</v>
      </c>
      <c r="C6" s="800" t="s">
        <v>195</v>
      </c>
      <c r="D6" s="694">
        <v>1097511</v>
      </c>
      <c r="E6" s="693">
        <v>1159880</v>
      </c>
      <c r="F6" s="692">
        <v>36875</v>
      </c>
      <c r="G6" s="691">
        <v>32209</v>
      </c>
      <c r="H6" s="690">
        <v>29435</v>
      </c>
      <c r="I6" s="801">
        <f>H6-G6</f>
        <v>-2774</v>
      </c>
      <c r="J6" s="802">
        <f>IF(AND(G6=0,H6=0),"",IF(AND(G6&gt;0,H6=0),"皆減",IF(AND(G6=0,H6&gt;0),"皆増",ROUND(I6/G6*100,1))))</f>
        <v>-8.6</v>
      </c>
      <c r="K6" s="803">
        <f>H6-D6</f>
        <v>-1068076</v>
      </c>
      <c r="L6" s="804">
        <f>IF(AND(D6=0,H6=0),"",IF(AND(D6&gt;0,H6=0),"皆減",IF(AND(D6=0,H6&gt;0),"皆増",ROUND(K6/D6*100,1))))</f>
        <v>-97.3</v>
      </c>
      <c r="M6" s="742"/>
    </row>
    <row r="7" spans="2:13" ht="20.100000000000001" customHeight="1" x14ac:dyDescent="0.2">
      <c r="B7" s="799" t="s">
        <v>240</v>
      </c>
      <c r="C7" s="624" t="s">
        <v>239</v>
      </c>
      <c r="D7" s="704">
        <v>700312</v>
      </c>
      <c r="E7" s="703">
        <v>645256</v>
      </c>
      <c r="F7" s="702">
        <v>15582</v>
      </c>
      <c r="G7" s="701">
        <v>15806</v>
      </c>
      <c r="H7" s="700">
        <v>16827</v>
      </c>
      <c r="I7" s="599">
        <f t="shared" ref="I7:I22" si="0">H7-G7</f>
        <v>1021</v>
      </c>
      <c r="J7" s="598">
        <f t="shared" ref="J7:J22" si="1">IF(AND(G7=0,H7=0),"",IF(AND(G7&gt;0,H7=0),"皆減",IF(AND(G7=0,H7&gt;0),"皆増",ROUND(I7/G7*100,1))))</f>
        <v>6.5</v>
      </c>
      <c r="K7" s="599">
        <f t="shared" ref="K7:K22" si="2">H7-D7</f>
        <v>-683485</v>
      </c>
      <c r="L7" s="598">
        <f t="shared" ref="L7:L22" si="3">IF(AND(D7=0,H7=0),"",IF(AND(D7&gt;0,H7=0),"皆減",IF(AND(D7=0,H7&gt;0),"皆増",ROUND(K7/D7*100,1))))</f>
        <v>-97.6</v>
      </c>
      <c r="M7" s="742"/>
    </row>
    <row r="8" spans="2:13" ht="20.100000000000001" customHeight="1" x14ac:dyDescent="0.2">
      <c r="B8" s="799" t="s">
        <v>232</v>
      </c>
      <c r="C8" s="805" t="s">
        <v>238</v>
      </c>
      <c r="D8" s="709">
        <v>918169</v>
      </c>
      <c r="E8" s="708">
        <v>856340</v>
      </c>
      <c r="F8" s="707">
        <v>44717</v>
      </c>
      <c r="G8" s="706">
        <v>32574</v>
      </c>
      <c r="H8" s="710">
        <v>35805</v>
      </c>
      <c r="I8" s="592">
        <f t="shared" si="0"/>
        <v>3231</v>
      </c>
      <c r="J8" s="591">
        <f t="shared" si="1"/>
        <v>9.9</v>
      </c>
      <c r="K8" s="592">
        <f t="shared" si="2"/>
        <v>-882364</v>
      </c>
      <c r="L8" s="591">
        <f t="shared" si="3"/>
        <v>-96.1</v>
      </c>
      <c r="M8" s="742"/>
    </row>
    <row r="9" spans="2:13" ht="20.100000000000001" customHeight="1" thickBot="1" x14ac:dyDescent="0.25">
      <c r="B9" s="799" t="s">
        <v>230</v>
      </c>
      <c r="C9" s="806" t="s">
        <v>237</v>
      </c>
      <c r="D9" s="704">
        <v>697015</v>
      </c>
      <c r="E9" s="703">
        <v>644408</v>
      </c>
      <c r="F9" s="702">
        <v>38532</v>
      </c>
      <c r="G9" s="701">
        <v>26915</v>
      </c>
      <c r="H9" s="700">
        <v>30493</v>
      </c>
      <c r="I9" s="589">
        <f t="shared" si="0"/>
        <v>3578</v>
      </c>
      <c r="J9" s="588">
        <f>IF(AND(G9=0,H9=0),"",IF(AND(G9&gt;0,H9=0),"皆減",IF(AND(G9=0,H9&gt;0),"皆増",ROUND(I9/G9*100,1))))</f>
        <v>13.3</v>
      </c>
      <c r="K9" s="589">
        <f t="shared" si="2"/>
        <v>-666522</v>
      </c>
      <c r="L9" s="588">
        <f t="shared" si="3"/>
        <v>-95.6</v>
      </c>
      <c r="M9" s="742"/>
    </row>
    <row r="10" spans="2:13" ht="20.100000000000001" customHeight="1" thickBot="1" x14ac:dyDescent="0.25">
      <c r="B10" s="807" t="s">
        <v>228</v>
      </c>
      <c r="C10" s="808" t="s">
        <v>227</v>
      </c>
      <c r="D10" s="809">
        <v>179342</v>
      </c>
      <c r="E10" s="810">
        <v>303540</v>
      </c>
      <c r="F10" s="811">
        <f>F6-F8</f>
        <v>-7842</v>
      </c>
      <c r="G10" s="812">
        <f>G6-G8</f>
        <v>-365</v>
      </c>
      <c r="H10" s="813">
        <f>H6-H8</f>
        <v>-6370</v>
      </c>
      <c r="I10" s="589">
        <f t="shared" si="0"/>
        <v>-6005</v>
      </c>
      <c r="J10" s="588">
        <f t="shared" si="1"/>
        <v>1645.2</v>
      </c>
      <c r="K10" s="589">
        <f t="shared" si="2"/>
        <v>-185712</v>
      </c>
      <c r="L10" s="588">
        <f>IF(AND(D10=0,H10=0),"",IF(AND(D10&gt;0,H10=0),"皆減",IF(AND(D10=0,H10&gt;0),"皆増",ROUND(K10/D10*100,1))))</f>
        <v>-103.6</v>
      </c>
      <c r="M10" s="742"/>
    </row>
    <row r="11" spans="2:13" ht="20.100000000000001" customHeight="1" x14ac:dyDescent="0.2">
      <c r="B11" s="799" t="s">
        <v>236</v>
      </c>
      <c r="C11" s="814" t="s">
        <v>235</v>
      </c>
      <c r="D11" s="694">
        <v>3933545</v>
      </c>
      <c r="E11" s="693">
        <v>2354217</v>
      </c>
      <c r="F11" s="692">
        <v>48982</v>
      </c>
      <c r="G11" s="691">
        <v>39038</v>
      </c>
      <c r="H11" s="690">
        <v>15557</v>
      </c>
      <c r="I11" s="599">
        <f t="shared" si="0"/>
        <v>-23481</v>
      </c>
      <c r="J11" s="598">
        <f t="shared" si="1"/>
        <v>-60.1</v>
      </c>
      <c r="K11" s="599">
        <f t="shared" si="2"/>
        <v>-3917988</v>
      </c>
      <c r="L11" s="598">
        <f t="shared" si="3"/>
        <v>-99.6</v>
      </c>
      <c r="M11" s="742"/>
    </row>
    <row r="12" spans="2:13" ht="20.100000000000001" customHeight="1" x14ac:dyDescent="0.2">
      <c r="B12" s="799" t="s">
        <v>234</v>
      </c>
      <c r="C12" s="624" t="s">
        <v>233</v>
      </c>
      <c r="D12" s="704">
        <v>1986000</v>
      </c>
      <c r="E12" s="703">
        <v>1281800</v>
      </c>
      <c r="F12" s="702">
        <v>1200</v>
      </c>
      <c r="G12" s="701">
        <v>11400</v>
      </c>
      <c r="H12" s="700">
        <v>0</v>
      </c>
      <c r="I12" s="815">
        <f t="shared" si="0"/>
        <v>-11400</v>
      </c>
      <c r="J12" s="816" t="str">
        <f t="shared" si="1"/>
        <v>皆減</v>
      </c>
      <c r="K12" s="815">
        <f t="shared" si="2"/>
        <v>-1986000</v>
      </c>
      <c r="L12" s="816" t="str">
        <f t="shared" si="3"/>
        <v>皆減</v>
      </c>
      <c r="M12" s="742"/>
    </row>
    <row r="13" spans="2:13" ht="20.100000000000001" customHeight="1" x14ac:dyDescent="0.2">
      <c r="B13" s="799" t="s">
        <v>232</v>
      </c>
      <c r="C13" s="817" t="s">
        <v>231</v>
      </c>
      <c r="D13" s="709">
        <v>4146887</v>
      </c>
      <c r="E13" s="708">
        <v>2665268</v>
      </c>
      <c r="F13" s="707">
        <v>29350</v>
      </c>
      <c r="G13" s="706">
        <v>49171</v>
      </c>
      <c r="H13" s="705">
        <v>15554</v>
      </c>
      <c r="I13" s="818">
        <f t="shared" si="0"/>
        <v>-33617</v>
      </c>
      <c r="J13" s="819">
        <f t="shared" si="1"/>
        <v>-68.400000000000006</v>
      </c>
      <c r="K13" s="820">
        <f t="shared" si="2"/>
        <v>-4131333</v>
      </c>
      <c r="L13" s="821">
        <f t="shared" si="3"/>
        <v>-99.6</v>
      </c>
      <c r="M13" s="742"/>
    </row>
    <row r="14" spans="2:13" ht="20.100000000000001" customHeight="1" thickBot="1" x14ac:dyDescent="0.25">
      <c r="B14" s="799" t="s">
        <v>230</v>
      </c>
      <c r="C14" s="806" t="s">
        <v>229</v>
      </c>
      <c r="D14" s="704">
        <v>3334360</v>
      </c>
      <c r="E14" s="703">
        <v>1818317</v>
      </c>
      <c r="F14" s="702">
        <v>1998</v>
      </c>
      <c r="G14" s="701">
        <v>27363</v>
      </c>
      <c r="H14" s="700">
        <v>0</v>
      </c>
      <c r="I14" s="599">
        <f t="shared" si="0"/>
        <v>-27363</v>
      </c>
      <c r="J14" s="598" t="str">
        <f t="shared" si="1"/>
        <v>皆減</v>
      </c>
      <c r="K14" s="599">
        <f t="shared" si="2"/>
        <v>-3334360</v>
      </c>
      <c r="L14" s="598" t="str">
        <f t="shared" si="3"/>
        <v>皆減</v>
      </c>
      <c r="M14" s="742"/>
    </row>
    <row r="15" spans="2:13" ht="20.100000000000001" customHeight="1" thickBot="1" x14ac:dyDescent="0.25">
      <c r="B15" s="807" t="s">
        <v>228</v>
      </c>
      <c r="C15" s="808" t="s">
        <v>227</v>
      </c>
      <c r="D15" s="809">
        <v>-213342</v>
      </c>
      <c r="E15" s="810">
        <v>-311051</v>
      </c>
      <c r="F15" s="811">
        <f>F11-F13</f>
        <v>19632</v>
      </c>
      <c r="G15" s="812">
        <f>G11-G13</f>
        <v>-10133</v>
      </c>
      <c r="H15" s="813">
        <f>H11-H13</f>
        <v>3</v>
      </c>
      <c r="I15" s="589">
        <f t="shared" si="0"/>
        <v>10136</v>
      </c>
      <c r="J15" s="588">
        <f t="shared" si="1"/>
        <v>-100</v>
      </c>
      <c r="K15" s="589">
        <f t="shared" si="2"/>
        <v>213345</v>
      </c>
      <c r="L15" s="588">
        <f t="shared" si="3"/>
        <v>-100</v>
      </c>
      <c r="M15" s="742"/>
    </row>
    <row r="16" spans="2:13" ht="20.100000000000001" customHeight="1" x14ac:dyDescent="0.2">
      <c r="B16" s="800"/>
      <c r="C16" s="822" t="s">
        <v>226</v>
      </c>
      <c r="D16" s="694">
        <v>46795</v>
      </c>
      <c r="E16" s="693">
        <v>36040</v>
      </c>
      <c r="F16" s="692">
        <v>2076</v>
      </c>
      <c r="G16" s="691">
        <v>7902</v>
      </c>
      <c r="H16" s="690">
        <v>1535</v>
      </c>
      <c r="I16" s="801">
        <f t="shared" si="0"/>
        <v>-6367</v>
      </c>
      <c r="J16" s="802">
        <f t="shared" si="1"/>
        <v>-80.599999999999994</v>
      </c>
      <c r="K16" s="803">
        <f t="shared" si="2"/>
        <v>-45260</v>
      </c>
      <c r="L16" s="804">
        <f t="shared" si="3"/>
        <v>-96.7</v>
      </c>
      <c r="M16" s="742"/>
    </row>
    <row r="17" spans="2:13" ht="20.100000000000001" customHeight="1" x14ac:dyDescent="0.2">
      <c r="B17" s="800"/>
      <c r="C17" s="822" t="s">
        <v>225</v>
      </c>
      <c r="D17" s="694">
        <v>46795</v>
      </c>
      <c r="E17" s="693">
        <v>421351</v>
      </c>
      <c r="F17" s="692">
        <v>2076</v>
      </c>
      <c r="G17" s="691">
        <v>7902</v>
      </c>
      <c r="H17" s="690">
        <v>1535</v>
      </c>
      <c r="I17" s="599">
        <f t="shared" si="0"/>
        <v>-6367</v>
      </c>
      <c r="J17" s="598">
        <f t="shared" si="1"/>
        <v>-80.599999999999994</v>
      </c>
      <c r="K17" s="599">
        <f t="shared" si="2"/>
        <v>-45260</v>
      </c>
      <c r="L17" s="598">
        <f t="shared" si="3"/>
        <v>-96.7</v>
      </c>
      <c r="M17" s="742"/>
    </row>
    <row r="18" spans="2:13" ht="20.100000000000001" customHeight="1" thickBot="1" x14ac:dyDescent="0.25">
      <c r="B18" s="644"/>
      <c r="C18" s="823" t="s">
        <v>224</v>
      </c>
      <c r="D18" s="699"/>
      <c r="E18" s="698">
        <v>385311</v>
      </c>
      <c r="F18" s="697"/>
      <c r="G18" s="696"/>
      <c r="H18" s="695"/>
      <c r="I18" s="589">
        <f t="shared" si="0"/>
        <v>0</v>
      </c>
      <c r="J18" s="588" t="str">
        <f t="shared" si="1"/>
        <v/>
      </c>
      <c r="K18" s="589">
        <f t="shared" si="2"/>
        <v>0</v>
      </c>
      <c r="L18" s="588" t="str">
        <f t="shared" si="3"/>
        <v/>
      </c>
      <c r="M18" s="742"/>
    </row>
    <row r="19" spans="2:13" ht="20.100000000000001" customHeight="1" thickBot="1" x14ac:dyDescent="0.25">
      <c r="B19" s="824" t="s">
        <v>223</v>
      </c>
      <c r="C19" s="825"/>
      <c r="D19" s="826"/>
      <c r="E19" s="827">
        <v>59.714438920366483</v>
      </c>
      <c r="F19" s="828">
        <f>F18/F7*100</f>
        <v>0</v>
      </c>
      <c r="G19" s="829">
        <f>G18/G7*100</f>
        <v>0</v>
      </c>
      <c r="H19" s="830">
        <f>H18/H7*100</f>
        <v>0</v>
      </c>
      <c r="I19" s="633">
        <f t="shared" si="0"/>
        <v>0</v>
      </c>
      <c r="J19" s="598" t="str">
        <f t="shared" si="1"/>
        <v/>
      </c>
      <c r="K19" s="633">
        <f t="shared" si="2"/>
        <v>0</v>
      </c>
      <c r="L19" s="598" t="str">
        <f t="shared" si="3"/>
        <v/>
      </c>
      <c r="M19" s="742"/>
    </row>
    <row r="20" spans="2:13" ht="20.100000000000001" customHeight="1" x14ac:dyDescent="0.2">
      <c r="B20" s="800" t="s">
        <v>222</v>
      </c>
      <c r="C20" s="822"/>
      <c r="D20" s="694">
        <v>7</v>
      </c>
      <c r="E20" s="693">
        <v>7</v>
      </c>
      <c r="F20" s="692">
        <v>2</v>
      </c>
      <c r="G20" s="691">
        <v>2</v>
      </c>
      <c r="H20" s="690">
        <v>2</v>
      </c>
      <c r="I20" s="633">
        <f t="shared" si="0"/>
        <v>0</v>
      </c>
      <c r="J20" s="598">
        <f t="shared" si="1"/>
        <v>0</v>
      </c>
      <c r="K20" s="633">
        <f t="shared" si="2"/>
        <v>-5</v>
      </c>
      <c r="L20" s="598">
        <f t="shared" si="3"/>
        <v>-71.400000000000006</v>
      </c>
      <c r="M20" s="742"/>
    </row>
    <row r="21" spans="2:13" ht="20.100000000000001" customHeight="1" x14ac:dyDescent="0.2">
      <c r="B21" s="800" t="s">
        <v>221</v>
      </c>
      <c r="C21" s="822"/>
      <c r="D21" s="689"/>
      <c r="E21" s="688"/>
      <c r="F21" s="687"/>
      <c r="G21" s="686"/>
      <c r="H21" s="685"/>
      <c r="I21" s="633">
        <f t="shared" si="0"/>
        <v>0</v>
      </c>
      <c r="J21" s="598" t="str">
        <f t="shared" si="1"/>
        <v/>
      </c>
      <c r="K21" s="633">
        <f t="shared" si="2"/>
        <v>0</v>
      </c>
      <c r="L21" s="598" t="str">
        <f t="shared" si="3"/>
        <v/>
      </c>
      <c r="M21" s="742"/>
    </row>
    <row r="22" spans="2:13" ht="20.100000000000001" customHeight="1" thickBot="1" x14ac:dyDescent="0.25">
      <c r="B22" s="644" t="s">
        <v>220</v>
      </c>
      <c r="C22" s="622"/>
      <c r="D22" s="684"/>
      <c r="E22" s="683">
        <v>1</v>
      </c>
      <c r="F22" s="682"/>
      <c r="G22" s="681">
        <v>0</v>
      </c>
      <c r="H22" s="680">
        <v>0</v>
      </c>
      <c r="I22" s="589">
        <f t="shared" si="0"/>
        <v>0</v>
      </c>
      <c r="J22" s="588" t="str">
        <f t="shared" si="1"/>
        <v/>
      </c>
      <c r="K22" s="589">
        <f t="shared" si="2"/>
        <v>0</v>
      </c>
      <c r="L22" s="588" t="str">
        <f t="shared" si="3"/>
        <v/>
      </c>
      <c r="M22" s="742"/>
    </row>
    <row r="23" spans="2:13" ht="20.100000000000001" customHeight="1" x14ac:dyDescent="0.2">
      <c r="C23" s="4" t="s">
        <v>219</v>
      </c>
    </row>
    <row r="24" spans="2:13" ht="20.100000000000001" customHeight="1" x14ac:dyDescent="0.2">
      <c r="C24" s="4" t="s">
        <v>218</v>
      </c>
    </row>
    <row r="25" spans="2:13" ht="20.100000000000001" customHeight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54"/>
  <sheetViews>
    <sheetView showGridLines="0" showZeros="0" zoomScale="80" zoomScaleNormal="80" workbookViewId="0">
      <selection activeCell="B2" sqref="B2"/>
    </sheetView>
  </sheetViews>
  <sheetFormatPr defaultColWidth="10.6640625" defaultRowHeight="16.2" x14ac:dyDescent="0.2"/>
  <cols>
    <col min="1" max="1" width="2.1640625" style="33" customWidth="1"/>
    <col min="2" max="2" width="4.6640625" style="33" customWidth="1"/>
    <col min="3" max="3" width="23.58203125" style="33" customWidth="1"/>
    <col min="4" max="8" width="14" style="33" customWidth="1"/>
    <col min="9" max="12" width="13.33203125" style="4" customWidth="1"/>
    <col min="13" max="13" width="2.83203125" style="33" customWidth="1"/>
    <col min="14" max="14" width="10.6640625" style="33"/>
    <col min="15" max="15" width="4.6640625" style="33" customWidth="1"/>
    <col min="16" max="16" width="21.6640625" style="33" customWidth="1"/>
    <col min="17" max="26" width="11.6640625" style="33" customWidth="1"/>
    <col min="27" max="27" width="2" style="33" customWidth="1"/>
    <col min="28" max="28" width="12.6640625" style="33" customWidth="1"/>
    <col min="29" max="29" width="10.6640625" style="33"/>
    <col min="30" max="30" width="12.6640625" style="33" customWidth="1"/>
    <col min="31" max="16384" width="10.6640625" style="33"/>
  </cols>
  <sheetData>
    <row r="1" spans="2:13" ht="20.100000000000001" customHeight="1" x14ac:dyDescent="0.2">
      <c r="B1" s="743" t="s">
        <v>245</v>
      </c>
    </row>
    <row r="2" spans="2:13" ht="20.100000000000001" customHeight="1" thickBot="1" x14ac:dyDescent="0.25">
      <c r="B2" s="713"/>
      <c r="C2" s="713"/>
      <c r="D2" s="713"/>
      <c r="E2" s="713"/>
      <c r="F2" s="713"/>
      <c r="G2" s="713"/>
      <c r="H2" s="713"/>
      <c r="J2" s="103"/>
      <c r="L2" s="741" t="s">
        <v>204</v>
      </c>
    </row>
    <row r="3" spans="2:13" ht="20.100000000000001" customHeight="1" x14ac:dyDescent="0.2">
      <c r="B3" s="653"/>
      <c r="C3" s="652"/>
      <c r="D3" s="831"/>
      <c r="E3" s="832"/>
      <c r="F3" s="674"/>
      <c r="G3" s="673"/>
      <c r="H3" s="672"/>
      <c r="I3" s="941" t="s">
        <v>71</v>
      </c>
      <c r="J3" s="942"/>
      <c r="K3" s="945" t="s">
        <v>252</v>
      </c>
      <c r="L3" s="942"/>
      <c r="M3" s="364"/>
    </row>
    <row r="4" spans="2:13" ht="20.100000000000001" customHeight="1" x14ac:dyDescent="0.2">
      <c r="B4" s="653"/>
      <c r="C4" s="833" t="s">
        <v>203</v>
      </c>
      <c r="D4" s="646" t="s">
        <v>142</v>
      </c>
      <c r="E4" s="645" t="s">
        <v>131</v>
      </c>
      <c r="F4" s="645" t="s">
        <v>130</v>
      </c>
      <c r="G4" s="613" t="s">
        <v>129</v>
      </c>
      <c r="H4" s="612" t="s">
        <v>254</v>
      </c>
      <c r="I4" s="943"/>
      <c r="J4" s="944"/>
      <c r="K4" s="946"/>
      <c r="L4" s="944"/>
      <c r="M4" s="364"/>
    </row>
    <row r="5" spans="2:13" ht="29.4" thickBot="1" x14ac:dyDescent="0.25">
      <c r="B5" s="834"/>
      <c r="C5" s="678" t="s">
        <v>198</v>
      </c>
      <c r="D5" s="610" t="s">
        <v>65</v>
      </c>
      <c r="E5" s="609"/>
      <c r="F5" s="608"/>
      <c r="G5" s="608" t="s">
        <v>64</v>
      </c>
      <c r="H5" s="607" t="s">
        <v>63</v>
      </c>
      <c r="I5" s="606" t="s">
        <v>87</v>
      </c>
      <c r="J5" s="604" t="s">
        <v>197</v>
      </c>
      <c r="K5" s="605" t="s">
        <v>86</v>
      </c>
      <c r="L5" s="604" t="s">
        <v>196</v>
      </c>
      <c r="M5" s="364"/>
    </row>
    <row r="6" spans="2:13" ht="20.100000000000001" customHeight="1" x14ac:dyDescent="0.2">
      <c r="B6" s="835" t="s">
        <v>230</v>
      </c>
      <c r="C6" s="836" t="s">
        <v>195</v>
      </c>
      <c r="D6" s="720">
        <v>10610624</v>
      </c>
      <c r="E6" s="719">
        <v>9826936</v>
      </c>
      <c r="F6" s="718">
        <v>8413098</v>
      </c>
      <c r="G6" s="732">
        <v>8092988</v>
      </c>
      <c r="H6" s="731">
        <v>6895844</v>
      </c>
      <c r="I6" s="801">
        <f>H6-G6</f>
        <v>-1197144</v>
      </c>
      <c r="J6" s="802">
        <f>IF(AND(G6=0,H6=0),"",IF(AND(G6&gt;0,H6=0),"皆減",IF(AND(G6=0,H6&gt;0),"皆増",ROUND(I6/G6*100,1))))</f>
        <v>-14.8</v>
      </c>
      <c r="K6" s="803">
        <f>H6-D6</f>
        <v>-3714780</v>
      </c>
      <c r="L6" s="804">
        <f>IF(AND(D6=0,H6=0),"",IF(AND(D6&gt;0,H6=0),"皆減",IF(AND(D6=0,H6&gt;0),"皆増",ROUND(K6/D6*100,1))))</f>
        <v>-35</v>
      </c>
      <c r="M6" s="364"/>
    </row>
    <row r="7" spans="2:13" ht="20.100000000000001" customHeight="1" x14ac:dyDescent="0.2">
      <c r="B7" s="835" t="s">
        <v>240</v>
      </c>
      <c r="C7" s="837" t="s">
        <v>239</v>
      </c>
      <c r="D7" s="724">
        <v>4731872</v>
      </c>
      <c r="E7" s="723">
        <v>4077087</v>
      </c>
      <c r="F7" s="363">
        <v>3527826</v>
      </c>
      <c r="G7" s="722">
        <v>3497126</v>
      </c>
      <c r="H7" s="721">
        <v>3089048</v>
      </c>
      <c r="I7" s="599">
        <f t="shared" ref="I7:I22" si="0">H7-G7</f>
        <v>-408078</v>
      </c>
      <c r="J7" s="598">
        <f t="shared" ref="J7:J22" si="1">IF(AND(G7=0,H7=0),"",IF(AND(G7&gt;0,H7=0),"皆減",IF(AND(G7=0,H7&gt;0),"皆増",ROUND(I7/G7*100,1))))</f>
        <v>-11.7</v>
      </c>
      <c r="K7" s="599">
        <f t="shared" ref="K7:K22" si="2">H7-D7</f>
        <v>-1642824</v>
      </c>
      <c r="L7" s="598">
        <f t="shared" ref="L7:L22" si="3">IF(AND(D7=0,H7=0),"",IF(AND(D7&gt;0,H7=0),"皆減",IF(AND(D7=0,H7&gt;0),"皆増",ROUND(K7/D7*100,1))))</f>
        <v>-34.700000000000003</v>
      </c>
      <c r="M7" s="364"/>
    </row>
    <row r="8" spans="2:13" ht="20.100000000000001" customHeight="1" x14ac:dyDescent="0.2">
      <c r="B8" s="835" t="s">
        <v>232</v>
      </c>
      <c r="C8" s="838" t="s">
        <v>238</v>
      </c>
      <c r="D8" s="729">
        <v>6913422</v>
      </c>
      <c r="E8" s="728">
        <v>6287400</v>
      </c>
      <c r="F8" s="727">
        <v>5398341</v>
      </c>
      <c r="G8" s="726">
        <v>5381935</v>
      </c>
      <c r="H8" s="730">
        <v>4712653</v>
      </c>
      <c r="I8" s="592">
        <f t="shared" si="0"/>
        <v>-669282</v>
      </c>
      <c r="J8" s="591">
        <f t="shared" si="1"/>
        <v>-12.4</v>
      </c>
      <c r="K8" s="592">
        <f t="shared" si="2"/>
        <v>-2200769</v>
      </c>
      <c r="L8" s="591">
        <f t="shared" si="3"/>
        <v>-31.8</v>
      </c>
      <c r="M8" s="364"/>
    </row>
    <row r="9" spans="2:13" ht="20.100000000000001" customHeight="1" thickBot="1" x14ac:dyDescent="0.25">
      <c r="B9" s="835" t="s">
        <v>230</v>
      </c>
      <c r="C9" s="839" t="s">
        <v>237</v>
      </c>
      <c r="D9" s="724">
        <v>4816612</v>
      </c>
      <c r="E9" s="723">
        <v>4515161</v>
      </c>
      <c r="F9" s="363">
        <v>3976247</v>
      </c>
      <c r="G9" s="722">
        <v>3991259</v>
      </c>
      <c r="H9" s="721">
        <v>3607973</v>
      </c>
      <c r="I9" s="589">
        <f t="shared" si="0"/>
        <v>-383286</v>
      </c>
      <c r="J9" s="588">
        <f>IF(AND(G9=0,H9=0),"",IF(AND(G9&gt;0,H9=0),"皆減",IF(AND(G9=0,H9&gt;0),"皆増",ROUND(I9/G9*100,1))))</f>
        <v>-9.6</v>
      </c>
      <c r="K9" s="589">
        <f t="shared" si="2"/>
        <v>-1208639</v>
      </c>
      <c r="L9" s="588">
        <f t="shared" si="3"/>
        <v>-25.1</v>
      </c>
      <c r="M9" s="364"/>
    </row>
    <row r="10" spans="2:13" ht="20.100000000000001" customHeight="1" thickBot="1" x14ac:dyDescent="0.25">
      <c r="B10" s="840" t="s">
        <v>228</v>
      </c>
      <c r="C10" s="841" t="s">
        <v>227</v>
      </c>
      <c r="D10" s="810">
        <f>D6-D8</f>
        <v>3697202</v>
      </c>
      <c r="E10" s="811">
        <f>E6-E8</f>
        <v>3539536</v>
      </c>
      <c r="F10" s="810">
        <f>F6-F8</f>
        <v>3014757</v>
      </c>
      <c r="G10" s="842">
        <f>G6-G8</f>
        <v>2711053</v>
      </c>
      <c r="H10" s="843">
        <f>H6-H8</f>
        <v>2183191</v>
      </c>
      <c r="I10" s="589">
        <f t="shared" si="0"/>
        <v>-527862</v>
      </c>
      <c r="J10" s="588">
        <f t="shared" si="1"/>
        <v>-19.5</v>
      </c>
      <c r="K10" s="589">
        <f t="shared" si="2"/>
        <v>-1514011</v>
      </c>
      <c r="L10" s="588">
        <f>IF(AND(D10=0,H10=0),"",IF(AND(D10&gt;0,H10=0),"皆減",IF(AND(D10=0,H10&gt;0),"皆増",ROUND(K10/D10*100,1))))</f>
        <v>-41</v>
      </c>
      <c r="M10" s="364"/>
    </row>
    <row r="11" spans="2:13" ht="20.100000000000001" customHeight="1" x14ac:dyDescent="0.2">
      <c r="B11" s="835" t="s">
        <v>236</v>
      </c>
      <c r="C11" s="844" t="s">
        <v>235</v>
      </c>
      <c r="D11" s="720">
        <v>6226047</v>
      </c>
      <c r="E11" s="719">
        <v>5177583</v>
      </c>
      <c r="F11" s="718">
        <v>5134351</v>
      </c>
      <c r="G11" s="717">
        <v>4321910</v>
      </c>
      <c r="H11" s="716">
        <v>3826064</v>
      </c>
      <c r="I11" s="599">
        <f t="shared" si="0"/>
        <v>-495846</v>
      </c>
      <c r="J11" s="598">
        <f t="shared" si="1"/>
        <v>-11.5</v>
      </c>
      <c r="K11" s="599">
        <f t="shared" si="2"/>
        <v>-2399983</v>
      </c>
      <c r="L11" s="598">
        <f t="shared" si="3"/>
        <v>-38.5</v>
      </c>
      <c r="M11" s="364"/>
    </row>
    <row r="12" spans="2:13" ht="20.100000000000001" customHeight="1" x14ac:dyDescent="0.2">
      <c r="B12" s="835" t="s">
        <v>234</v>
      </c>
      <c r="C12" s="837" t="s">
        <v>233</v>
      </c>
      <c r="D12" s="724">
        <v>2263000</v>
      </c>
      <c r="E12" s="723">
        <v>1889300</v>
      </c>
      <c r="F12" s="363">
        <v>1888500</v>
      </c>
      <c r="G12" s="722">
        <v>1699300</v>
      </c>
      <c r="H12" s="721">
        <v>1542600</v>
      </c>
      <c r="I12" s="815">
        <f t="shared" si="0"/>
        <v>-156700</v>
      </c>
      <c r="J12" s="816">
        <f t="shared" si="1"/>
        <v>-9.1999999999999993</v>
      </c>
      <c r="K12" s="815">
        <f t="shared" si="2"/>
        <v>-720400</v>
      </c>
      <c r="L12" s="816">
        <f t="shared" si="3"/>
        <v>-31.8</v>
      </c>
      <c r="M12" s="364"/>
    </row>
    <row r="13" spans="2:13" ht="20.100000000000001" customHeight="1" x14ac:dyDescent="0.2">
      <c r="B13" s="835" t="s">
        <v>232</v>
      </c>
      <c r="C13" s="845" t="s">
        <v>231</v>
      </c>
      <c r="D13" s="729">
        <v>9397471</v>
      </c>
      <c r="E13" s="728">
        <v>8316136</v>
      </c>
      <c r="F13" s="727">
        <v>7755267</v>
      </c>
      <c r="G13" s="726">
        <v>6932141</v>
      </c>
      <c r="H13" s="725">
        <v>5698417</v>
      </c>
      <c r="I13" s="818">
        <f t="shared" si="0"/>
        <v>-1233724</v>
      </c>
      <c r="J13" s="819">
        <f t="shared" si="1"/>
        <v>-17.8</v>
      </c>
      <c r="K13" s="820">
        <f t="shared" si="2"/>
        <v>-3699054</v>
      </c>
      <c r="L13" s="821">
        <f t="shared" si="3"/>
        <v>-39.4</v>
      </c>
      <c r="M13" s="363"/>
    </row>
    <row r="14" spans="2:13" ht="20.100000000000001" customHeight="1" thickBot="1" x14ac:dyDescent="0.25">
      <c r="B14" s="835" t="s">
        <v>230</v>
      </c>
      <c r="C14" s="839" t="s">
        <v>229</v>
      </c>
      <c r="D14" s="724">
        <v>4232950</v>
      </c>
      <c r="E14" s="723">
        <v>3550368</v>
      </c>
      <c r="F14" s="363">
        <v>3696495</v>
      </c>
      <c r="G14" s="722">
        <v>2779323</v>
      </c>
      <c r="H14" s="721">
        <v>2312267</v>
      </c>
      <c r="I14" s="599">
        <f t="shared" si="0"/>
        <v>-467056</v>
      </c>
      <c r="J14" s="598">
        <f t="shared" si="1"/>
        <v>-16.8</v>
      </c>
      <c r="K14" s="599">
        <f t="shared" si="2"/>
        <v>-1920683</v>
      </c>
      <c r="L14" s="598">
        <f t="shared" si="3"/>
        <v>-45.4</v>
      </c>
      <c r="M14" s="364"/>
    </row>
    <row r="15" spans="2:13" ht="20.100000000000001" customHeight="1" thickBot="1" x14ac:dyDescent="0.25">
      <c r="B15" s="840" t="s">
        <v>228</v>
      </c>
      <c r="C15" s="841" t="s">
        <v>227</v>
      </c>
      <c r="D15" s="810">
        <f>D11-D13</f>
        <v>-3171424</v>
      </c>
      <c r="E15" s="811">
        <f>E11-E13</f>
        <v>-3138553</v>
      </c>
      <c r="F15" s="810">
        <f>F11-F13</f>
        <v>-2620916</v>
      </c>
      <c r="G15" s="842">
        <f>G11-G13</f>
        <v>-2610231</v>
      </c>
      <c r="H15" s="843">
        <f>H11-H13</f>
        <v>-1872353</v>
      </c>
      <c r="I15" s="589">
        <f t="shared" si="0"/>
        <v>737878</v>
      </c>
      <c r="J15" s="588">
        <f t="shared" si="1"/>
        <v>-28.3</v>
      </c>
      <c r="K15" s="589">
        <f t="shared" si="2"/>
        <v>1299071</v>
      </c>
      <c r="L15" s="588">
        <f t="shared" si="3"/>
        <v>-41</v>
      </c>
      <c r="M15" s="364"/>
    </row>
    <row r="16" spans="2:13" ht="20.100000000000001" customHeight="1" x14ac:dyDescent="0.2">
      <c r="B16" s="846"/>
      <c r="C16" s="847" t="s">
        <v>226</v>
      </c>
      <c r="D16" s="720">
        <v>712609</v>
      </c>
      <c r="E16" s="719">
        <v>663603</v>
      </c>
      <c r="F16" s="718">
        <v>523524</v>
      </c>
      <c r="G16" s="717">
        <f>G17-G18</f>
        <v>630568</v>
      </c>
      <c r="H16" s="716">
        <v>626225</v>
      </c>
      <c r="I16" s="801">
        <f t="shared" si="0"/>
        <v>-4343</v>
      </c>
      <c r="J16" s="802">
        <f t="shared" si="1"/>
        <v>-0.7</v>
      </c>
      <c r="K16" s="803">
        <f t="shared" si="2"/>
        <v>-86384</v>
      </c>
      <c r="L16" s="804">
        <f t="shared" si="3"/>
        <v>-12.1</v>
      </c>
      <c r="M16" s="364"/>
    </row>
    <row r="17" spans="2:13" ht="20.100000000000001" customHeight="1" x14ac:dyDescent="0.2">
      <c r="B17" s="846"/>
      <c r="C17" s="847" t="s">
        <v>225</v>
      </c>
      <c r="D17" s="720">
        <v>722800</v>
      </c>
      <c r="E17" s="719">
        <v>689125</v>
      </c>
      <c r="F17" s="718">
        <v>544906</v>
      </c>
      <c r="G17" s="717">
        <v>707994</v>
      </c>
      <c r="H17" s="716">
        <v>626225</v>
      </c>
      <c r="I17" s="599">
        <f t="shared" si="0"/>
        <v>-81769</v>
      </c>
      <c r="J17" s="598">
        <f t="shared" si="1"/>
        <v>-11.5</v>
      </c>
      <c r="K17" s="599">
        <f t="shared" si="2"/>
        <v>-96575</v>
      </c>
      <c r="L17" s="598">
        <f t="shared" si="3"/>
        <v>-13.4</v>
      </c>
      <c r="M17" s="364"/>
    </row>
    <row r="18" spans="2:13" ht="20.100000000000001" customHeight="1" thickBot="1" x14ac:dyDescent="0.25">
      <c r="B18" s="834"/>
      <c r="C18" s="848" t="s">
        <v>224</v>
      </c>
      <c r="D18" s="715">
        <v>10191</v>
      </c>
      <c r="E18" s="714">
        <v>25522</v>
      </c>
      <c r="F18" s="713">
        <v>21382</v>
      </c>
      <c r="G18" s="712">
        <v>77426</v>
      </c>
      <c r="H18" s="711"/>
      <c r="I18" s="589">
        <f t="shared" si="0"/>
        <v>-77426</v>
      </c>
      <c r="J18" s="588" t="str">
        <f t="shared" si="1"/>
        <v>皆減</v>
      </c>
      <c r="K18" s="589">
        <f t="shared" si="2"/>
        <v>-10191</v>
      </c>
      <c r="L18" s="588" t="str">
        <f t="shared" si="3"/>
        <v>皆減</v>
      </c>
      <c r="M18" s="364"/>
    </row>
    <row r="19" spans="2:13" ht="20.100000000000001" customHeight="1" thickBot="1" x14ac:dyDescent="0.25">
      <c r="B19" s="849" t="s">
        <v>223</v>
      </c>
      <c r="C19" s="850"/>
      <c r="D19" s="827">
        <f>D18/D7*100</f>
        <v>0.21536930838365873</v>
      </c>
      <c r="E19" s="828">
        <f>E18/E7*100</f>
        <v>0.62598615138700742</v>
      </c>
      <c r="F19" s="827">
        <f>F18/F7*100</f>
        <v>0.6060956521098263</v>
      </c>
      <c r="G19" s="851">
        <f>G18/G7*100</f>
        <v>2.2139894301778087</v>
      </c>
      <c r="H19" s="852">
        <f>H18/H7*100</f>
        <v>0</v>
      </c>
      <c r="I19" s="633">
        <f t="shared" si="0"/>
        <v>-2.2139894301778087</v>
      </c>
      <c r="J19" s="598" t="str">
        <f t="shared" si="1"/>
        <v>皆減</v>
      </c>
      <c r="K19" s="633">
        <f t="shared" si="2"/>
        <v>-0.21536930838365873</v>
      </c>
      <c r="L19" s="598" t="str">
        <f t="shared" si="3"/>
        <v>皆減</v>
      </c>
      <c r="M19" s="364"/>
    </row>
    <row r="20" spans="2:13" ht="20.100000000000001" customHeight="1" x14ac:dyDescent="0.2">
      <c r="B20" s="846" t="s">
        <v>222</v>
      </c>
      <c r="C20" s="847"/>
      <c r="D20" s="720">
        <v>46</v>
      </c>
      <c r="E20" s="719">
        <v>43</v>
      </c>
      <c r="F20" s="718">
        <v>39</v>
      </c>
      <c r="G20" s="717">
        <v>39</v>
      </c>
      <c r="H20" s="716">
        <v>36</v>
      </c>
      <c r="I20" s="633">
        <f t="shared" si="0"/>
        <v>-3</v>
      </c>
      <c r="J20" s="598">
        <f t="shared" si="1"/>
        <v>-7.7</v>
      </c>
      <c r="K20" s="633">
        <f t="shared" si="2"/>
        <v>-10</v>
      </c>
      <c r="L20" s="598">
        <f t="shared" si="3"/>
        <v>-21.7</v>
      </c>
      <c r="M20" s="364"/>
    </row>
    <row r="21" spans="2:13" ht="20.100000000000001" customHeight="1" x14ac:dyDescent="0.2">
      <c r="B21" s="846" t="s">
        <v>221</v>
      </c>
      <c r="C21" s="847"/>
      <c r="D21" s="720">
        <v>0</v>
      </c>
      <c r="E21" s="719">
        <v>0</v>
      </c>
      <c r="F21" s="718"/>
      <c r="G21" s="717"/>
      <c r="H21" s="716"/>
      <c r="I21" s="633">
        <f t="shared" si="0"/>
        <v>0</v>
      </c>
      <c r="J21" s="598" t="str">
        <f t="shared" si="1"/>
        <v/>
      </c>
      <c r="K21" s="633">
        <f t="shared" si="2"/>
        <v>0</v>
      </c>
      <c r="L21" s="598" t="str">
        <f t="shared" si="3"/>
        <v/>
      </c>
      <c r="M21" s="364"/>
    </row>
    <row r="22" spans="2:13" ht="20.100000000000001" customHeight="1" thickBot="1" x14ac:dyDescent="0.25">
      <c r="B22" s="834" t="s">
        <v>220</v>
      </c>
      <c r="C22" s="853"/>
      <c r="D22" s="715">
        <v>1</v>
      </c>
      <c r="E22" s="714">
        <v>1</v>
      </c>
      <c r="F22" s="713">
        <v>1</v>
      </c>
      <c r="G22" s="712">
        <v>1</v>
      </c>
      <c r="H22" s="711"/>
      <c r="I22" s="589">
        <f t="shared" si="0"/>
        <v>-1</v>
      </c>
      <c r="J22" s="588" t="str">
        <f t="shared" si="1"/>
        <v>皆減</v>
      </c>
      <c r="K22" s="589">
        <f t="shared" si="2"/>
        <v>-1</v>
      </c>
      <c r="L22" s="588" t="str">
        <f t="shared" si="3"/>
        <v>皆減</v>
      </c>
      <c r="M22" s="364"/>
    </row>
    <row r="23" spans="2:13" ht="20.100000000000001" customHeight="1" x14ac:dyDescent="0.2">
      <c r="B23" s="758" t="s">
        <v>219</v>
      </c>
    </row>
    <row r="24" spans="2:13" ht="20.100000000000001" customHeight="1" x14ac:dyDescent="0.2">
      <c r="B24" s="33" t="s">
        <v>218</v>
      </c>
    </row>
    <row r="25" spans="2:13" ht="20.100000000000001" customHeight="1" x14ac:dyDescent="0.2"/>
    <row r="26" spans="2:13" ht="20.100000000000001" customHeight="1" x14ac:dyDescent="0.2"/>
    <row r="28" spans="2:13" hidden="1" x14ac:dyDescent="0.2"/>
    <row r="29" spans="2:13" hidden="1" x14ac:dyDescent="0.2">
      <c r="B29" s="33" t="s">
        <v>244</v>
      </c>
    </row>
    <row r="30" spans="2:13" ht="16.8" hidden="1" thickBot="1" x14ac:dyDescent="0.25">
      <c r="B30" s="713"/>
      <c r="C30" s="713"/>
      <c r="D30" s="713"/>
      <c r="E30" s="713"/>
      <c r="F30" s="713"/>
      <c r="G30" s="713"/>
      <c r="H30" s="713"/>
    </row>
    <row r="31" spans="2:13" hidden="1" x14ac:dyDescent="0.2">
      <c r="B31" s="364"/>
      <c r="D31" s="724"/>
      <c r="E31" s="363"/>
      <c r="F31" s="363"/>
      <c r="G31" s="363"/>
      <c r="H31" s="363"/>
      <c r="M31" s="364"/>
    </row>
    <row r="32" spans="2:13" ht="17.25" hidden="1" customHeight="1" x14ac:dyDescent="0.2">
      <c r="B32" s="364"/>
      <c r="C32" s="744" t="s">
        <v>203</v>
      </c>
      <c r="D32" s="759" t="s">
        <v>243</v>
      </c>
      <c r="E32" s="760"/>
      <c r="F32" s="760"/>
      <c r="G32" s="760"/>
      <c r="H32" s="760"/>
      <c r="M32" s="364"/>
    </row>
    <row r="33" spans="2:13" ht="16.8" hidden="1" thickBot="1" x14ac:dyDescent="0.25">
      <c r="B33" s="745"/>
      <c r="C33" s="713" t="s">
        <v>198</v>
      </c>
      <c r="D33" s="715" t="s">
        <v>242</v>
      </c>
      <c r="E33" s="713"/>
      <c r="F33" s="713"/>
      <c r="G33" s="713"/>
      <c r="H33" s="713"/>
      <c r="M33" s="364"/>
    </row>
    <row r="34" spans="2:13" hidden="1" x14ac:dyDescent="0.2">
      <c r="B34" s="746" t="s">
        <v>230</v>
      </c>
      <c r="C34" s="747" t="s">
        <v>195</v>
      </c>
      <c r="D34" s="720">
        <v>1819</v>
      </c>
      <c r="E34" s="718"/>
      <c r="F34" s="718"/>
      <c r="G34" s="718"/>
      <c r="H34" s="718"/>
      <c r="M34" s="364"/>
    </row>
    <row r="35" spans="2:13" hidden="1" x14ac:dyDescent="0.2">
      <c r="B35" s="746" t="s">
        <v>240</v>
      </c>
      <c r="C35" s="748" t="s">
        <v>239</v>
      </c>
      <c r="D35" s="724">
        <v>786</v>
      </c>
      <c r="E35" s="363"/>
      <c r="F35" s="363"/>
      <c r="G35" s="363"/>
      <c r="H35" s="363"/>
      <c r="M35" s="364"/>
    </row>
    <row r="36" spans="2:13" hidden="1" x14ac:dyDescent="0.2">
      <c r="B36" s="746" t="s">
        <v>232</v>
      </c>
      <c r="C36" s="749" t="s">
        <v>238</v>
      </c>
      <c r="D36" s="729">
        <v>1824</v>
      </c>
      <c r="E36" s="727"/>
      <c r="F36" s="727"/>
      <c r="G36" s="727"/>
      <c r="H36" s="727"/>
      <c r="M36" s="364"/>
    </row>
    <row r="37" spans="2:13" ht="16.8" hidden="1" thickBot="1" x14ac:dyDescent="0.25">
      <c r="B37" s="746" t="s">
        <v>230</v>
      </c>
      <c r="C37" s="750" t="s">
        <v>237</v>
      </c>
      <c r="D37" s="715">
        <v>1604</v>
      </c>
      <c r="E37" s="713"/>
      <c r="F37" s="713"/>
      <c r="G37" s="713"/>
      <c r="H37" s="713"/>
      <c r="M37" s="364"/>
    </row>
    <row r="38" spans="2:13" ht="16.8" hidden="1" thickBot="1" x14ac:dyDescent="0.25">
      <c r="B38" s="751" t="s">
        <v>228</v>
      </c>
      <c r="C38" s="752" t="s">
        <v>227</v>
      </c>
      <c r="D38" s="715">
        <v>-5</v>
      </c>
      <c r="E38" s="713"/>
      <c r="F38" s="713"/>
      <c r="G38" s="713"/>
      <c r="H38" s="713"/>
      <c r="M38" s="364"/>
    </row>
    <row r="39" spans="2:13" hidden="1" x14ac:dyDescent="0.2">
      <c r="B39" s="746" t="s">
        <v>236</v>
      </c>
      <c r="C39" s="753" t="s">
        <v>235</v>
      </c>
      <c r="D39" s="720"/>
      <c r="E39" s="718"/>
      <c r="F39" s="718"/>
      <c r="G39" s="718"/>
      <c r="H39" s="718"/>
      <c r="M39" s="364"/>
    </row>
    <row r="40" spans="2:13" hidden="1" x14ac:dyDescent="0.2">
      <c r="B40" s="746" t="s">
        <v>234</v>
      </c>
      <c r="C40" s="748" t="s">
        <v>233</v>
      </c>
      <c r="D40" s="729"/>
      <c r="E40" s="727"/>
      <c r="F40" s="727"/>
      <c r="G40" s="727"/>
      <c r="H40" s="727"/>
      <c r="M40" s="364"/>
    </row>
    <row r="41" spans="2:13" hidden="1" x14ac:dyDescent="0.2">
      <c r="B41" s="746" t="s">
        <v>232</v>
      </c>
      <c r="C41" s="754" t="s">
        <v>231</v>
      </c>
      <c r="D41" s="729"/>
      <c r="E41" s="727"/>
      <c r="F41" s="727"/>
      <c r="G41" s="727"/>
      <c r="H41" s="727"/>
      <c r="M41" s="364"/>
    </row>
    <row r="42" spans="2:13" ht="16.8" hidden="1" thickBot="1" x14ac:dyDescent="0.25">
      <c r="B42" s="746" t="s">
        <v>230</v>
      </c>
      <c r="C42" s="750" t="s">
        <v>229</v>
      </c>
      <c r="D42" s="761"/>
      <c r="E42" s="762"/>
      <c r="F42" s="762"/>
      <c r="G42" s="762"/>
      <c r="H42" s="762"/>
      <c r="M42" s="364"/>
    </row>
    <row r="43" spans="2:13" ht="16.8" hidden="1" thickBot="1" x14ac:dyDescent="0.25">
      <c r="B43" s="751" t="s">
        <v>228</v>
      </c>
      <c r="C43" s="752" t="s">
        <v>227</v>
      </c>
      <c r="D43" s="715">
        <v>0</v>
      </c>
      <c r="E43" s="713"/>
      <c r="F43" s="713"/>
      <c r="G43" s="713"/>
      <c r="H43" s="713"/>
      <c r="M43" s="364"/>
    </row>
    <row r="44" spans="2:13" hidden="1" x14ac:dyDescent="0.2">
      <c r="B44" s="755"/>
      <c r="C44" s="716" t="s">
        <v>226</v>
      </c>
      <c r="D44" s="720">
        <v>14</v>
      </c>
      <c r="E44" s="718"/>
      <c r="F44" s="718"/>
      <c r="G44" s="718"/>
      <c r="H44" s="718"/>
      <c r="M44" s="364"/>
    </row>
    <row r="45" spans="2:13" hidden="1" x14ac:dyDescent="0.2">
      <c r="B45" s="755"/>
      <c r="C45" s="716" t="s">
        <v>225</v>
      </c>
      <c r="D45" s="720">
        <v>14</v>
      </c>
      <c r="E45" s="718"/>
      <c r="F45" s="718"/>
      <c r="G45" s="718"/>
      <c r="H45" s="718"/>
      <c r="M45" s="364"/>
    </row>
    <row r="46" spans="2:13" ht="16.8" hidden="1" thickBot="1" x14ac:dyDescent="0.25">
      <c r="B46" s="745"/>
      <c r="C46" s="756" t="s">
        <v>224</v>
      </c>
      <c r="D46" s="715"/>
      <c r="E46" s="713"/>
      <c r="F46" s="713"/>
      <c r="G46" s="713"/>
      <c r="H46" s="713"/>
      <c r="M46" s="364"/>
    </row>
    <row r="47" spans="2:13" ht="16.8" hidden="1" thickBot="1" x14ac:dyDescent="0.25">
      <c r="B47" s="757" t="s">
        <v>223</v>
      </c>
      <c r="C47" s="711"/>
      <c r="D47" s="763">
        <v>0</v>
      </c>
      <c r="E47" s="764"/>
      <c r="F47" s="764"/>
      <c r="G47" s="764"/>
      <c r="H47" s="764"/>
      <c r="M47" s="364"/>
    </row>
    <row r="48" spans="2:13" hidden="1" x14ac:dyDescent="0.2">
      <c r="B48" s="755" t="s">
        <v>222</v>
      </c>
      <c r="C48" s="716"/>
      <c r="D48" s="720">
        <v>1</v>
      </c>
      <c r="E48" s="718"/>
      <c r="F48" s="718"/>
      <c r="G48" s="718"/>
      <c r="H48" s="718"/>
      <c r="M48" s="364"/>
    </row>
    <row r="49" spans="2:13" hidden="1" x14ac:dyDescent="0.2">
      <c r="B49" s="755" t="s">
        <v>221</v>
      </c>
      <c r="C49" s="716"/>
      <c r="D49" s="720"/>
      <c r="E49" s="718"/>
      <c r="F49" s="718"/>
      <c r="G49" s="718"/>
      <c r="H49" s="718"/>
      <c r="M49" s="364"/>
    </row>
    <row r="50" spans="2:13" ht="16.8" hidden="1" thickBot="1" x14ac:dyDescent="0.25">
      <c r="B50" s="745" t="s">
        <v>220</v>
      </c>
      <c r="C50" s="711"/>
      <c r="D50" s="715"/>
      <c r="E50" s="713"/>
      <c r="F50" s="713"/>
      <c r="G50" s="713"/>
      <c r="H50" s="713"/>
      <c r="M50" s="364"/>
    </row>
    <row r="51" spans="2:13" hidden="1" x14ac:dyDescent="0.2">
      <c r="C51" s="33" t="s">
        <v>219</v>
      </c>
    </row>
    <row r="52" spans="2:13" hidden="1" x14ac:dyDescent="0.2">
      <c r="C52" s="33" t="s">
        <v>218</v>
      </c>
    </row>
    <row r="53" spans="2:13" hidden="1" x14ac:dyDescent="0.2"/>
    <row r="54" spans="2:13" hidden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41"/>
  <sheetViews>
    <sheetView showGridLines="0" zoomScaleNormal="100" zoomScaleSheet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10.6640625" defaultRowHeight="16.2" x14ac:dyDescent="0.2"/>
  <cols>
    <col min="1" max="1" width="0.4140625" style="4" customWidth="1"/>
    <col min="2" max="2" width="3.58203125" style="4" customWidth="1"/>
    <col min="3" max="3" width="14.6640625" style="4" customWidth="1"/>
    <col min="4" max="8" width="5.6640625" style="33" customWidth="1"/>
    <col min="9" max="12" width="9.33203125" style="32" customWidth="1"/>
    <col min="13" max="16384" width="10.6640625" style="4"/>
  </cols>
  <sheetData>
    <row r="1" spans="2:15" ht="15" customHeight="1" x14ac:dyDescent="0.2">
      <c r="B1" s="1" t="s">
        <v>249</v>
      </c>
      <c r="C1" s="2"/>
      <c r="D1" s="2"/>
      <c r="E1" s="2"/>
      <c r="F1" s="2"/>
      <c r="G1" s="2"/>
      <c r="H1" s="2"/>
      <c r="I1" s="120"/>
      <c r="J1" s="120"/>
      <c r="K1" s="120"/>
      <c r="L1" s="120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119"/>
      <c r="J2" s="118"/>
      <c r="L2" s="117" t="s">
        <v>250</v>
      </c>
    </row>
    <row r="3" spans="2:15" ht="15" customHeight="1" x14ac:dyDescent="0.2">
      <c r="B3" s="9"/>
      <c r="C3" s="116" t="s">
        <v>72</v>
      </c>
      <c r="D3" s="115"/>
      <c r="E3" s="114"/>
      <c r="F3" s="31"/>
      <c r="G3" s="113"/>
      <c r="H3" s="112"/>
      <c r="I3" s="862" t="s">
        <v>71</v>
      </c>
      <c r="J3" s="863"/>
      <c r="K3" s="862" t="s">
        <v>252</v>
      </c>
      <c r="L3" s="863"/>
    </row>
    <row r="4" spans="2:15" ht="15" customHeight="1" x14ac:dyDescent="0.2">
      <c r="B4" s="9"/>
      <c r="C4" s="2"/>
      <c r="D4" s="111" t="s">
        <v>70</v>
      </c>
      <c r="E4" s="109" t="s">
        <v>69</v>
      </c>
      <c r="F4" s="110" t="s">
        <v>68</v>
      </c>
      <c r="G4" s="109" t="s">
        <v>67</v>
      </c>
      <c r="H4" s="776" t="s">
        <v>253</v>
      </c>
      <c r="I4" s="864"/>
      <c r="J4" s="865"/>
      <c r="K4" s="864"/>
      <c r="L4" s="865"/>
    </row>
    <row r="5" spans="2:15" ht="30.75" customHeight="1" thickBot="1" x14ac:dyDescent="0.25">
      <c r="B5" s="866" t="s">
        <v>66</v>
      </c>
      <c r="C5" s="867"/>
      <c r="D5" s="108" t="s">
        <v>65</v>
      </c>
      <c r="E5" s="108"/>
      <c r="F5" s="108"/>
      <c r="G5" s="107" t="s">
        <v>64</v>
      </c>
      <c r="H5" s="106" t="s">
        <v>63</v>
      </c>
      <c r="I5" s="105" t="s">
        <v>62</v>
      </c>
      <c r="J5" s="104" t="s">
        <v>61</v>
      </c>
      <c r="K5" s="105" t="s">
        <v>60</v>
      </c>
      <c r="L5" s="104" t="s">
        <v>59</v>
      </c>
      <c r="O5" s="103"/>
    </row>
    <row r="6" spans="2:15" ht="15" customHeight="1" x14ac:dyDescent="0.2">
      <c r="B6" s="9"/>
      <c r="C6" s="81" t="s">
        <v>58</v>
      </c>
      <c r="D6" s="80">
        <v>568</v>
      </c>
      <c r="E6" s="79">
        <v>569</v>
      </c>
      <c r="F6" s="78">
        <v>582</v>
      </c>
      <c r="G6" s="102">
        <v>579</v>
      </c>
      <c r="H6" s="101">
        <v>565</v>
      </c>
      <c r="I6" s="58">
        <f t="shared" ref="I6:I9" si="0">H6-G6</f>
        <v>-14</v>
      </c>
      <c r="J6" s="72">
        <f t="shared" ref="J6:J35" si="1">IF(AND(G6=0,H6&gt;0),"皆増　",IF(AND(G6&gt;0,H6=0),"皆減　",IF(AND(G6=0,H6=0),"",ROUND(I6/G6*100,1))))</f>
        <v>-2.4</v>
      </c>
      <c r="K6" s="56">
        <f>H6-D6</f>
        <v>-3</v>
      </c>
      <c r="L6" s="82">
        <f t="shared" ref="L6:L9" si="2">IF(AND($D6=0,H6&gt;0),"皆増　",IF(AND($D6&gt;0,H6=0),"皆減　",IF(AND($D6=0,H6=0),"",ROUND(K6/$D6*100,1))))</f>
        <v>-0.5</v>
      </c>
    </row>
    <row r="7" spans="2:15" ht="15" customHeight="1" x14ac:dyDescent="0.2">
      <c r="B7" s="9"/>
      <c r="C7" s="81" t="s">
        <v>248</v>
      </c>
      <c r="D7" s="80"/>
      <c r="E7" s="79"/>
      <c r="F7" s="78"/>
      <c r="G7" s="102"/>
      <c r="H7" s="101"/>
      <c r="I7" s="58">
        <f t="shared" si="0"/>
        <v>0</v>
      </c>
      <c r="J7" s="72" t="str">
        <f t="shared" si="1"/>
        <v/>
      </c>
      <c r="K7" s="56">
        <f t="shared" ref="K7:K9" si="3">H7-D7</f>
        <v>0</v>
      </c>
      <c r="L7" s="82" t="str">
        <f t="shared" si="2"/>
        <v/>
      </c>
    </row>
    <row r="8" spans="2:15" ht="15" customHeight="1" x14ac:dyDescent="0.2">
      <c r="B8" s="9"/>
      <c r="C8" s="81" t="s">
        <v>57</v>
      </c>
      <c r="D8" s="80">
        <v>2</v>
      </c>
      <c r="E8" s="79">
        <v>2</v>
      </c>
      <c r="F8" s="78">
        <v>2</v>
      </c>
      <c r="G8" s="73">
        <v>2</v>
      </c>
      <c r="H8" s="101">
        <v>2</v>
      </c>
      <c r="I8" s="58">
        <f t="shared" si="0"/>
        <v>0</v>
      </c>
      <c r="J8" s="72">
        <f t="shared" si="1"/>
        <v>0</v>
      </c>
      <c r="K8" s="56">
        <f t="shared" si="3"/>
        <v>0</v>
      </c>
      <c r="L8" s="82">
        <f t="shared" si="2"/>
        <v>0</v>
      </c>
    </row>
    <row r="9" spans="2:15" ht="15" customHeight="1" x14ac:dyDescent="0.2">
      <c r="B9" s="737" t="s">
        <v>48</v>
      </c>
      <c r="C9" s="81" t="s">
        <v>56</v>
      </c>
      <c r="D9" s="80"/>
      <c r="E9" s="79"/>
      <c r="F9" s="78"/>
      <c r="G9" s="73"/>
      <c r="H9" s="101"/>
      <c r="I9" s="58">
        <f t="shared" si="0"/>
        <v>0</v>
      </c>
      <c r="J9" s="72" t="str">
        <f t="shared" si="1"/>
        <v/>
      </c>
      <c r="K9" s="56">
        <f t="shared" si="3"/>
        <v>0</v>
      </c>
      <c r="L9" s="82" t="str">
        <f t="shared" si="2"/>
        <v/>
      </c>
    </row>
    <row r="10" spans="2:15" ht="15" customHeight="1" x14ac:dyDescent="0.2">
      <c r="B10" s="9"/>
      <c r="C10" s="81" t="s">
        <v>55</v>
      </c>
      <c r="D10" s="80">
        <v>3811</v>
      </c>
      <c r="E10" s="79">
        <v>3817</v>
      </c>
      <c r="F10" s="78">
        <v>3870</v>
      </c>
      <c r="G10" s="73">
        <v>3927</v>
      </c>
      <c r="H10" s="101">
        <v>3988</v>
      </c>
      <c r="I10" s="58">
        <f>H10-G10</f>
        <v>61</v>
      </c>
      <c r="J10" s="100">
        <f t="shared" si="1"/>
        <v>1.6</v>
      </c>
      <c r="K10" s="56">
        <f>H10-D10</f>
        <v>177</v>
      </c>
      <c r="L10" s="82">
        <f>IF(AND($D10=0,H10&gt;0),"皆増　",IF(AND($D10&gt;0,H10=0),"皆減　",IF(AND($D10=0,H10=0),"",ROUND(K10/$D10*100,1))))</f>
        <v>4.5999999999999996</v>
      </c>
    </row>
    <row r="11" spans="2:15" ht="15" customHeight="1" x14ac:dyDescent="0.2">
      <c r="B11" s="9"/>
      <c r="C11" s="81" t="s">
        <v>49</v>
      </c>
      <c r="D11" s="80">
        <v>284</v>
      </c>
      <c r="E11" s="79">
        <v>301</v>
      </c>
      <c r="F11" s="78">
        <v>301</v>
      </c>
      <c r="G11" s="73">
        <v>302</v>
      </c>
      <c r="H11" s="101">
        <v>308</v>
      </c>
      <c r="I11" s="58">
        <f t="shared" ref="I11:I35" si="4">H11-G11</f>
        <v>6</v>
      </c>
      <c r="J11" s="72">
        <f t="shared" si="1"/>
        <v>2</v>
      </c>
      <c r="K11" s="56">
        <f t="shared" ref="K11:K36" si="5">H11-D11</f>
        <v>24</v>
      </c>
      <c r="L11" s="82">
        <f t="shared" ref="L11:L19" si="6">IF(AND($D11=0,H11&gt;0),"皆増　",IF(AND($D11&gt;0,H11=0),"皆減　",IF(AND($D11=0,H11=0),"",ROUND(K11/$D11*100,1))))</f>
        <v>8.5</v>
      </c>
    </row>
    <row r="12" spans="2:15" ht="15" customHeight="1" x14ac:dyDescent="0.2">
      <c r="B12" s="737" t="s">
        <v>42</v>
      </c>
      <c r="C12" s="81" t="s">
        <v>47</v>
      </c>
      <c r="D12" s="80">
        <v>16</v>
      </c>
      <c r="E12" s="79">
        <v>23</v>
      </c>
      <c r="F12" s="78">
        <v>26</v>
      </c>
      <c r="G12" s="73">
        <v>26</v>
      </c>
      <c r="H12" s="101">
        <v>29</v>
      </c>
      <c r="I12" s="58">
        <f t="shared" si="4"/>
        <v>3</v>
      </c>
      <c r="J12" s="72">
        <f t="shared" si="1"/>
        <v>11.5</v>
      </c>
      <c r="K12" s="56">
        <f t="shared" si="5"/>
        <v>13</v>
      </c>
      <c r="L12" s="82">
        <f t="shared" si="6"/>
        <v>81.3</v>
      </c>
    </row>
    <row r="13" spans="2:15" ht="15" customHeight="1" x14ac:dyDescent="0.2">
      <c r="B13" s="737"/>
      <c r="C13" s="81" t="s">
        <v>54</v>
      </c>
      <c r="D13" s="80">
        <v>13</v>
      </c>
      <c r="E13" s="79">
        <v>10</v>
      </c>
      <c r="F13" s="78">
        <v>16</v>
      </c>
      <c r="G13" s="73">
        <v>16</v>
      </c>
      <c r="H13" s="101">
        <v>18</v>
      </c>
      <c r="I13" s="58">
        <f t="shared" si="4"/>
        <v>2</v>
      </c>
      <c r="J13" s="72">
        <f t="shared" si="1"/>
        <v>12.5</v>
      </c>
      <c r="K13" s="56">
        <f t="shared" si="5"/>
        <v>5</v>
      </c>
      <c r="L13" s="82">
        <f t="shared" si="6"/>
        <v>38.5</v>
      </c>
    </row>
    <row r="14" spans="2:15" ht="15" customHeight="1" x14ac:dyDescent="0.2">
      <c r="B14" s="737"/>
      <c r="C14" s="81" t="s">
        <v>41</v>
      </c>
      <c r="D14" s="80"/>
      <c r="E14" s="79"/>
      <c r="F14" s="78">
        <v>1</v>
      </c>
      <c r="G14" s="73">
        <v>1</v>
      </c>
      <c r="H14" s="101">
        <v>1</v>
      </c>
      <c r="I14" s="58">
        <f t="shared" si="4"/>
        <v>0</v>
      </c>
      <c r="J14" s="72">
        <f t="shared" si="1"/>
        <v>0</v>
      </c>
      <c r="K14" s="56">
        <f t="shared" si="5"/>
        <v>1</v>
      </c>
      <c r="L14" s="82" t="str">
        <f t="shared" si="6"/>
        <v>皆増　</v>
      </c>
    </row>
    <row r="15" spans="2:15" ht="15" customHeight="1" x14ac:dyDescent="0.2">
      <c r="B15" s="9"/>
      <c r="C15" s="81" t="s">
        <v>38</v>
      </c>
      <c r="D15" s="80"/>
      <c r="E15" s="79"/>
      <c r="F15" s="78"/>
      <c r="G15" s="73"/>
      <c r="H15" s="101"/>
      <c r="I15" s="58">
        <f t="shared" si="4"/>
        <v>0</v>
      </c>
      <c r="J15" s="72" t="str">
        <f t="shared" si="1"/>
        <v/>
      </c>
      <c r="K15" s="56">
        <f t="shared" si="5"/>
        <v>0</v>
      </c>
      <c r="L15" s="82" t="str">
        <f t="shared" si="6"/>
        <v/>
      </c>
    </row>
    <row r="16" spans="2:15" ht="15" customHeight="1" x14ac:dyDescent="0.2">
      <c r="B16" s="737" t="s">
        <v>40</v>
      </c>
      <c r="C16" s="81" t="s">
        <v>36</v>
      </c>
      <c r="D16" s="80">
        <v>1</v>
      </c>
      <c r="E16" s="79">
        <v>1</v>
      </c>
      <c r="F16" s="78">
        <v>1</v>
      </c>
      <c r="G16" s="73">
        <v>1</v>
      </c>
      <c r="H16" s="101">
        <v>1</v>
      </c>
      <c r="I16" s="58">
        <f t="shared" si="4"/>
        <v>0</v>
      </c>
      <c r="J16" s="72">
        <f t="shared" si="1"/>
        <v>0</v>
      </c>
      <c r="K16" s="56">
        <f t="shared" si="5"/>
        <v>0</v>
      </c>
      <c r="L16" s="82">
        <f t="shared" si="6"/>
        <v>0</v>
      </c>
    </row>
    <row r="17" spans="2:12" ht="15" customHeight="1" x14ac:dyDescent="0.2">
      <c r="B17" s="9"/>
      <c r="C17" s="81" t="s">
        <v>35</v>
      </c>
      <c r="D17" s="99">
        <v>65</v>
      </c>
      <c r="E17" s="98">
        <v>65</v>
      </c>
      <c r="F17" s="97">
        <v>61</v>
      </c>
      <c r="G17" s="96">
        <v>56</v>
      </c>
      <c r="H17" s="777">
        <v>52</v>
      </c>
      <c r="I17" s="58">
        <f t="shared" si="4"/>
        <v>-4</v>
      </c>
      <c r="J17" s="72">
        <f t="shared" si="1"/>
        <v>-7.1</v>
      </c>
      <c r="K17" s="56">
        <f t="shared" si="5"/>
        <v>-13</v>
      </c>
      <c r="L17" s="82">
        <f t="shared" si="6"/>
        <v>-20</v>
      </c>
    </row>
    <row r="18" spans="2:12" ht="15" customHeight="1" x14ac:dyDescent="0.2">
      <c r="B18" s="9"/>
      <c r="C18" s="95" t="s">
        <v>53</v>
      </c>
      <c r="D18" s="69"/>
      <c r="E18" s="68"/>
      <c r="F18" s="67"/>
      <c r="G18" s="66"/>
      <c r="H18" s="778"/>
      <c r="I18" s="65">
        <f t="shared" si="4"/>
        <v>0</v>
      </c>
      <c r="J18" s="64" t="str">
        <f t="shared" si="1"/>
        <v/>
      </c>
      <c r="K18" s="63">
        <f t="shared" si="5"/>
        <v>0</v>
      </c>
      <c r="L18" s="94" t="str">
        <f t="shared" si="6"/>
        <v/>
      </c>
    </row>
    <row r="19" spans="2:12" ht="15" customHeight="1" thickBot="1" x14ac:dyDescent="0.25">
      <c r="B19" s="11"/>
      <c r="C19" s="12" t="s">
        <v>34</v>
      </c>
      <c r="D19" s="93">
        <v>4760</v>
      </c>
      <c r="E19" s="92">
        <v>4788</v>
      </c>
      <c r="F19" s="5">
        <v>4860</v>
      </c>
      <c r="G19" s="91">
        <v>4910</v>
      </c>
      <c r="H19" s="90">
        <f>SUM(H6:H18)</f>
        <v>4964</v>
      </c>
      <c r="I19" s="89">
        <f t="shared" si="4"/>
        <v>54</v>
      </c>
      <c r="J19" s="88">
        <f t="shared" si="1"/>
        <v>1.1000000000000001</v>
      </c>
      <c r="K19" s="87">
        <f t="shared" si="5"/>
        <v>204</v>
      </c>
      <c r="L19" s="86">
        <f t="shared" si="6"/>
        <v>4.3</v>
      </c>
    </row>
    <row r="20" spans="2:12" ht="15" customHeight="1" x14ac:dyDescent="0.2">
      <c r="B20" s="9"/>
      <c r="C20" s="81" t="s">
        <v>52</v>
      </c>
      <c r="D20" s="80">
        <v>29</v>
      </c>
      <c r="E20" s="79">
        <v>31</v>
      </c>
      <c r="F20" s="78">
        <v>1</v>
      </c>
      <c r="G20" s="73">
        <v>1</v>
      </c>
      <c r="H20" s="101">
        <v>1</v>
      </c>
      <c r="I20" s="58">
        <f t="shared" si="4"/>
        <v>0</v>
      </c>
      <c r="J20" s="72">
        <f t="shared" si="1"/>
        <v>0</v>
      </c>
      <c r="K20" s="56">
        <f>H20-D20</f>
        <v>-28</v>
      </c>
      <c r="L20" s="82">
        <f>IF(AND($D20=0,H20&gt;0),"皆増　",IF(AND($D20&gt;0,H20=0),"皆減　",IF(AND($D20=0,H20=0),"",ROUND(K20/$D20*100,1))))</f>
        <v>-96.6</v>
      </c>
    </row>
    <row r="21" spans="2:12" ht="15" customHeight="1" x14ac:dyDescent="0.2">
      <c r="B21" s="9"/>
      <c r="C21" s="81" t="s">
        <v>51</v>
      </c>
      <c r="D21" s="80">
        <v>49</v>
      </c>
      <c r="E21" s="79">
        <v>48</v>
      </c>
      <c r="F21" s="78">
        <v>51</v>
      </c>
      <c r="G21" s="102">
        <v>49</v>
      </c>
      <c r="H21" s="101">
        <v>51</v>
      </c>
      <c r="I21" s="84">
        <f t="shared" si="4"/>
        <v>2</v>
      </c>
      <c r="J21" s="72">
        <f t="shared" si="1"/>
        <v>4.0999999999999996</v>
      </c>
      <c r="K21" s="83">
        <f>H21-D21</f>
        <v>2</v>
      </c>
      <c r="L21" s="82">
        <f t="shared" ref="L21:L35" si="7">IF(AND($D21=0,H21&gt;0),"皆増　",IF(AND($D21&gt;0,H21=0),"皆減　",IF(AND($D21=0,H21=0),"",ROUND(K21/$D21*100,1))))</f>
        <v>4.0999999999999996</v>
      </c>
    </row>
    <row r="22" spans="2:12" ht="15" customHeight="1" x14ac:dyDescent="0.2">
      <c r="B22" s="9"/>
      <c r="C22" s="81" t="s">
        <v>50</v>
      </c>
      <c r="D22" s="80"/>
      <c r="E22" s="79"/>
      <c r="F22" s="78"/>
      <c r="G22" s="73"/>
      <c r="H22" s="101"/>
      <c r="I22" s="58">
        <f t="shared" si="4"/>
        <v>0</v>
      </c>
      <c r="J22" s="72" t="str">
        <f t="shared" si="1"/>
        <v/>
      </c>
      <c r="K22" s="56">
        <f t="shared" si="5"/>
        <v>0</v>
      </c>
      <c r="L22" s="82" t="str">
        <f t="shared" si="7"/>
        <v/>
      </c>
    </row>
    <row r="23" spans="2:12" ht="15" customHeight="1" x14ac:dyDescent="0.2">
      <c r="B23" s="9"/>
      <c r="C23" s="81" t="s">
        <v>49</v>
      </c>
      <c r="D23" s="80">
        <v>34</v>
      </c>
      <c r="E23" s="79">
        <v>29</v>
      </c>
      <c r="F23" s="78">
        <v>27</v>
      </c>
      <c r="G23" s="73">
        <v>25</v>
      </c>
      <c r="H23" s="101">
        <v>22</v>
      </c>
      <c r="I23" s="58">
        <f t="shared" si="4"/>
        <v>-3</v>
      </c>
      <c r="J23" s="72">
        <f t="shared" si="1"/>
        <v>-12</v>
      </c>
      <c r="K23" s="56">
        <f t="shared" si="5"/>
        <v>-12</v>
      </c>
      <c r="L23" s="82">
        <f t="shared" si="7"/>
        <v>-35.299999999999997</v>
      </c>
    </row>
    <row r="24" spans="2:12" ht="15" customHeight="1" x14ac:dyDescent="0.2">
      <c r="B24" s="737" t="s">
        <v>48</v>
      </c>
      <c r="C24" s="81" t="s">
        <v>47</v>
      </c>
      <c r="D24" s="80">
        <v>21</v>
      </c>
      <c r="E24" s="79">
        <v>14</v>
      </c>
      <c r="F24" s="78">
        <v>14</v>
      </c>
      <c r="G24" s="73">
        <v>13</v>
      </c>
      <c r="H24" s="101">
        <v>11</v>
      </c>
      <c r="I24" s="84">
        <f t="shared" si="4"/>
        <v>-2</v>
      </c>
      <c r="J24" s="72">
        <f t="shared" si="1"/>
        <v>-15.4</v>
      </c>
      <c r="K24" s="83">
        <f t="shared" si="5"/>
        <v>-10</v>
      </c>
      <c r="L24" s="82">
        <f t="shared" si="7"/>
        <v>-47.6</v>
      </c>
    </row>
    <row r="25" spans="2:12" ht="15" customHeight="1" x14ac:dyDescent="0.2">
      <c r="B25" s="9"/>
      <c r="C25" s="81" t="s">
        <v>46</v>
      </c>
      <c r="D25" s="80">
        <v>16</v>
      </c>
      <c r="E25" s="79">
        <v>14</v>
      </c>
      <c r="F25" s="78">
        <v>11</v>
      </c>
      <c r="G25" s="73">
        <v>11</v>
      </c>
      <c r="H25" s="101">
        <v>10</v>
      </c>
      <c r="I25" s="58">
        <f t="shared" si="4"/>
        <v>-1</v>
      </c>
      <c r="J25" s="72">
        <f t="shared" si="1"/>
        <v>-9.1</v>
      </c>
      <c r="K25" s="56">
        <f t="shared" si="5"/>
        <v>-6</v>
      </c>
      <c r="L25" s="82">
        <f t="shared" si="7"/>
        <v>-37.5</v>
      </c>
    </row>
    <row r="26" spans="2:12" ht="15" customHeight="1" x14ac:dyDescent="0.2">
      <c r="B26" s="737" t="s">
        <v>45</v>
      </c>
      <c r="C26" s="81" t="s">
        <v>44</v>
      </c>
      <c r="D26" s="80">
        <v>4</v>
      </c>
      <c r="E26" s="79">
        <v>4</v>
      </c>
      <c r="F26" s="78">
        <v>4</v>
      </c>
      <c r="G26" s="73">
        <v>4</v>
      </c>
      <c r="H26" s="101">
        <v>4</v>
      </c>
      <c r="I26" s="84">
        <f t="shared" si="4"/>
        <v>0</v>
      </c>
      <c r="J26" s="72">
        <f t="shared" si="1"/>
        <v>0</v>
      </c>
      <c r="K26" s="83">
        <f t="shared" si="5"/>
        <v>0</v>
      </c>
      <c r="L26" s="82">
        <f t="shared" si="7"/>
        <v>0</v>
      </c>
    </row>
    <row r="27" spans="2:12" ht="15" customHeight="1" x14ac:dyDescent="0.2">
      <c r="B27" s="9"/>
      <c r="C27" s="81" t="s">
        <v>43</v>
      </c>
      <c r="D27" s="80"/>
      <c r="E27" s="79"/>
      <c r="F27" s="78"/>
      <c r="G27" s="73"/>
      <c r="H27" s="101"/>
      <c r="I27" s="58">
        <f t="shared" si="4"/>
        <v>0</v>
      </c>
      <c r="J27" s="72" t="str">
        <f t="shared" si="1"/>
        <v/>
      </c>
      <c r="K27" s="56">
        <f t="shared" si="5"/>
        <v>0</v>
      </c>
      <c r="L27" s="82" t="str">
        <f t="shared" si="7"/>
        <v/>
      </c>
    </row>
    <row r="28" spans="2:12" ht="15" customHeight="1" x14ac:dyDescent="0.2">
      <c r="B28" s="737" t="s">
        <v>42</v>
      </c>
      <c r="C28" s="81" t="s">
        <v>41</v>
      </c>
      <c r="D28" s="80">
        <v>8</v>
      </c>
      <c r="E28" s="79">
        <v>8</v>
      </c>
      <c r="F28" s="78">
        <v>8</v>
      </c>
      <c r="G28" s="73">
        <v>8</v>
      </c>
      <c r="H28" s="101">
        <v>8</v>
      </c>
      <c r="I28" s="58">
        <f t="shared" si="4"/>
        <v>0</v>
      </c>
      <c r="J28" s="72">
        <f t="shared" si="1"/>
        <v>0</v>
      </c>
      <c r="K28" s="56">
        <f t="shared" si="5"/>
        <v>0</v>
      </c>
      <c r="L28" s="82">
        <f t="shared" si="7"/>
        <v>0</v>
      </c>
    </row>
    <row r="29" spans="2:12" ht="15" customHeight="1" x14ac:dyDescent="0.2">
      <c r="B29" s="9"/>
      <c r="C29" s="85" t="s">
        <v>247</v>
      </c>
      <c r="D29" s="80">
        <v>3</v>
      </c>
      <c r="E29" s="79">
        <v>3</v>
      </c>
      <c r="F29" s="78">
        <v>3</v>
      </c>
      <c r="G29" s="73">
        <v>3</v>
      </c>
      <c r="H29" s="101">
        <v>3</v>
      </c>
      <c r="I29" s="84">
        <f t="shared" si="4"/>
        <v>0</v>
      </c>
      <c r="J29" s="72">
        <f t="shared" si="1"/>
        <v>0</v>
      </c>
      <c r="K29" s="83">
        <f t="shared" si="5"/>
        <v>0</v>
      </c>
      <c r="L29" s="82">
        <f t="shared" si="7"/>
        <v>0</v>
      </c>
    </row>
    <row r="30" spans="2:12" ht="15.75" customHeight="1" x14ac:dyDescent="0.2">
      <c r="B30" s="737" t="s">
        <v>40</v>
      </c>
      <c r="C30" s="81" t="s">
        <v>39</v>
      </c>
      <c r="D30" s="80">
        <v>4</v>
      </c>
      <c r="E30" s="79">
        <v>5</v>
      </c>
      <c r="F30" s="78">
        <v>5</v>
      </c>
      <c r="G30" s="73">
        <v>6</v>
      </c>
      <c r="H30" s="101"/>
      <c r="I30" s="58">
        <f t="shared" si="4"/>
        <v>-6</v>
      </c>
      <c r="J30" s="72" t="str">
        <f t="shared" si="1"/>
        <v>皆減　</v>
      </c>
      <c r="K30" s="56">
        <f t="shared" si="5"/>
        <v>-4</v>
      </c>
      <c r="L30" s="71" t="str">
        <f t="shared" si="7"/>
        <v>皆減　</v>
      </c>
    </row>
    <row r="31" spans="2:12" ht="15.75" customHeight="1" x14ac:dyDescent="0.2">
      <c r="B31" s="9"/>
      <c r="C31" s="81" t="s">
        <v>38</v>
      </c>
      <c r="D31" s="80">
        <v>1</v>
      </c>
      <c r="E31" s="79">
        <v>1</v>
      </c>
      <c r="F31" s="78">
        <v>1</v>
      </c>
      <c r="G31" s="73">
        <v>1</v>
      </c>
      <c r="H31" s="101">
        <v>1</v>
      </c>
      <c r="I31" s="58">
        <f t="shared" si="4"/>
        <v>0</v>
      </c>
      <c r="J31" s="72">
        <f t="shared" si="1"/>
        <v>0</v>
      </c>
      <c r="K31" s="56">
        <f t="shared" si="5"/>
        <v>0</v>
      </c>
      <c r="L31" s="71">
        <f t="shared" si="7"/>
        <v>0</v>
      </c>
    </row>
    <row r="32" spans="2:12" x14ac:dyDescent="0.2">
      <c r="B32" s="9"/>
      <c r="C32" s="81" t="s">
        <v>37</v>
      </c>
      <c r="D32" s="80"/>
      <c r="E32" s="79"/>
      <c r="F32" s="78"/>
      <c r="G32" s="73"/>
      <c r="H32" s="101"/>
      <c r="I32" s="58">
        <f t="shared" si="4"/>
        <v>0</v>
      </c>
      <c r="J32" s="72" t="str">
        <f t="shared" si="1"/>
        <v/>
      </c>
      <c r="K32" s="56">
        <f t="shared" si="5"/>
        <v>0</v>
      </c>
      <c r="L32" s="71" t="str">
        <f t="shared" si="7"/>
        <v/>
      </c>
    </row>
    <row r="33" spans="2:12" x14ac:dyDescent="0.2">
      <c r="B33" s="9"/>
      <c r="C33" s="77" t="s">
        <v>36</v>
      </c>
      <c r="D33" s="76">
        <v>1</v>
      </c>
      <c r="E33" s="75">
        <v>1</v>
      </c>
      <c r="F33" s="74">
        <v>1</v>
      </c>
      <c r="G33" s="73">
        <v>1</v>
      </c>
      <c r="H33" s="101">
        <v>4</v>
      </c>
      <c r="I33" s="58">
        <f t="shared" si="4"/>
        <v>3</v>
      </c>
      <c r="J33" s="72">
        <f t="shared" si="1"/>
        <v>300</v>
      </c>
      <c r="K33" s="56">
        <f>H33-D33</f>
        <v>3</v>
      </c>
      <c r="L33" s="71">
        <f t="shared" si="7"/>
        <v>300</v>
      </c>
    </row>
    <row r="34" spans="2:12" x14ac:dyDescent="0.2">
      <c r="B34" s="9"/>
      <c r="C34" s="70" t="s">
        <v>35</v>
      </c>
      <c r="D34" s="69">
        <v>342</v>
      </c>
      <c r="E34" s="68">
        <v>332</v>
      </c>
      <c r="F34" s="67">
        <v>339</v>
      </c>
      <c r="G34" s="66">
        <v>339</v>
      </c>
      <c r="H34" s="779">
        <f>226+99+12</f>
        <v>337</v>
      </c>
      <c r="I34" s="65">
        <f>H34-G34</f>
        <v>-2</v>
      </c>
      <c r="J34" s="64">
        <f t="shared" si="1"/>
        <v>-0.6</v>
      </c>
      <c r="K34" s="63">
        <f t="shared" si="5"/>
        <v>-5</v>
      </c>
      <c r="L34" s="62">
        <f t="shared" si="7"/>
        <v>-1.5</v>
      </c>
    </row>
    <row r="35" spans="2:12" x14ac:dyDescent="0.2">
      <c r="B35" s="61"/>
      <c r="C35" s="60" t="s">
        <v>34</v>
      </c>
      <c r="D35" s="54">
        <v>512</v>
      </c>
      <c r="E35" s="53">
        <v>490</v>
      </c>
      <c r="F35" s="52">
        <v>465</v>
      </c>
      <c r="G35" s="51">
        <v>461</v>
      </c>
      <c r="H35" s="59">
        <f>SUM(H20:H34)</f>
        <v>452</v>
      </c>
      <c r="I35" s="58">
        <f t="shared" si="4"/>
        <v>-9</v>
      </c>
      <c r="J35" s="57">
        <f t="shared" si="1"/>
        <v>-2</v>
      </c>
      <c r="K35" s="56">
        <f t="shared" si="5"/>
        <v>-60</v>
      </c>
      <c r="L35" s="55">
        <f t="shared" si="7"/>
        <v>-11.7</v>
      </c>
    </row>
    <row r="36" spans="2:12" x14ac:dyDescent="0.2">
      <c r="B36" s="868" t="s">
        <v>33</v>
      </c>
      <c r="C36" s="869"/>
      <c r="D36" s="54">
        <v>5272</v>
      </c>
      <c r="E36" s="53">
        <v>5278</v>
      </c>
      <c r="F36" s="52">
        <v>5325</v>
      </c>
      <c r="G36" s="51">
        <v>5371</v>
      </c>
      <c r="H36" s="50">
        <f>H19+H35</f>
        <v>5416</v>
      </c>
      <c r="I36" s="49">
        <f>H36-G36</f>
        <v>45</v>
      </c>
      <c r="J36" s="48">
        <f>IF(AND(G36=0,H36&gt;0),"皆増　",IF(AND(G36&gt;0,H36=0),"皆減　",IF(AND(G36=0,H36=0),"",ROUND((H36-G36)/G36*100,1))))</f>
        <v>0.8</v>
      </c>
      <c r="K36" s="780">
        <f t="shared" si="5"/>
        <v>144</v>
      </c>
      <c r="L36" s="47">
        <f>IF(AND($D36=0,H36&gt;0),"皆増　",IF(AND($D36&gt;0,H36=0),"皆減　",IF(AND($D36=0,H36=0),"",ROUND(K36/$D36*100,1))))</f>
        <v>2.7</v>
      </c>
    </row>
    <row r="37" spans="2:12" x14ac:dyDescent="0.2">
      <c r="B37" s="870" t="s">
        <v>32</v>
      </c>
      <c r="C37" s="871"/>
      <c r="D37" s="46">
        <v>4992</v>
      </c>
      <c r="E37" s="45">
        <v>4992</v>
      </c>
      <c r="F37" s="44">
        <v>5038</v>
      </c>
      <c r="G37" s="43">
        <v>5083</v>
      </c>
      <c r="H37" s="42">
        <v>5133</v>
      </c>
      <c r="I37" s="41">
        <f>H37-G37</f>
        <v>50</v>
      </c>
      <c r="J37" s="39">
        <f>IF(AND(G37=0,H37&gt;0),"皆増　",IF(AND(G37&gt;0,H37=0),"皆減　",IF(AND(G37=0,H37=0),"",ROUND((H37-G37)/G37*100,1))))</f>
        <v>1</v>
      </c>
      <c r="K37" s="40">
        <f>H37-D37</f>
        <v>141</v>
      </c>
      <c r="L37" s="39">
        <f t="shared" ref="L37" si="8">IF(AND($D37=0,H37&gt;0),"皆増　",IF(AND($D37&gt;0,H37=0),"皆減　",IF(AND($D37=0,H37=0),"",ROUND(K37/$D37*100,1))))</f>
        <v>2.8</v>
      </c>
    </row>
    <row r="38" spans="2:12" ht="16.8" thickBot="1" x14ac:dyDescent="0.25">
      <c r="B38" s="872" t="s">
        <v>246</v>
      </c>
      <c r="C38" s="873"/>
      <c r="D38" s="38">
        <v>280</v>
      </c>
      <c r="E38" s="37">
        <v>286</v>
      </c>
      <c r="F38" s="36">
        <v>287</v>
      </c>
      <c r="G38" s="35">
        <v>288</v>
      </c>
      <c r="H38" s="34">
        <v>283</v>
      </c>
      <c r="I38" s="781">
        <f>H38-G38</f>
        <v>-5</v>
      </c>
      <c r="J38" s="782">
        <f>IF(AND(G38=0,H38&gt;0),"皆増　",IF(AND(G38&gt;0,H38=0),"皆減　",IF(AND(G38=0,H38=0),"",ROUND((H38-G38)/G38*100,1))))</f>
        <v>-1.7</v>
      </c>
      <c r="K38" s="781">
        <f>H38-D38</f>
        <v>3</v>
      </c>
      <c r="L38" s="782">
        <f>IF(AND($D38=0,H38&gt;0),"皆増　",IF(AND($D38&gt;0,H38=0),"皆減　",IF(AND($D38=0,H38=0),"",ROUND(K38/$D38*100,1))))</f>
        <v>1.1000000000000001</v>
      </c>
    </row>
    <row r="39" spans="2:12" ht="7.5" customHeight="1" x14ac:dyDescent="0.2">
      <c r="B39" s="2"/>
      <c r="C39" s="2"/>
      <c r="D39" s="2"/>
      <c r="E39" s="2"/>
      <c r="F39" s="2"/>
      <c r="G39" s="2"/>
      <c r="H39" s="2"/>
    </row>
    <row r="40" spans="2:12" x14ac:dyDescent="0.2">
      <c r="B40" s="8"/>
      <c r="C40" s="31"/>
      <c r="D40" s="1"/>
      <c r="E40" s="1"/>
      <c r="F40" s="1"/>
      <c r="G40" s="1"/>
      <c r="H40" s="1"/>
    </row>
    <row r="41" spans="2:12" x14ac:dyDescent="0.2">
      <c r="C41" s="31"/>
    </row>
  </sheetData>
  <mergeCells count="6">
    <mergeCell ref="K3:L4"/>
    <mergeCell ref="B5:C5"/>
    <mergeCell ref="B36:C36"/>
    <mergeCell ref="B37:C37"/>
    <mergeCell ref="B38:C38"/>
    <mergeCell ref="I3:J4"/>
  </mergeCells>
  <phoneticPr fontId="3"/>
  <pageMargins left="0.70866141732283472" right="0.19685039370078741" top="1.1023622047244095" bottom="0.31496062992125984" header="0.51181102362204722" footer="0.51181102362204722"/>
  <pageSetup paperSize="9" scale="7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showGridLines="0" showZeros="0" zoomScale="130" zoomScaleNormal="130" zoomScaleSheetLayoutView="100" workbookViewId="0">
      <pane xSplit="3" ySplit="5" topLeftCell="D16" activePane="bottomRight" state="frozen"/>
      <selection activeCell="L36" sqref="L36"/>
      <selection pane="topRight" activeCell="L36" sqref="L36"/>
      <selection pane="bottomLeft" activeCell="L36" sqref="L36"/>
      <selection pane="bottomRight" activeCell="H36" sqref="H36"/>
    </sheetView>
  </sheetViews>
  <sheetFormatPr defaultColWidth="7.1640625" defaultRowHeight="13.2" x14ac:dyDescent="0.2"/>
  <cols>
    <col min="1" max="1" width="1.33203125" style="32" customWidth="1"/>
    <col min="2" max="2" width="3.08203125" style="32" customWidth="1"/>
    <col min="3" max="3" width="12.9140625" style="32" customWidth="1"/>
    <col min="4" max="8" width="7.1640625" style="32" customWidth="1"/>
    <col min="9" max="12" width="9.33203125" style="32" customWidth="1"/>
    <col min="13" max="16384" width="7.1640625" style="32"/>
  </cols>
  <sheetData>
    <row r="1" spans="2:14" x14ac:dyDescent="0.2">
      <c r="B1" s="186" t="s">
        <v>94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2:14" ht="13.8" thickBot="1" x14ac:dyDescent="0.25">
      <c r="B2" s="185"/>
      <c r="C2" s="185"/>
      <c r="D2" s="185"/>
      <c r="E2" s="185"/>
      <c r="F2" s="185"/>
      <c r="G2" s="119"/>
      <c r="H2" s="119"/>
      <c r="I2" s="119"/>
      <c r="J2" s="118"/>
      <c r="K2" s="118" t="s">
        <v>93</v>
      </c>
    </row>
    <row r="3" spans="2:14" ht="17.25" customHeight="1" x14ac:dyDescent="0.2">
      <c r="B3" s="144"/>
      <c r="C3" s="184" t="s">
        <v>92</v>
      </c>
      <c r="D3" s="183"/>
      <c r="E3" s="182"/>
      <c r="F3" s="181"/>
      <c r="G3" s="118"/>
      <c r="H3" s="180"/>
      <c r="I3" s="862" t="s">
        <v>71</v>
      </c>
      <c r="J3" s="863"/>
      <c r="K3" s="862" t="s">
        <v>252</v>
      </c>
      <c r="L3" s="863"/>
    </row>
    <row r="4" spans="2:14" ht="17.25" customHeight="1" x14ac:dyDescent="0.2">
      <c r="B4" s="144"/>
      <c r="C4" s="179"/>
      <c r="D4" s="178" t="s">
        <v>91</v>
      </c>
      <c r="E4" s="177" t="s">
        <v>90</v>
      </c>
      <c r="F4" s="176" t="s">
        <v>89</v>
      </c>
      <c r="G4" s="177" t="s">
        <v>88</v>
      </c>
      <c r="H4" s="783" t="s">
        <v>255</v>
      </c>
      <c r="I4" s="864"/>
      <c r="J4" s="865"/>
      <c r="K4" s="864"/>
      <c r="L4" s="865"/>
    </row>
    <row r="5" spans="2:14" ht="29.25" customHeight="1" thickBot="1" x14ac:dyDescent="0.25">
      <c r="B5" s="874" t="s">
        <v>66</v>
      </c>
      <c r="C5" s="875"/>
      <c r="D5" s="175" t="s">
        <v>65</v>
      </c>
      <c r="E5" s="174"/>
      <c r="F5" s="173"/>
      <c r="G5" s="173" t="s">
        <v>64</v>
      </c>
      <c r="H5" s="172" t="s">
        <v>63</v>
      </c>
      <c r="I5" s="171" t="s">
        <v>87</v>
      </c>
      <c r="J5" s="104" t="s">
        <v>61</v>
      </c>
      <c r="K5" s="105" t="s">
        <v>86</v>
      </c>
      <c r="L5" s="104" t="s">
        <v>59</v>
      </c>
    </row>
    <row r="6" spans="2:14" x14ac:dyDescent="0.2">
      <c r="B6" s="144"/>
      <c r="C6" s="170" t="s">
        <v>58</v>
      </c>
      <c r="D6" s="169">
        <v>49741</v>
      </c>
      <c r="E6" s="168">
        <v>51113</v>
      </c>
      <c r="F6" s="147">
        <v>52076</v>
      </c>
      <c r="G6" s="146">
        <v>52496</v>
      </c>
      <c r="H6" s="145">
        <v>51578</v>
      </c>
      <c r="I6" s="58">
        <f>H6-G6</f>
        <v>-918</v>
      </c>
      <c r="J6" s="72">
        <f>IF(AND(G6=0,H6&gt;0),"皆増　",IF(AND(G6&gt;0,H6=0),"皆減　",IF(AND(G6=0,H6=0),"",ROUND(I6/G6*100,1))))</f>
        <v>-1.7</v>
      </c>
      <c r="K6" s="56">
        <f>H6-D6</f>
        <v>1837</v>
      </c>
      <c r="L6" s="82">
        <f>IF(AND($D6=0,H6&gt;0),"皆増　",IF(AND($D6&gt;0,H6=0),"皆減　",IF(AND($D6=0,H6=0),"",ROUND(K6/$D6*100,1))))</f>
        <v>3.7</v>
      </c>
      <c r="N6" s="124"/>
    </row>
    <row r="7" spans="2:14" x14ac:dyDescent="0.2">
      <c r="B7" s="144"/>
      <c r="C7" s="153" t="s">
        <v>85</v>
      </c>
      <c r="D7" s="152"/>
      <c r="E7" s="151"/>
      <c r="F7" s="147">
        <v>0</v>
      </c>
      <c r="G7" s="146"/>
      <c r="H7" s="145"/>
      <c r="I7" s="58">
        <f t="shared" ref="I7:I36" si="0">H7-G7</f>
        <v>0</v>
      </c>
      <c r="J7" s="72" t="str">
        <f t="shared" ref="J7:J36" si="1">IF(AND(G7=0,H7&gt;0),"皆増　",IF(AND(G7&gt;0,H7=0),"皆減　",IF(AND(G7=0,H7=0),"",ROUND(I7/G7*100,1))))</f>
        <v/>
      </c>
      <c r="K7" s="56">
        <f t="shared" ref="K7:K36" si="2">H7-D7</f>
        <v>0</v>
      </c>
      <c r="L7" s="71" t="str">
        <f t="shared" ref="L7:L36" si="3">IF(AND($D7=0,H7&gt;0),"皆増　",IF(AND($D7&gt;0,H7=0),"皆減　",IF(AND($D7=0,H7=0),"",ROUND(K7/$D7*100,1))))</f>
        <v/>
      </c>
      <c r="N7" s="124"/>
    </row>
    <row r="8" spans="2:14" x14ac:dyDescent="0.2">
      <c r="B8" s="144"/>
      <c r="C8" s="153" t="s">
        <v>57</v>
      </c>
      <c r="D8" s="152">
        <v>271</v>
      </c>
      <c r="E8" s="151">
        <v>483</v>
      </c>
      <c r="F8" s="147">
        <v>97</v>
      </c>
      <c r="G8" s="146">
        <v>102</v>
      </c>
      <c r="H8" s="145">
        <v>176</v>
      </c>
      <c r="I8" s="58">
        <f t="shared" si="0"/>
        <v>74</v>
      </c>
      <c r="J8" s="72">
        <f t="shared" si="1"/>
        <v>72.5</v>
      </c>
      <c r="K8" s="56">
        <f t="shared" si="2"/>
        <v>-95</v>
      </c>
      <c r="L8" s="71">
        <f t="shared" si="3"/>
        <v>-35.1</v>
      </c>
      <c r="N8" s="124"/>
    </row>
    <row r="9" spans="2:14" x14ac:dyDescent="0.2">
      <c r="B9" s="154" t="s">
        <v>48</v>
      </c>
      <c r="C9" s="153" t="s">
        <v>56</v>
      </c>
      <c r="D9" s="152"/>
      <c r="E9" s="151"/>
      <c r="F9" s="147">
        <v>0</v>
      </c>
      <c r="G9" s="146"/>
      <c r="H9" s="145"/>
      <c r="I9" s="58">
        <f t="shared" si="0"/>
        <v>0</v>
      </c>
      <c r="J9" s="72" t="str">
        <f t="shared" si="1"/>
        <v/>
      </c>
      <c r="K9" s="56">
        <f t="shared" si="2"/>
        <v>0</v>
      </c>
      <c r="L9" s="71" t="str">
        <f t="shared" si="3"/>
        <v/>
      </c>
      <c r="N9" s="124"/>
    </row>
    <row r="10" spans="2:14" x14ac:dyDescent="0.2">
      <c r="B10" s="144"/>
      <c r="C10" s="153" t="s">
        <v>55</v>
      </c>
      <c r="D10" s="167">
        <v>62234</v>
      </c>
      <c r="E10" s="166">
        <v>64513</v>
      </c>
      <c r="F10" s="165">
        <v>70505</v>
      </c>
      <c r="G10" s="164">
        <v>76161</v>
      </c>
      <c r="H10" s="145">
        <v>69370</v>
      </c>
      <c r="I10" s="58">
        <f t="shared" si="0"/>
        <v>-6791</v>
      </c>
      <c r="J10" s="72">
        <f t="shared" si="1"/>
        <v>-8.9</v>
      </c>
      <c r="K10" s="56">
        <f t="shared" si="2"/>
        <v>7136</v>
      </c>
      <c r="L10" s="71">
        <f t="shared" si="3"/>
        <v>11.5</v>
      </c>
      <c r="N10" s="124"/>
    </row>
    <row r="11" spans="2:14" x14ac:dyDescent="0.2">
      <c r="B11" s="144"/>
      <c r="C11" s="153" t="s">
        <v>49</v>
      </c>
      <c r="D11" s="163">
        <v>56271</v>
      </c>
      <c r="E11" s="148">
        <v>56966</v>
      </c>
      <c r="F11" s="147">
        <v>55958</v>
      </c>
      <c r="G11" s="146">
        <v>59476</v>
      </c>
      <c r="H11" s="145">
        <v>61318</v>
      </c>
      <c r="I11" s="58">
        <f t="shared" si="0"/>
        <v>1842</v>
      </c>
      <c r="J11" s="72">
        <f t="shared" si="1"/>
        <v>3.1</v>
      </c>
      <c r="K11" s="56">
        <f t="shared" si="2"/>
        <v>5047</v>
      </c>
      <c r="L11" s="71">
        <f t="shared" si="3"/>
        <v>9</v>
      </c>
      <c r="N11" s="124"/>
    </row>
    <row r="12" spans="2:14" x14ac:dyDescent="0.2">
      <c r="B12" s="154" t="s">
        <v>42</v>
      </c>
      <c r="C12" s="153" t="s">
        <v>47</v>
      </c>
      <c r="D12" s="149">
        <v>1870</v>
      </c>
      <c r="E12" s="148">
        <v>3296</v>
      </c>
      <c r="F12" s="147">
        <v>4252</v>
      </c>
      <c r="G12" s="146">
        <v>4390</v>
      </c>
      <c r="H12" s="145">
        <v>5078</v>
      </c>
      <c r="I12" s="58">
        <f t="shared" si="0"/>
        <v>688</v>
      </c>
      <c r="J12" s="72">
        <f t="shared" si="1"/>
        <v>15.7</v>
      </c>
      <c r="K12" s="56">
        <f t="shared" si="2"/>
        <v>3208</v>
      </c>
      <c r="L12" s="71">
        <f t="shared" si="3"/>
        <v>171.6</v>
      </c>
      <c r="N12" s="124"/>
    </row>
    <row r="13" spans="2:14" x14ac:dyDescent="0.2">
      <c r="B13" s="154"/>
      <c r="C13" s="153" t="s">
        <v>84</v>
      </c>
      <c r="D13" s="152">
        <v>1396</v>
      </c>
      <c r="E13" s="151">
        <v>1040</v>
      </c>
      <c r="F13" s="147">
        <v>2412</v>
      </c>
      <c r="G13" s="146">
        <v>2755</v>
      </c>
      <c r="H13" s="145">
        <v>3143</v>
      </c>
      <c r="I13" s="58">
        <f t="shared" si="0"/>
        <v>388</v>
      </c>
      <c r="J13" s="72">
        <f t="shared" si="1"/>
        <v>14.1</v>
      </c>
      <c r="K13" s="56">
        <f t="shared" si="2"/>
        <v>1747</v>
      </c>
      <c r="L13" s="71">
        <f t="shared" si="3"/>
        <v>125.1</v>
      </c>
      <c r="N13" s="124"/>
    </row>
    <row r="14" spans="2:14" x14ac:dyDescent="0.2">
      <c r="B14" s="154"/>
      <c r="C14" s="153" t="s">
        <v>80</v>
      </c>
      <c r="D14" s="152"/>
      <c r="E14" s="151"/>
      <c r="F14" s="147">
        <v>32</v>
      </c>
      <c r="G14" s="146">
        <v>31</v>
      </c>
      <c r="H14" s="145">
        <v>29</v>
      </c>
      <c r="I14" s="58">
        <f t="shared" si="0"/>
        <v>-2</v>
      </c>
      <c r="J14" s="72">
        <f t="shared" si="1"/>
        <v>-6.5</v>
      </c>
      <c r="K14" s="56">
        <f t="shared" si="2"/>
        <v>29</v>
      </c>
      <c r="L14" s="71" t="str">
        <f t="shared" si="3"/>
        <v>皆増　</v>
      </c>
      <c r="N14" s="124"/>
    </row>
    <row r="15" spans="2:14" x14ac:dyDescent="0.2">
      <c r="B15" s="144"/>
      <c r="C15" s="153" t="s">
        <v>38</v>
      </c>
      <c r="D15" s="149"/>
      <c r="E15" s="148"/>
      <c r="F15" s="147">
        <v>0</v>
      </c>
      <c r="G15" s="146"/>
      <c r="H15" s="145"/>
      <c r="I15" s="58">
        <f t="shared" si="0"/>
        <v>0</v>
      </c>
      <c r="J15" s="72" t="str">
        <f t="shared" si="1"/>
        <v/>
      </c>
      <c r="K15" s="56">
        <f t="shared" si="2"/>
        <v>0</v>
      </c>
      <c r="L15" s="71" t="str">
        <f t="shared" si="3"/>
        <v/>
      </c>
      <c r="N15" s="124"/>
    </row>
    <row r="16" spans="2:14" x14ac:dyDescent="0.2">
      <c r="B16" s="154" t="s">
        <v>40</v>
      </c>
      <c r="C16" s="153" t="s">
        <v>36</v>
      </c>
      <c r="D16" s="152">
        <v>219</v>
      </c>
      <c r="E16" s="151">
        <v>208</v>
      </c>
      <c r="F16" s="162">
        <v>426</v>
      </c>
      <c r="G16" s="146">
        <v>570</v>
      </c>
      <c r="H16" s="145">
        <v>232</v>
      </c>
      <c r="I16" s="58">
        <f t="shared" si="0"/>
        <v>-338</v>
      </c>
      <c r="J16" s="72">
        <f t="shared" si="1"/>
        <v>-59.3</v>
      </c>
      <c r="K16" s="56">
        <f t="shared" si="2"/>
        <v>13</v>
      </c>
      <c r="L16" s="71">
        <f t="shared" si="3"/>
        <v>5.9</v>
      </c>
      <c r="N16" s="124"/>
    </row>
    <row r="17" spans="2:14" x14ac:dyDescent="0.2">
      <c r="B17" s="144"/>
      <c r="C17" s="161" t="s">
        <v>83</v>
      </c>
      <c r="D17" s="152">
        <v>381</v>
      </c>
      <c r="E17" s="151">
        <v>430</v>
      </c>
      <c r="F17" s="147">
        <v>386</v>
      </c>
      <c r="G17" s="146">
        <v>390</v>
      </c>
      <c r="H17" s="145">
        <v>372</v>
      </c>
      <c r="I17" s="58">
        <f t="shared" si="0"/>
        <v>-18</v>
      </c>
      <c r="J17" s="72">
        <f t="shared" si="1"/>
        <v>-4.5999999999999996</v>
      </c>
      <c r="K17" s="56">
        <f t="shared" si="2"/>
        <v>-9</v>
      </c>
      <c r="L17" s="71">
        <f t="shared" si="3"/>
        <v>-2.4</v>
      </c>
      <c r="N17" s="124"/>
    </row>
    <row r="18" spans="2:14" x14ac:dyDescent="0.2">
      <c r="B18" s="144"/>
      <c r="C18" s="160" t="s">
        <v>82</v>
      </c>
      <c r="D18" s="135"/>
      <c r="E18" s="134"/>
      <c r="F18" s="159">
        <v>0</v>
      </c>
      <c r="G18" s="139"/>
      <c r="H18" s="138"/>
      <c r="I18" s="65">
        <f t="shared" si="0"/>
        <v>0</v>
      </c>
      <c r="J18" s="64" t="str">
        <f t="shared" si="1"/>
        <v/>
      </c>
      <c r="K18" s="63">
        <f t="shared" si="2"/>
        <v>0</v>
      </c>
      <c r="L18" s="62" t="str">
        <f t="shared" si="3"/>
        <v/>
      </c>
      <c r="N18" s="124"/>
    </row>
    <row r="19" spans="2:14" ht="13.8" thickBot="1" x14ac:dyDescent="0.25">
      <c r="B19" s="158"/>
      <c r="C19" s="157" t="s">
        <v>34</v>
      </c>
      <c r="D19" s="130">
        <f>SUM(D6:D18)</f>
        <v>172383</v>
      </c>
      <c r="E19" s="129">
        <f>SUM(E6:E18)</f>
        <v>178049</v>
      </c>
      <c r="F19" s="128">
        <v>186145</v>
      </c>
      <c r="G19" s="156">
        <v>196371</v>
      </c>
      <c r="H19" s="126">
        <f>SUM(H6:H18)</f>
        <v>191296</v>
      </c>
      <c r="I19" s="89">
        <f t="shared" si="0"/>
        <v>-5075</v>
      </c>
      <c r="J19" s="88">
        <f t="shared" si="1"/>
        <v>-2.6</v>
      </c>
      <c r="K19" s="87">
        <f t="shared" si="2"/>
        <v>18913</v>
      </c>
      <c r="L19" s="125">
        <f t="shared" si="3"/>
        <v>11</v>
      </c>
      <c r="N19" s="124"/>
    </row>
    <row r="20" spans="2:14" x14ac:dyDescent="0.2">
      <c r="B20" s="144"/>
      <c r="C20" s="153" t="s">
        <v>52</v>
      </c>
      <c r="D20" s="152">
        <v>5094</v>
      </c>
      <c r="E20" s="151">
        <v>3526</v>
      </c>
      <c r="F20" s="155">
        <v>74</v>
      </c>
      <c r="G20" s="146">
        <v>82</v>
      </c>
      <c r="H20" s="145">
        <v>51</v>
      </c>
      <c r="I20" s="58">
        <f t="shared" si="0"/>
        <v>-31</v>
      </c>
      <c r="J20" s="72">
        <f t="shared" si="1"/>
        <v>-37.799999999999997</v>
      </c>
      <c r="K20" s="56">
        <f t="shared" si="2"/>
        <v>-5043</v>
      </c>
      <c r="L20" s="71">
        <f t="shared" si="3"/>
        <v>-99</v>
      </c>
      <c r="N20" s="124"/>
    </row>
    <row r="21" spans="2:14" x14ac:dyDescent="0.2">
      <c r="B21" s="144"/>
      <c r="C21" s="153" t="s">
        <v>51</v>
      </c>
      <c r="D21" s="152">
        <v>862</v>
      </c>
      <c r="E21" s="151">
        <v>547</v>
      </c>
      <c r="F21" s="147">
        <v>600</v>
      </c>
      <c r="G21" s="146">
        <v>600</v>
      </c>
      <c r="H21" s="145">
        <v>638</v>
      </c>
      <c r="I21" s="84">
        <f t="shared" si="0"/>
        <v>38</v>
      </c>
      <c r="J21" s="72">
        <f t="shared" si="1"/>
        <v>6.3</v>
      </c>
      <c r="K21" s="83">
        <f t="shared" si="2"/>
        <v>-224</v>
      </c>
      <c r="L21" s="71">
        <f t="shared" si="3"/>
        <v>-26</v>
      </c>
      <c r="N21" s="124"/>
    </row>
    <row r="22" spans="2:14" x14ac:dyDescent="0.2">
      <c r="B22" s="144"/>
      <c r="C22" s="153" t="s">
        <v>81</v>
      </c>
      <c r="D22" s="152"/>
      <c r="E22" s="151"/>
      <c r="F22" s="147">
        <v>0</v>
      </c>
      <c r="G22" s="146"/>
      <c r="H22" s="145"/>
      <c r="I22" s="58">
        <f t="shared" si="0"/>
        <v>0</v>
      </c>
      <c r="J22" s="72" t="str">
        <f t="shared" si="1"/>
        <v/>
      </c>
      <c r="K22" s="56">
        <f t="shared" si="2"/>
        <v>0</v>
      </c>
      <c r="L22" s="71" t="str">
        <f t="shared" si="3"/>
        <v/>
      </c>
      <c r="N22" s="124"/>
    </row>
    <row r="23" spans="2:14" x14ac:dyDescent="0.2">
      <c r="B23" s="144"/>
      <c r="C23" s="153" t="s">
        <v>49</v>
      </c>
      <c r="D23" s="152">
        <v>7129</v>
      </c>
      <c r="E23" s="151">
        <v>6163</v>
      </c>
      <c r="F23" s="147">
        <v>6467</v>
      </c>
      <c r="G23" s="146">
        <v>5665</v>
      </c>
      <c r="H23" s="145">
        <v>4887</v>
      </c>
      <c r="I23" s="58">
        <f t="shared" si="0"/>
        <v>-778</v>
      </c>
      <c r="J23" s="72">
        <f t="shared" si="1"/>
        <v>-13.7</v>
      </c>
      <c r="K23" s="56">
        <f t="shared" si="2"/>
        <v>-2242</v>
      </c>
      <c r="L23" s="71">
        <f t="shared" si="3"/>
        <v>-31.4</v>
      </c>
      <c r="N23" s="124"/>
    </row>
    <row r="24" spans="2:14" x14ac:dyDescent="0.2">
      <c r="B24" s="154" t="s">
        <v>48</v>
      </c>
      <c r="C24" s="153" t="s">
        <v>47</v>
      </c>
      <c r="D24" s="152">
        <v>3592</v>
      </c>
      <c r="E24" s="151">
        <v>2559</v>
      </c>
      <c r="F24" s="147">
        <v>2029</v>
      </c>
      <c r="G24" s="146">
        <v>1932</v>
      </c>
      <c r="H24" s="145">
        <v>1263</v>
      </c>
      <c r="I24" s="84">
        <f t="shared" si="0"/>
        <v>-669</v>
      </c>
      <c r="J24" s="72">
        <f t="shared" si="1"/>
        <v>-34.6</v>
      </c>
      <c r="K24" s="83">
        <f t="shared" si="2"/>
        <v>-2329</v>
      </c>
      <c r="L24" s="71">
        <f t="shared" si="3"/>
        <v>-64.8</v>
      </c>
      <c r="N24" s="124"/>
    </row>
    <row r="25" spans="2:14" x14ac:dyDescent="0.2">
      <c r="B25" s="144"/>
      <c r="C25" s="153" t="s">
        <v>46</v>
      </c>
      <c r="D25" s="152">
        <v>4497</v>
      </c>
      <c r="E25" s="151">
        <v>4513</v>
      </c>
      <c r="F25" s="147">
        <v>3167</v>
      </c>
      <c r="G25" s="146">
        <v>3198</v>
      </c>
      <c r="H25" s="145">
        <v>2748</v>
      </c>
      <c r="I25" s="58">
        <f t="shared" si="0"/>
        <v>-450</v>
      </c>
      <c r="J25" s="72">
        <f t="shared" si="1"/>
        <v>-14.1</v>
      </c>
      <c r="K25" s="56">
        <f t="shared" si="2"/>
        <v>-1749</v>
      </c>
      <c r="L25" s="71">
        <f t="shared" si="3"/>
        <v>-38.9</v>
      </c>
      <c r="N25" s="124"/>
    </row>
    <row r="26" spans="2:14" x14ac:dyDescent="0.2">
      <c r="B26" s="154" t="s">
        <v>45</v>
      </c>
      <c r="C26" s="153" t="s">
        <v>44</v>
      </c>
      <c r="D26" s="152">
        <v>545</v>
      </c>
      <c r="E26" s="151">
        <v>519</v>
      </c>
      <c r="F26" s="147">
        <v>750</v>
      </c>
      <c r="G26" s="146">
        <v>450</v>
      </c>
      <c r="H26" s="145">
        <v>429</v>
      </c>
      <c r="I26" s="84">
        <f t="shared" si="0"/>
        <v>-21</v>
      </c>
      <c r="J26" s="72">
        <f t="shared" si="1"/>
        <v>-4.7</v>
      </c>
      <c r="K26" s="83">
        <f t="shared" si="2"/>
        <v>-116</v>
      </c>
      <c r="L26" s="71">
        <f t="shared" si="3"/>
        <v>-21.3</v>
      </c>
      <c r="N26" s="124"/>
    </row>
    <row r="27" spans="2:14" x14ac:dyDescent="0.2">
      <c r="B27" s="144"/>
      <c r="C27" s="153" t="s">
        <v>43</v>
      </c>
      <c r="D27" s="152">
        <v>2</v>
      </c>
      <c r="E27" s="151">
        <v>2</v>
      </c>
      <c r="F27" s="147">
        <v>2</v>
      </c>
      <c r="G27" s="146">
        <v>3</v>
      </c>
      <c r="H27" s="145">
        <v>3</v>
      </c>
      <c r="I27" s="58">
        <f t="shared" si="0"/>
        <v>0</v>
      </c>
      <c r="J27" s="72">
        <f t="shared" si="1"/>
        <v>0</v>
      </c>
      <c r="K27" s="56">
        <f t="shared" si="2"/>
        <v>1</v>
      </c>
      <c r="L27" s="71">
        <f t="shared" si="3"/>
        <v>50</v>
      </c>
      <c r="N27" s="124"/>
    </row>
    <row r="28" spans="2:14" x14ac:dyDescent="0.2">
      <c r="B28" s="154" t="s">
        <v>42</v>
      </c>
      <c r="C28" s="153" t="s">
        <v>80</v>
      </c>
      <c r="D28" s="152">
        <v>916</v>
      </c>
      <c r="E28" s="151">
        <v>1055</v>
      </c>
      <c r="F28" s="147">
        <v>1095</v>
      </c>
      <c r="G28" s="146">
        <v>1146</v>
      </c>
      <c r="H28" s="145">
        <v>1158</v>
      </c>
      <c r="I28" s="58">
        <f t="shared" si="0"/>
        <v>12</v>
      </c>
      <c r="J28" s="72">
        <f t="shared" si="1"/>
        <v>1</v>
      </c>
      <c r="K28" s="56">
        <f t="shared" si="2"/>
        <v>242</v>
      </c>
      <c r="L28" s="71">
        <f t="shared" si="3"/>
        <v>26.4</v>
      </c>
      <c r="N28" s="124"/>
    </row>
    <row r="29" spans="2:14" x14ac:dyDescent="0.2">
      <c r="B29" s="144"/>
      <c r="C29" s="153" t="s">
        <v>79</v>
      </c>
      <c r="D29" s="152">
        <v>269</v>
      </c>
      <c r="E29" s="151">
        <v>235</v>
      </c>
      <c r="F29" s="147">
        <v>229</v>
      </c>
      <c r="G29" s="146">
        <v>295</v>
      </c>
      <c r="H29" s="145">
        <v>326</v>
      </c>
      <c r="I29" s="84">
        <f t="shared" si="0"/>
        <v>31</v>
      </c>
      <c r="J29" s="72">
        <f t="shared" si="1"/>
        <v>10.5</v>
      </c>
      <c r="K29" s="83">
        <f t="shared" si="2"/>
        <v>57</v>
      </c>
      <c r="L29" s="71">
        <f t="shared" si="3"/>
        <v>21.2</v>
      </c>
      <c r="N29" s="124"/>
    </row>
    <row r="30" spans="2:14" x14ac:dyDescent="0.2">
      <c r="B30" s="154" t="s">
        <v>40</v>
      </c>
      <c r="C30" s="153" t="s">
        <v>39</v>
      </c>
      <c r="D30" s="152">
        <v>491</v>
      </c>
      <c r="E30" s="151">
        <v>487</v>
      </c>
      <c r="F30" s="147">
        <v>496</v>
      </c>
      <c r="G30" s="146">
        <v>477</v>
      </c>
      <c r="H30" s="145">
        <v>406</v>
      </c>
      <c r="I30" s="58">
        <f t="shared" si="0"/>
        <v>-71</v>
      </c>
      <c r="J30" s="72">
        <f t="shared" si="1"/>
        <v>-14.9</v>
      </c>
      <c r="K30" s="56">
        <f t="shared" si="2"/>
        <v>-85</v>
      </c>
      <c r="L30" s="71">
        <f t="shared" si="3"/>
        <v>-17.3</v>
      </c>
      <c r="N30" s="124"/>
    </row>
    <row r="31" spans="2:14" x14ac:dyDescent="0.2">
      <c r="B31" s="144"/>
      <c r="C31" s="153" t="s">
        <v>38</v>
      </c>
      <c r="D31" s="152">
        <v>5</v>
      </c>
      <c r="E31" s="151">
        <v>5</v>
      </c>
      <c r="F31" s="147">
        <v>5</v>
      </c>
      <c r="G31" s="146">
        <v>5</v>
      </c>
      <c r="H31" s="145">
        <v>5</v>
      </c>
      <c r="I31" s="58">
        <f t="shared" si="0"/>
        <v>0</v>
      </c>
      <c r="J31" s="72">
        <f t="shared" si="1"/>
        <v>0</v>
      </c>
      <c r="K31" s="56">
        <f t="shared" si="2"/>
        <v>0</v>
      </c>
      <c r="L31" s="71">
        <f t="shared" si="3"/>
        <v>0</v>
      </c>
      <c r="N31" s="124"/>
    </row>
    <row r="32" spans="2:14" x14ac:dyDescent="0.2">
      <c r="B32" s="144"/>
      <c r="C32" s="153" t="s">
        <v>37</v>
      </c>
      <c r="D32" s="152">
        <v>1</v>
      </c>
      <c r="E32" s="151">
        <v>1</v>
      </c>
      <c r="F32" s="147">
        <v>1</v>
      </c>
      <c r="G32" s="146">
        <v>1</v>
      </c>
      <c r="H32" s="145">
        <v>2</v>
      </c>
      <c r="I32" s="58">
        <f t="shared" si="0"/>
        <v>1</v>
      </c>
      <c r="J32" s="72">
        <f t="shared" si="1"/>
        <v>100</v>
      </c>
      <c r="K32" s="56">
        <f t="shared" si="2"/>
        <v>1</v>
      </c>
      <c r="L32" s="71">
        <f t="shared" si="3"/>
        <v>100</v>
      </c>
      <c r="N32" s="124"/>
    </row>
    <row r="33" spans="2:14" x14ac:dyDescent="0.2">
      <c r="B33" s="144"/>
      <c r="C33" s="150" t="s">
        <v>36</v>
      </c>
      <c r="D33" s="149">
        <v>743</v>
      </c>
      <c r="E33" s="148">
        <v>739</v>
      </c>
      <c r="F33" s="147">
        <v>711</v>
      </c>
      <c r="G33" s="146">
        <v>792</v>
      </c>
      <c r="H33" s="145">
        <v>837</v>
      </c>
      <c r="I33" s="58">
        <f t="shared" si="0"/>
        <v>45</v>
      </c>
      <c r="J33" s="72">
        <f t="shared" si="1"/>
        <v>5.7</v>
      </c>
      <c r="K33" s="56">
        <f t="shared" si="2"/>
        <v>94</v>
      </c>
      <c r="L33" s="71">
        <f t="shared" si="3"/>
        <v>12.7</v>
      </c>
      <c r="N33" s="124"/>
    </row>
    <row r="34" spans="2:14" x14ac:dyDescent="0.2">
      <c r="B34" s="144"/>
      <c r="C34" s="143" t="s">
        <v>78</v>
      </c>
      <c r="D34" s="142">
        <v>3096</v>
      </c>
      <c r="E34" s="141">
        <v>3083</v>
      </c>
      <c r="F34" s="140">
        <v>3147</v>
      </c>
      <c r="G34" s="139">
        <v>3240</v>
      </c>
      <c r="H34" s="138">
        <v>3454</v>
      </c>
      <c r="I34" s="65">
        <f t="shared" si="0"/>
        <v>214</v>
      </c>
      <c r="J34" s="64">
        <f t="shared" si="1"/>
        <v>6.6</v>
      </c>
      <c r="K34" s="63">
        <f t="shared" si="2"/>
        <v>358</v>
      </c>
      <c r="L34" s="62">
        <f t="shared" si="3"/>
        <v>11.6</v>
      </c>
      <c r="N34" s="124"/>
    </row>
    <row r="35" spans="2:14" x14ac:dyDescent="0.2">
      <c r="B35" s="137"/>
      <c r="C35" s="136" t="s">
        <v>34</v>
      </c>
      <c r="D35" s="135">
        <f>SUM(D20:D34)</f>
        <v>27242</v>
      </c>
      <c r="E35" s="134">
        <f>SUM(E20:E34)</f>
        <v>23434</v>
      </c>
      <c r="F35" s="133">
        <f>SUM(F20:F34)</f>
        <v>18773</v>
      </c>
      <c r="G35" s="132">
        <f>SUM(G20:G34)</f>
        <v>17886</v>
      </c>
      <c r="H35" s="131">
        <v>16206</v>
      </c>
      <c r="I35" s="58">
        <f t="shared" si="0"/>
        <v>-1680</v>
      </c>
      <c r="J35" s="57">
        <f t="shared" si="1"/>
        <v>-9.4</v>
      </c>
      <c r="K35" s="56">
        <f t="shared" si="2"/>
        <v>-11036</v>
      </c>
      <c r="L35" s="55">
        <f t="shared" si="3"/>
        <v>-40.5</v>
      </c>
      <c r="N35" s="124"/>
    </row>
    <row r="36" spans="2:14" ht="13.8" thickBot="1" x14ac:dyDescent="0.25">
      <c r="B36" s="876" t="s">
        <v>77</v>
      </c>
      <c r="C36" s="877"/>
      <c r="D36" s="130">
        <f>SUM(D35,D19)</f>
        <v>199625</v>
      </c>
      <c r="E36" s="129">
        <f>SUM(E35,E19)</f>
        <v>201483</v>
      </c>
      <c r="F36" s="128">
        <f>SUM(F35,F19)</f>
        <v>204918</v>
      </c>
      <c r="G36" s="127">
        <f>SUM(G35,G19)</f>
        <v>214257</v>
      </c>
      <c r="H36" s="126">
        <f>SUM(H35,H19)</f>
        <v>207502</v>
      </c>
      <c r="I36" s="89">
        <f t="shared" si="0"/>
        <v>-6755</v>
      </c>
      <c r="J36" s="88">
        <f t="shared" si="1"/>
        <v>-3.2</v>
      </c>
      <c r="K36" s="87">
        <f t="shared" si="2"/>
        <v>7877</v>
      </c>
      <c r="L36" s="125">
        <f t="shared" si="3"/>
        <v>3.9</v>
      </c>
      <c r="N36" s="124"/>
    </row>
    <row r="37" spans="2:14" x14ac:dyDescent="0.2">
      <c r="B37" s="123" t="s">
        <v>76</v>
      </c>
      <c r="C37" s="120" t="s">
        <v>75</v>
      </c>
      <c r="D37" s="120"/>
      <c r="E37" s="120"/>
      <c r="F37" s="120"/>
      <c r="G37" s="122"/>
      <c r="H37" s="118"/>
      <c r="I37" s="120"/>
      <c r="J37" s="120"/>
      <c r="K37" s="120"/>
      <c r="L37" s="120"/>
    </row>
    <row r="38" spans="2:14" x14ac:dyDescent="0.2">
      <c r="B38" s="120"/>
      <c r="C38" s="121" t="s">
        <v>74</v>
      </c>
      <c r="D38" s="120"/>
      <c r="E38" s="120"/>
      <c r="F38" s="120"/>
      <c r="G38" s="120"/>
      <c r="H38" s="120"/>
      <c r="I38" s="120"/>
      <c r="J38" s="120"/>
      <c r="K38" s="120"/>
      <c r="L38" s="120"/>
    </row>
    <row r="39" spans="2:14" x14ac:dyDescent="0.2">
      <c r="C39" s="120" t="s">
        <v>73</v>
      </c>
    </row>
    <row r="40" spans="2:14" x14ac:dyDescent="0.2">
      <c r="C40" s="120"/>
    </row>
  </sheetData>
  <mergeCells count="4">
    <mergeCell ref="I3:J4"/>
    <mergeCell ref="B5:C5"/>
    <mergeCell ref="B36:C36"/>
    <mergeCell ref="K3:L4"/>
  </mergeCells>
  <phoneticPr fontId="3"/>
  <printOptions horizontalCentered="1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showZeros="0" zoomScale="115" zoomScaleNormal="11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38" sqref="H38"/>
    </sheetView>
  </sheetViews>
  <sheetFormatPr defaultColWidth="7.1640625" defaultRowHeight="13.2" x14ac:dyDescent="0.2"/>
  <cols>
    <col min="1" max="1" width="0.9140625" style="187" customWidth="1"/>
    <col min="2" max="2" width="3.08203125" style="187" customWidth="1"/>
    <col min="3" max="3" width="13" style="187" customWidth="1"/>
    <col min="4" max="8" width="7.1640625" style="187" customWidth="1"/>
    <col min="9" max="9" width="9.33203125" style="187" customWidth="1"/>
    <col min="10" max="12" width="9.1640625" style="187" customWidth="1"/>
    <col min="13" max="16384" width="7.1640625" style="187"/>
  </cols>
  <sheetData>
    <row r="1" spans="2:12" hidden="1" x14ac:dyDescent="0.2"/>
    <row r="2" spans="2:12" x14ac:dyDescent="0.2">
      <c r="B2" s="263" t="s">
        <v>101</v>
      </c>
      <c r="C2" s="193"/>
      <c r="D2" s="193"/>
      <c r="E2" s="193"/>
      <c r="F2" s="193"/>
      <c r="G2" s="193"/>
      <c r="H2" s="193"/>
      <c r="I2" s="193"/>
      <c r="J2" s="193"/>
      <c r="K2" s="193"/>
      <c r="L2" s="262"/>
    </row>
    <row r="3" spans="2:12" ht="13.8" thickBot="1" x14ac:dyDescent="0.25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261" t="s">
        <v>93</v>
      </c>
    </row>
    <row r="4" spans="2:12" ht="18" customHeight="1" x14ac:dyDescent="0.2">
      <c r="B4" s="260"/>
      <c r="C4" s="259" t="s">
        <v>100</v>
      </c>
      <c r="D4" s="258"/>
      <c r="E4" s="258"/>
      <c r="F4" s="256"/>
      <c r="G4" s="257"/>
      <c r="H4" s="256"/>
      <c r="I4" s="862" t="s">
        <v>71</v>
      </c>
      <c r="J4" s="863"/>
      <c r="K4" s="862" t="s">
        <v>252</v>
      </c>
      <c r="L4" s="863"/>
    </row>
    <row r="5" spans="2:12" ht="17.25" customHeight="1" x14ac:dyDescent="0.2">
      <c r="B5" s="240"/>
      <c r="C5" s="255"/>
      <c r="D5" s="254" t="s">
        <v>91</v>
      </c>
      <c r="E5" s="254" t="s">
        <v>90</v>
      </c>
      <c r="F5" s="253" t="s">
        <v>89</v>
      </c>
      <c r="G5" s="252" t="s">
        <v>99</v>
      </c>
      <c r="H5" s="251" t="s">
        <v>256</v>
      </c>
      <c r="I5" s="864"/>
      <c r="J5" s="865"/>
      <c r="K5" s="864"/>
      <c r="L5" s="865"/>
    </row>
    <row r="6" spans="2:12" s="32" customFormat="1" ht="29.25" customHeight="1" thickBot="1" x14ac:dyDescent="0.25">
      <c r="B6" s="874" t="s">
        <v>66</v>
      </c>
      <c r="C6" s="875"/>
      <c r="D6" s="175" t="s">
        <v>65</v>
      </c>
      <c r="E6" s="250"/>
      <c r="F6" s="173"/>
      <c r="G6" s="173" t="s">
        <v>64</v>
      </c>
      <c r="H6" s="172" t="s">
        <v>63</v>
      </c>
      <c r="I6" s="171" t="s">
        <v>87</v>
      </c>
      <c r="J6" s="249" t="s">
        <v>61</v>
      </c>
      <c r="K6" s="171" t="s">
        <v>86</v>
      </c>
      <c r="L6" s="249" t="s">
        <v>59</v>
      </c>
    </row>
    <row r="7" spans="2:12" x14ac:dyDescent="0.2">
      <c r="B7" s="240"/>
      <c r="C7" s="248" t="s">
        <v>58</v>
      </c>
      <c r="D7" s="247">
        <v>14337</v>
      </c>
      <c r="E7" s="247">
        <v>16341</v>
      </c>
      <c r="F7" s="222">
        <v>16349</v>
      </c>
      <c r="G7" s="246">
        <v>15469</v>
      </c>
      <c r="H7" s="231">
        <v>15977</v>
      </c>
      <c r="I7" s="784">
        <f t="shared" ref="I7:I37" si="0">H7-G7</f>
        <v>508</v>
      </c>
      <c r="J7" s="71">
        <f>IF(AND(G7=0,H7&gt;0),"皆増　",IF(AND(G7&gt;0,H7=0),"皆減　",IF(AND(G7=0,H7=0),"",ROUND(I7/G7*100,1))))</f>
        <v>3.3</v>
      </c>
      <c r="K7" s="56">
        <f>H7-D7</f>
        <v>1640</v>
      </c>
      <c r="L7" s="82">
        <f>IF(AND($D7=0,H7&gt;0),"皆増　",IF(AND($D7&gt;0,H7=0),"皆減　",IF(AND($D7=0,H7=0),"",ROUND(K7/$D7*100,1))))</f>
        <v>11.4</v>
      </c>
    </row>
    <row r="8" spans="2:12" x14ac:dyDescent="0.2">
      <c r="B8" s="240"/>
      <c r="C8" s="241" t="s">
        <v>85</v>
      </c>
      <c r="D8" s="223"/>
      <c r="E8" s="223"/>
      <c r="F8" s="222"/>
      <c r="G8" s="222"/>
      <c r="H8" s="221"/>
      <c r="I8" s="785">
        <f t="shared" si="0"/>
        <v>0</v>
      </c>
      <c r="J8" s="217" t="str">
        <f t="shared" ref="J8:J37" si="1">IF(AND(G8=0,H8&gt;0),"皆増　",IF(AND(G8&gt;0,H8=0),"皆減　",IF(AND(G8=0,H8=0),"",ROUND(I8/G8*100,1))))</f>
        <v/>
      </c>
      <c r="K8" s="220">
        <f t="shared" ref="K8:K37" si="2">H8-D8</f>
        <v>0</v>
      </c>
      <c r="L8" s="245" t="str">
        <f t="shared" ref="L8:L37" si="3">IF(AND($D8=0,H8&gt;0),"皆増　",IF(AND($D8&gt;0,H8=0),"皆減　",IF(AND($D8=0,H8=0),"",ROUND(K8/$D8*100,1))))</f>
        <v/>
      </c>
    </row>
    <row r="9" spans="2:12" x14ac:dyDescent="0.2">
      <c r="B9" s="240"/>
      <c r="C9" s="241" t="s">
        <v>57</v>
      </c>
      <c r="D9" s="223">
        <v>194</v>
      </c>
      <c r="E9" s="223">
        <v>392</v>
      </c>
      <c r="F9" s="222">
        <v>0</v>
      </c>
      <c r="G9" s="222"/>
      <c r="H9" s="221">
        <v>72</v>
      </c>
      <c r="I9" s="785">
        <f t="shared" si="0"/>
        <v>72</v>
      </c>
      <c r="J9" s="217" t="str">
        <f t="shared" si="1"/>
        <v>皆増　</v>
      </c>
      <c r="K9" s="218">
        <f t="shared" si="2"/>
        <v>-122</v>
      </c>
      <c r="L9" s="244">
        <f>IF(AND($D9=0,H9&gt;0),"皆増　",IF(AND($D9&gt;0,H9=0),"皆減　",IF(AND($D9=0,H9=0),"",ROUND(K9/$D9*100,1))))</f>
        <v>-62.9</v>
      </c>
    </row>
    <row r="10" spans="2:12" x14ac:dyDescent="0.2">
      <c r="B10" s="242" t="s">
        <v>48</v>
      </c>
      <c r="C10" s="241" t="s">
        <v>56</v>
      </c>
      <c r="D10" s="223"/>
      <c r="E10" s="223"/>
      <c r="F10" s="222"/>
      <c r="G10" s="222"/>
      <c r="H10" s="221"/>
      <c r="I10" s="785">
        <f t="shared" si="0"/>
        <v>0</v>
      </c>
      <c r="J10" s="217" t="str">
        <f t="shared" si="1"/>
        <v/>
      </c>
      <c r="K10" s="218">
        <f t="shared" si="2"/>
        <v>0</v>
      </c>
      <c r="L10" s="243" t="str">
        <f t="shared" si="3"/>
        <v/>
      </c>
    </row>
    <row r="11" spans="2:12" x14ac:dyDescent="0.2">
      <c r="B11" s="240"/>
      <c r="C11" s="241" t="s">
        <v>55</v>
      </c>
      <c r="D11" s="223">
        <v>4161</v>
      </c>
      <c r="E11" s="223">
        <v>4252</v>
      </c>
      <c r="F11" s="222">
        <v>9580</v>
      </c>
      <c r="G11" s="222">
        <v>12629</v>
      </c>
      <c r="H11" s="221">
        <v>5800</v>
      </c>
      <c r="I11" s="785">
        <f t="shared" si="0"/>
        <v>-6829</v>
      </c>
      <c r="J11" s="217">
        <f t="shared" si="1"/>
        <v>-54.1</v>
      </c>
      <c r="K11" s="218">
        <f t="shared" si="2"/>
        <v>1639</v>
      </c>
      <c r="L11" s="217">
        <f>IF(AND($D11=0,H11&gt;0),"皆増　",IF(AND($D11&gt;0,H11=0),"皆減　",IF(AND($D11=0,H11=0),"",ROUND(K11/$D11*100,1))))</f>
        <v>39.4</v>
      </c>
    </row>
    <row r="12" spans="2:12" x14ac:dyDescent="0.2">
      <c r="B12" s="240"/>
      <c r="C12" s="241" t="s">
        <v>49</v>
      </c>
      <c r="D12" s="223">
        <v>21029</v>
      </c>
      <c r="E12" s="223">
        <v>21435</v>
      </c>
      <c r="F12" s="227">
        <v>20312</v>
      </c>
      <c r="G12" s="222">
        <v>22940</v>
      </c>
      <c r="H12" s="221">
        <v>24557</v>
      </c>
      <c r="I12" s="785">
        <f t="shared" si="0"/>
        <v>1617</v>
      </c>
      <c r="J12" s="217">
        <f t="shared" si="1"/>
        <v>7</v>
      </c>
      <c r="K12" s="218">
        <f t="shared" si="2"/>
        <v>3528</v>
      </c>
      <c r="L12" s="217">
        <f>IF(AND($D12=0,H12&gt;0),"皆増　",IF(AND($D12&gt;0,H12=0),"皆減　",IF(AND($D12=0,H12=0),"",ROUND(K12/$D12*100,1))))</f>
        <v>16.8</v>
      </c>
    </row>
    <row r="13" spans="2:12" x14ac:dyDescent="0.2">
      <c r="B13" s="242" t="s">
        <v>42</v>
      </c>
      <c r="C13" s="241" t="s">
        <v>47</v>
      </c>
      <c r="D13" s="223">
        <v>396</v>
      </c>
      <c r="E13" s="223">
        <v>1361</v>
      </c>
      <c r="F13" s="222">
        <v>1666</v>
      </c>
      <c r="G13" s="222">
        <v>1639</v>
      </c>
      <c r="H13" s="221">
        <v>1598</v>
      </c>
      <c r="I13" s="785">
        <f t="shared" si="0"/>
        <v>-41</v>
      </c>
      <c r="J13" s="217">
        <f t="shared" si="1"/>
        <v>-2.5</v>
      </c>
      <c r="K13" s="218">
        <f t="shared" si="2"/>
        <v>1202</v>
      </c>
      <c r="L13" s="217">
        <f t="shared" si="3"/>
        <v>303.5</v>
      </c>
    </row>
    <row r="14" spans="2:12" x14ac:dyDescent="0.2">
      <c r="B14" s="242"/>
      <c r="C14" s="241" t="s">
        <v>98</v>
      </c>
      <c r="D14" s="223">
        <v>532</v>
      </c>
      <c r="E14" s="223">
        <v>14</v>
      </c>
      <c r="F14" s="222">
        <v>364</v>
      </c>
      <c r="G14" s="222">
        <v>572</v>
      </c>
      <c r="H14" s="221">
        <v>748</v>
      </c>
      <c r="I14" s="785">
        <f t="shared" si="0"/>
        <v>176</v>
      </c>
      <c r="J14" s="217">
        <f t="shared" si="1"/>
        <v>30.8</v>
      </c>
      <c r="K14" s="218">
        <f t="shared" si="2"/>
        <v>216</v>
      </c>
      <c r="L14" s="217">
        <f t="shared" si="3"/>
        <v>40.6</v>
      </c>
    </row>
    <row r="15" spans="2:12" x14ac:dyDescent="0.2">
      <c r="B15" s="242"/>
      <c r="C15" s="225" t="s">
        <v>80</v>
      </c>
      <c r="D15" s="223"/>
      <c r="E15" s="223"/>
      <c r="F15" s="222"/>
      <c r="G15" s="222">
        <v>0</v>
      </c>
      <c r="H15" s="221">
        <v>0</v>
      </c>
      <c r="I15" s="785">
        <f t="shared" si="0"/>
        <v>0</v>
      </c>
      <c r="J15" s="217" t="str">
        <f t="shared" si="1"/>
        <v/>
      </c>
      <c r="K15" s="218">
        <f t="shared" si="2"/>
        <v>0</v>
      </c>
      <c r="L15" s="217" t="str">
        <f t="shared" si="3"/>
        <v/>
      </c>
    </row>
    <row r="16" spans="2:12" x14ac:dyDescent="0.2">
      <c r="B16" s="240"/>
      <c r="C16" s="241" t="s">
        <v>38</v>
      </c>
      <c r="D16" s="223"/>
      <c r="E16" s="223"/>
      <c r="F16" s="222"/>
      <c r="G16" s="222">
        <v>0</v>
      </c>
      <c r="H16" s="221">
        <v>0</v>
      </c>
      <c r="I16" s="785">
        <f t="shared" si="0"/>
        <v>0</v>
      </c>
      <c r="J16" s="217" t="str">
        <f t="shared" si="1"/>
        <v/>
      </c>
      <c r="K16" s="218">
        <f t="shared" si="2"/>
        <v>0</v>
      </c>
      <c r="L16" s="219" t="str">
        <f t="shared" si="3"/>
        <v/>
      </c>
    </row>
    <row r="17" spans="1:12" x14ac:dyDescent="0.2">
      <c r="A17" s="187">
        <v>25</v>
      </c>
      <c r="B17" s="242" t="s">
        <v>97</v>
      </c>
      <c r="C17" s="241" t="s">
        <v>36</v>
      </c>
      <c r="D17" s="223">
        <v>4</v>
      </c>
      <c r="E17" s="223">
        <v>25</v>
      </c>
      <c r="F17" s="222">
        <v>23</v>
      </c>
      <c r="G17" s="222">
        <v>394</v>
      </c>
      <c r="H17" s="221">
        <v>18</v>
      </c>
      <c r="I17" s="785">
        <f t="shared" si="0"/>
        <v>-376</v>
      </c>
      <c r="J17" s="217">
        <f t="shared" si="1"/>
        <v>-95.4</v>
      </c>
      <c r="K17" s="218">
        <f t="shared" si="2"/>
        <v>14</v>
      </c>
      <c r="L17" s="217">
        <f t="shared" si="3"/>
        <v>350</v>
      </c>
    </row>
    <row r="18" spans="1:12" x14ac:dyDescent="0.2">
      <c r="B18" s="240"/>
      <c r="C18" s="241" t="s">
        <v>78</v>
      </c>
      <c r="D18" s="223">
        <v>0</v>
      </c>
      <c r="E18" s="223">
        <v>48</v>
      </c>
      <c r="F18" s="222"/>
      <c r="G18" s="222">
        <v>0</v>
      </c>
      <c r="H18" s="221">
        <v>0</v>
      </c>
      <c r="I18" s="785">
        <f t="shared" si="0"/>
        <v>0</v>
      </c>
      <c r="J18" s="217" t="str">
        <f t="shared" si="1"/>
        <v/>
      </c>
      <c r="K18" s="218">
        <f t="shared" si="2"/>
        <v>0</v>
      </c>
      <c r="L18" s="217" t="str">
        <f t="shared" si="3"/>
        <v/>
      </c>
    </row>
    <row r="19" spans="1:12" x14ac:dyDescent="0.2">
      <c r="B19" s="240"/>
      <c r="C19" s="239" t="s">
        <v>82</v>
      </c>
      <c r="D19" s="207"/>
      <c r="E19" s="207"/>
      <c r="F19" s="238"/>
      <c r="G19" s="213">
        <v>0</v>
      </c>
      <c r="H19" s="212">
        <v>0</v>
      </c>
      <c r="I19" s="786">
        <f t="shared" si="0"/>
        <v>0</v>
      </c>
      <c r="J19" s="210" t="str">
        <f t="shared" si="1"/>
        <v/>
      </c>
      <c r="K19" s="237">
        <f t="shared" si="2"/>
        <v>0</v>
      </c>
      <c r="L19" s="236" t="str">
        <f t="shared" si="3"/>
        <v/>
      </c>
    </row>
    <row r="20" spans="1:12" ht="13.8" thickBot="1" x14ac:dyDescent="0.25">
      <c r="B20" s="235"/>
      <c r="C20" s="234" t="s">
        <v>34</v>
      </c>
      <c r="D20" s="233">
        <f>SUM(D7:D19)</f>
        <v>40653</v>
      </c>
      <c r="E20" s="233">
        <f>SUM(E7:E19)</f>
        <v>43868</v>
      </c>
      <c r="F20" s="232">
        <f>SUM(F7:F19)</f>
        <v>48294</v>
      </c>
      <c r="G20" s="232">
        <f>SUM(G7:G19)</f>
        <v>53643</v>
      </c>
      <c r="H20" s="197">
        <v>48769</v>
      </c>
      <c r="I20" s="787">
        <f t="shared" si="0"/>
        <v>-4874</v>
      </c>
      <c r="J20" s="195">
        <f t="shared" si="1"/>
        <v>-9.1</v>
      </c>
      <c r="K20" s="196">
        <f t="shared" si="2"/>
        <v>8116</v>
      </c>
      <c r="L20" s="195">
        <f t="shared" si="3"/>
        <v>20</v>
      </c>
    </row>
    <row r="21" spans="1:12" x14ac:dyDescent="0.2">
      <c r="B21" s="216"/>
      <c r="C21" s="225" t="s">
        <v>52</v>
      </c>
      <c r="D21" s="223">
        <v>3334</v>
      </c>
      <c r="E21" s="223">
        <v>1818</v>
      </c>
      <c r="F21" s="222">
        <v>2</v>
      </c>
      <c r="G21" s="222">
        <v>27</v>
      </c>
      <c r="H21" s="231"/>
      <c r="I21" s="785">
        <f t="shared" si="0"/>
        <v>-27</v>
      </c>
      <c r="J21" s="217" t="str">
        <f t="shared" si="1"/>
        <v>皆減　</v>
      </c>
      <c r="K21" s="218">
        <f t="shared" si="2"/>
        <v>-3334</v>
      </c>
      <c r="L21" s="230" t="str">
        <f t="shared" si="3"/>
        <v>皆減　</v>
      </c>
    </row>
    <row r="22" spans="1:12" x14ac:dyDescent="0.2">
      <c r="B22" s="216"/>
      <c r="C22" s="225" t="s">
        <v>51</v>
      </c>
      <c r="D22" s="223">
        <v>303</v>
      </c>
      <c r="E22" s="223">
        <v>0</v>
      </c>
      <c r="F22" s="222">
        <v>0</v>
      </c>
      <c r="G22" s="222">
        <v>0</v>
      </c>
      <c r="H22" s="221">
        <v>0</v>
      </c>
      <c r="I22" s="785">
        <f t="shared" si="0"/>
        <v>0</v>
      </c>
      <c r="J22" s="217" t="str">
        <f t="shared" si="1"/>
        <v/>
      </c>
      <c r="K22" s="218">
        <f t="shared" si="2"/>
        <v>-303</v>
      </c>
      <c r="L22" s="217" t="str">
        <f t="shared" si="3"/>
        <v>皆減　</v>
      </c>
    </row>
    <row r="23" spans="1:12" x14ac:dyDescent="0.2">
      <c r="B23" s="216"/>
      <c r="C23" s="225" t="s">
        <v>81</v>
      </c>
      <c r="D23" s="223"/>
      <c r="E23" s="223"/>
      <c r="F23" s="222"/>
      <c r="G23" s="222">
        <v>0</v>
      </c>
      <c r="H23" s="221">
        <v>0</v>
      </c>
      <c r="I23" s="785">
        <f t="shared" si="0"/>
        <v>0</v>
      </c>
      <c r="J23" s="217" t="str">
        <f t="shared" si="1"/>
        <v/>
      </c>
      <c r="K23" s="218">
        <f t="shared" si="2"/>
        <v>0</v>
      </c>
      <c r="L23" s="217" t="str">
        <f t="shared" si="3"/>
        <v/>
      </c>
    </row>
    <row r="24" spans="1:12" x14ac:dyDescent="0.2">
      <c r="B24" s="216"/>
      <c r="C24" s="225" t="s">
        <v>49</v>
      </c>
      <c r="D24" s="223">
        <v>2493</v>
      </c>
      <c r="E24" s="223">
        <v>2052</v>
      </c>
      <c r="F24" s="222">
        <v>2560</v>
      </c>
      <c r="G24" s="222">
        <v>1820</v>
      </c>
      <c r="H24" s="221">
        <v>1826</v>
      </c>
      <c r="I24" s="785">
        <f t="shared" si="0"/>
        <v>6</v>
      </c>
      <c r="J24" s="219">
        <f t="shared" si="1"/>
        <v>0.3</v>
      </c>
      <c r="K24" s="218">
        <f t="shared" si="2"/>
        <v>-667</v>
      </c>
      <c r="L24" s="217">
        <f t="shared" si="3"/>
        <v>-26.8</v>
      </c>
    </row>
    <row r="25" spans="1:12" x14ac:dyDescent="0.2">
      <c r="B25" s="226" t="s">
        <v>48</v>
      </c>
      <c r="C25" s="225" t="s">
        <v>47</v>
      </c>
      <c r="D25" s="223">
        <v>723</v>
      </c>
      <c r="E25" s="223">
        <v>203</v>
      </c>
      <c r="F25" s="222">
        <v>330</v>
      </c>
      <c r="G25" s="222">
        <v>249</v>
      </c>
      <c r="H25" s="221">
        <v>110</v>
      </c>
      <c r="I25" s="785">
        <f t="shared" si="0"/>
        <v>-139</v>
      </c>
      <c r="J25" s="219">
        <f t="shared" si="1"/>
        <v>-55.8</v>
      </c>
      <c r="K25" s="218">
        <f t="shared" si="2"/>
        <v>-613</v>
      </c>
      <c r="L25" s="217">
        <f t="shared" si="3"/>
        <v>-84.8</v>
      </c>
    </row>
    <row r="26" spans="1:12" x14ac:dyDescent="0.2">
      <c r="B26" s="216"/>
      <c r="C26" s="225" t="s">
        <v>46</v>
      </c>
      <c r="D26" s="223">
        <v>528</v>
      </c>
      <c r="E26" s="223">
        <v>839</v>
      </c>
      <c r="F26" s="222">
        <v>334</v>
      </c>
      <c r="G26" s="227">
        <v>322</v>
      </c>
      <c r="H26" s="229">
        <v>66</v>
      </c>
      <c r="I26" s="788">
        <f t="shared" si="0"/>
        <v>-256</v>
      </c>
      <c r="J26" s="219">
        <f t="shared" si="1"/>
        <v>-79.5</v>
      </c>
      <c r="K26" s="218">
        <f t="shared" si="2"/>
        <v>-462</v>
      </c>
      <c r="L26" s="217">
        <f t="shared" si="3"/>
        <v>-87.5</v>
      </c>
    </row>
    <row r="27" spans="1:12" ht="13.5" customHeight="1" x14ac:dyDescent="0.2">
      <c r="B27" s="226" t="s">
        <v>45</v>
      </c>
      <c r="C27" s="225" t="s">
        <v>44</v>
      </c>
      <c r="D27" s="223">
        <v>170</v>
      </c>
      <c r="E27" s="223">
        <v>128</v>
      </c>
      <c r="F27" s="227">
        <v>159</v>
      </c>
      <c r="G27" s="222">
        <v>78</v>
      </c>
      <c r="H27" s="221">
        <v>56</v>
      </c>
      <c r="I27" s="785">
        <f t="shared" si="0"/>
        <v>-22</v>
      </c>
      <c r="J27" s="219">
        <f t="shared" si="1"/>
        <v>-28.2</v>
      </c>
      <c r="K27" s="228">
        <f t="shared" si="2"/>
        <v>-114</v>
      </c>
      <c r="L27" s="219">
        <f t="shared" si="3"/>
        <v>-67.099999999999994</v>
      </c>
    </row>
    <row r="28" spans="1:12" ht="13.5" customHeight="1" x14ac:dyDescent="0.2">
      <c r="B28" s="216"/>
      <c r="C28" s="225" t="s">
        <v>43</v>
      </c>
      <c r="D28" s="223">
        <v>0</v>
      </c>
      <c r="E28" s="223">
        <v>0</v>
      </c>
      <c r="F28" s="227"/>
      <c r="G28" s="222">
        <v>0</v>
      </c>
      <c r="H28" s="221">
        <v>0</v>
      </c>
      <c r="I28" s="785">
        <f t="shared" si="0"/>
        <v>0</v>
      </c>
      <c r="J28" s="217" t="str">
        <f t="shared" si="1"/>
        <v/>
      </c>
      <c r="K28" s="218">
        <f t="shared" si="2"/>
        <v>0</v>
      </c>
      <c r="L28" s="217" t="str">
        <f t="shared" si="3"/>
        <v/>
      </c>
    </row>
    <row r="29" spans="1:12" x14ac:dyDescent="0.2">
      <c r="B29" s="226" t="s">
        <v>42</v>
      </c>
      <c r="C29" s="225" t="s">
        <v>80</v>
      </c>
      <c r="D29" s="223">
        <v>319</v>
      </c>
      <c r="E29" s="223">
        <v>328</v>
      </c>
      <c r="F29" s="222">
        <v>313</v>
      </c>
      <c r="G29" s="222">
        <v>310</v>
      </c>
      <c r="H29" s="221">
        <v>254</v>
      </c>
      <c r="I29" s="785">
        <f t="shared" si="0"/>
        <v>-56</v>
      </c>
      <c r="J29" s="219">
        <f t="shared" si="1"/>
        <v>-18.100000000000001</v>
      </c>
      <c r="K29" s="218">
        <f t="shared" si="2"/>
        <v>-65</v>
      </c>
      <c r="L29" s="217">
        <f t="shared" si="3"/>
        <v>-20.399999999999999</v>
      </c>
    </row>
    <row r="30" spans="1:12" x14ac:dyDescent="0.2">
      <c r="B30" s="216"/>
      <c r="C30" s="225" t="s">
        <v>79</v>
      </c>
      <c r="D30" s="223">
        <v>19</v>
      </c>
      <c r="E30" s="223">
        <v>45</v>
      </c>
      <c r="F30" s="222">
        <v>41</v>
      </c>
      <c r="G30" s="222">
        <v>109</v>
      </c>
      <c r="H30" s="221">
        <v>108</v>
      </c>
      <c r="I30" s="785">
        <f t="shared" si="0"/>
        <v>-1</v>
      </c>
      <c r="J30" s="219">
        <f t="shared" si="1"/>
        <v>-0.9</v>
      </c>
      <c r="K30" s="218">
        <f t="shared" si="2"/>
        <v>89</v>
      </c>
      <c r="L30" s="217">
        <f t="shared" si="3"/>
        <v>468.4</v>
      </c>
    </row>
    <row r="31" spans="1:12" x14ac:dyDescent="0.2">
      <c r="B31" s="226" t="s">
        <v>40</v>
      </c>
      <c r="C31" s="225" t="s">
        <v>39</v>
      </c>
      <c r="D31" s="223">
        <v>58</v>
      </c>
      <c r="E31" s="223">
        <v>38</v>
      </c>
      <c r="F31" s="222">
        <v>37</v>
      </c>
      <c r="G31" s="222">
        <v>37</v>
      </c>
      <c r="H31" s="221">
        <v>14</v>
      </c>
      <c r="I31" s="785">
        <f t="shared" si="0"/>
        <v>-23</v>
      </c>
      <c r="J31" s="219">
        <f t="shared" si="1"/>
        <v>-62.2</v>
      </c>
      <c r="K31" s="218">
        <f t="shared" si="2"/>
        <v>-44</v>
      </c>
      <c r="L31" s="217">
        <f t="shared" si="3"/>
        <v>-75.900000000000006</v>
      </c>
    </row>
    <row r="32" spans="1:12" x14ac:dyDescent="0.2">
      <c r="B32" s="216"/>
      <c r="C32" s="225" t="s">
        <v>38</v>
      </c>
      <c r="D32" s="223"/>
      <c r="E32" s="223"/>
      <c r="F32" s="222"/>
      <c r="G32" s="222">
        <v>0</v>
      </c>
      <c r="H32" s="221">
        <v>0</v>
      </c>
      <c r="I32" s="785">
        <f t="shared" si="0"/>
        <v>0</v>
      </c>
      <c r="J32" s="217" t="str">
        <f t="shared" si="1"/>
        <v/>
      </c>
      <c r="K32" s="218">
        <f t="shared" si="2"/>
        <v>0</v>
      </c>
      <c r="L32" s="217" t="str">
        <f t="shared" si="3"/>
        <v/>
      </c>
    </row>
    <row r="33" spans="2:12" x14ac:dyDescent="0.2">
      <c r="B33" s="216"/>
      <c r="C33" s="225" t="s">
        <v>37</v>
      </c>
      <c r="D33" s="223"/>
      <c r="E33" s="223"/>
      <c r="F33" s="222"/>
      <c r="G33" s="222">
        <v>0</v>
      </c>
      <c r="H33" s="221">
        <v>0</v>
      </c>
      <c r="I33" s="785">
        <f t="shared" si="0"/>
        <v>0</v>
      </c>
      <c r="J33" s="217" t="str">
        <f t="shared" si="1"/>
        <v/>
      </c>
      <c r="K33" s="218">
        <f t="shared" si="2"/>
        <v>0</v>
      </c>
      <c r="L33" s="217" t="str">
        <f t="shared" si="3"/>
        <v/>
      </c>
    </row>
    <row r="34" spans="2:12" x14ac:dyDescent="0.2">
      <c r="B34" s="216"/>
      <c r="C34" s="224" t="s">
        <v>36</v>
      </c>
      <c r="D34" s="223">
        <v>2</v>
      </c>
      <c r="E34" s="223"/>
      <c r="F34" s="222"/>
      <c r="G34" s="222">
        <v>54</v>
      </c>
      <c r="H34" s="221">
        <v>43</v>
      </c>
      <c r="I34" s="785">
        <f t="shared" si="0"/>
        <v>-11</v>
      </c>
      <c r="J34" s="219">
        <f t="shared" si="1"/>
        <v>-20.399999999999999</v>
      </c>
      <c r="K34" s="218">
        <f t="shared" si="2"/>
        <v>41</v>
      </c>
      <c r="L34" s="217">
        <f t="shared" si="3"/>
        <v>2050</v>
      </c>
    </row>
    <row r="35" spans="2:12" x14ac:dyDescent="0.2">
      <c r="B35" s="216"/>
      <c r="C35" s="215" t="s">
        <v>78</v>
      </c>
      <c r="D35" s="214">
        <v>2</v>
      </c>
      <c r="E35" s="214">
        <v>11</v>
      </c>
      <c r="F35" s="213">
        <v>22</v>
      </c>
      <c r="G35" s="213">
        <v>20</v>
      </c>
      <c r="H35" s="212">
        <v>8</v>
      </c>
      <c r="I35" s="786">
        <f t="shared" si="0"/>
        <v>-12</v>
      </c>
      <c r="J35" s="210">
        <f t="shared" si="1"/>
        <v>-60</v>
      </c>
      <c r="K35" s="211">
        <f t="shared" si="2"/>
        <v>6</v>
      </c>
      <c r="L35" s="210">
        <f t="shared" si="3"/>
        <v>300</v>
      </c>
    </row>
    <row r="36" spans="2:12" x14ac:dyDescent="0.2">
      <c r="B36" s="209"/>
      <c r="C36" s="208" t="s">
        <v>34</v>
      </c>
      <c r="D36" s="207">
        <f>SUM(D21:D35)</f>
        <v>7951</v>
      </c>
      <c r="E36" s="207">
        <f>SUM(E21:E35)</f>
        <v>5462</v>
      </c>
      <c r="F36" s="206">
        <f>SUM(F21:F35)</f>
        <v>3798</v>
      </c>
      <c r="G36" s="206">
        <f>SUM(G21:G35)</f>
        <v>3026</v>
      </c>
      <c r="H36" s="205">
        <f>SUM(H21:H35)</f>
        <v>2485</v>
      </c>
      <c r="I36" s="789">
        <f t="shared" si="0"/>
        <v>-541</v>
      </c>
      <c r="J36" s="204">
        <f t="shared" si="1"/>
        <v>-17.899999999999999</v>
      </c>
      <c r="K36" s="203">
        <f t="shared" si="2"/>
        <v>-5466</v>
      </c>
      <c r="L36" s="202">
        <f t="shared" si="3"/>
        <v>-68.7</v>
      </c>
    </row>
    <row r="37" spans="2:12" ht="13.8" thickBot="1" x14ac:dyDescent="0.25">
      <c r="B37" s="201" t="s">
        <v>33</v>
      </c>
      <c r="C37" s="200"/>
      <c r="D37" s="199">
        <f>SUM(D36,D20)</f>
        <v>48604</v>
      </c>
      <c r="E37" s="199">
        <f>SUM(E36,E20)</f>
        <v>49330</v>
      </c>
      <c r="F37" s="198">
        <f>SUM(F36,F20)</f>
        <v>52092</v>
      </c>
      <c r="G37" s="198">
        <f>SUM(G36,G20)</f>
        <v>56669</v>
      </c>
      <c r="H37" s="197">
        <f>SUM(H36,H20)</f>
        <v>51254</v>
      </c>
      <c r="I37" s="787">
        <f t="shared" si="0"/>
        <v>-5415</v>
      </c>
      <c r="J37" s="195">
        <f t="shared" si="1"/>
        <v>-9.6</v>
      </c>
      <c r="K37" s="196">
        <f t="shared" si="2"/>
        <v>2650</v>
      </c>
      <c r="L37" s="195">
        <f t="shared" si="3"/>
        <v>5.5</v>
      </c>
    </row>
    <row r="38" spans="2:12" x14ac:dyDescent="0.2">
      <c r="B38" s="194" t="s">
        <v>96</v>
      </c>
      <c r="C38" s="193" t="s">
        <v>95</v>
      </c>
      <c r="D38" s="193"/>
      <c r="E38" s="193"/>
      <c r="F38" s="193"/>
      <c r="G38" s="193"/>
      <c r="H38" s="193"/>
      <c r="I38" s="193"/>
      <c r="J38" s="192"/>
      <c r="K38" s="192"/>
      <c r="L38" s="191"/>
    </row>
    <row r="39" spans="2:12" x14ac:dyDescent="0.2">
      <c r="B39" s="190"/>
      <c r="C39" s="120" t="s">
        <v>73</v>
      </c>
      <c r="D39" s="190"/>
      <c r="E39" s="190"/>
      <c r="F39" s="190"/>
      <c r="G39" s="190"/>
      <c r="H39" s="190"/>
      <c r="I39" s="190"/>
      <c r="J39" s="190"/>
      <c r="K39" s="190"/>
    </row>
    <row r="40" spans="2:12" x14ac:dyDescent="0.2">
      <c r="C40" s="120"/>
    </row>
    <row r="42" spans="2:12" x14ac:dyDescent="0.2">
      <c r="D42" s="189"/>
      <c r="E42" s="188"/>
      <c r="F42" s="188"/>
      <c r="G42" s="188"/>
      <c r="H42" s="188"/>
      <c r="I42" s="188"/>
    </row>
    <row r="43" spans="2:12" x14ac:dyDescent="0.2">
      <c r="D43" s="189"/>
      <c r="E43" s="188"/>
      <c r="F43" s="188"/>
      <c r="G43" s="188"/>
      <c r="H43" s="188"/>
      <c r="I43" s="188"/>
    </row>
    <row r="44" spans="2:12" x14ac:dyDescent="0.2">
      <c r="D44" s="188"/>
      <c r="E44" s="188"/>
      <c r="F44" s="188"/>
      <c r="G44" s="188"/>
      <c r="H44" s="188"/>
      <c r="I44" s="188"/>
    </row>
  </sheetData>
  <mergeCells count="3">
    <mergeCell ref="B6:C6"/>
    <mergeCell ref="I4:J5"/>
    <mergeCell ref="K4:L5"/>
  </mergeCells>
  <phoneticPr fontId="3"/>
  <pageMargins left="0.39370078740157483" right="0.39370078740157483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showZero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36" sqref="H36"/>
    </sheetView>
  </sheetViews>
  <sheetFormatPr defaultColWidth="7.1640625" defaultRowHeight="13.2" x14ac:dyDescent="0.2"/>
  <cols>
    <col min="1" max="1" width="0.6640625" style="264" customWidth="1"/>
    <col min="2" max="2" width="3" style="264" customWidth="1"/>
    <col min="3" max="3" width="13.1640625" style="264" customWidth="1"/>
    <col min="4" max="8" width="7.1640625" style="264" customWidth="1"/>
    <col min="9" max="12" width="8.58203125" style="32" customWidth="1"/>
    <col min="13" max="16384" width="7.1640625" style="264"/>
  </cols>
  <sheetData>
    <row r="1" spans="2:12" x14ac:dyDescent="0.2">
      <c r="B1" s="317" t="s">
        <v>105</v>
      </c>
      <c r="C1" s="265"/>
      <c r="D1" s="265"/>
      <c r="E1" s="265"/>
      <c r="F1" s="265"/>
      <c r="G1" s="265"/>
      <c r="H1" s="265"/>
      <c r="I1" s="120"/>
      <c r="J1" s="120"/>
      <c r="K1" s="120"/>
      <c r="L1" s="120"/>
    </row>
    <row r="2" spans="2:12" ht="13.8" thickBot="1" x14ac:dyDescent="0.25">
      <c r="B2" s="316"/>
      <c r="C2" s="316"/>
      <c r="D2" s="316"/>
      <c r="E2" s="316"/>
      <c r="F2" s="316"/>
      <c r="G2" s="315"/>
      <c r="H2" s="315"/>
      <c r="I2" s="119"/>
      <c r="J2" s="118"/>
      <c r="K2" s="118" t="s">
        <v>93</v>
      </c>
    </row>
    <row r="3" spans="2:12" ht="17.25" customHeight="1" x14ac:dyDescent="0.2">
      <c r="B3" s="314"/>
      <c r="C3" s="313" t="s">
        <v>100</v>
      </c>
      <c r="D3" s="312"/>
      <c r="E3" s="311"/>
      <c r="F3" s="310"/>
      <c r="G3" s="310"/>
      <c r="H3" s="309"/>
      <c r="I3" s="862" t="s">
        <v>71</v>
      </c>
      <c r="J3" s="863"/>
      <c r="K3" s="862" t="s">
        <v>252</v>
      </c>
      <c r="L3" s="863"/>
    </row>
    <row r="4" spans="2:12" ht="17.25" customHeight="1" x14ac:dyDescent="0.2">
      <c r="B4" s="283"/>
      <c r="C4" s="308"/>
      <c r="D4" s="307" t="s">
        <v>91</v>
      </c>
      <c r="E4" s="306" t="s">
        <v>90</v>
      </c>
      <c r="F4" s="305" t="s">
        <v>89</v>
      </c>
      <c r="G4" s="305" t="s">
        <v>99</v>
      </c>
      <c r="H4" s="304" t="s">
        <v>257</v>
      </c>
      <c r="I4" s="864"/>
      <c r="J4" s="865"/>
      <c r="K4" s="864"/>
      <c r="L4" s="865"/>
    </row>
    <row r="5" spans="2:12" ht="28.5" customHeight="1" thickBot="1" x14ac:dyDescent="0.25">
      <c r="B5" s="303" t="s">
        <v>66</v>
      </c>
      <c r="C5" s="302"/>
      <c r="D5" s="175" t="s">
        <v>65</v>
      </c>
      <c r="E5" s="250"/>
      <c r="F5" s="173"/>
      <c r="G5" s="173" t="s">
        <v>64</v>
      </c>
      <c r="H5" s="172" t="s">
        <v>63</v>
      </c>
      <c r="I5" s="301" t="s">
        <v>87</v>
      </c>
      <c r="J5" s="249" t="s">
        <v>61</v>
      </c>
      <c r="K5" s="301" t="s">
        <v>86</v>
      </c>
      <c r="L5" s="249" t="s">
        <v>59</v>
      </c>
    </row>
    <row r="6" spans="2:12" x14ac:dyDescent="0.2">
      <c r="B6" s="283"/>
      <c r="C6" s="300" t="s">
        <v>58</v>
      </c>
      <c r="D6" s="287">
        <v>4118</v>
      </c>
      <c r="E6" s="286">
        <v>4918</v>
      </c>
      <c r="F6" s="285">
        <v>6393</v>
      </c>
      <c r="G6" s="285">
        <v>5498</v>
      </c>
      <c r="H6" s="284">
        <v>5146</v>
      </c>
      <c r="I6" s="56">
        <f>H6-G6</f>
        <v>-352</v>
      </c>
      <c r="J6" s="71">
        <f>IF(AND(G6=0,H6&gt;0),"皆増　",IF(AND(G6&gt;0,H6=0),"皆減　",IF(AND(G6=0,H6=0),"",ROUND(I6/G6*100,1))))</f>
        <v>-6.4</v>
      </c>
      <c r="K6" s="56">
        <f>H6-D6</f>
        <v>1028</v>
      </c>
      <c r="L6" s="82">
        <f>IF(AND($D6=0,H6&gt;0),"皆増　",IF(AND($D6&gt;0,H6=0),"皆減　",IF(AND($D6=0,H6=0),"",ROUND(K6/$D6*100,1))))</f>
        <v>25</v>
      </c>
    </row>
    <row r="7" spans="2:12" x14ac:dyDescent="0.2">
      <c r="B7" s="283"/>
      <c r="C7" s="289" t="s">
        <v>85</v>
      </c>
      <c r="D7" s="287"/>
      <c r="E7" s="286"/>
      <c r="F7" s="285"/>
      <c r="G7" s="285">
        <v>0</v>
      </c>
      <c r="H7" s="284">
        <v>0</v>
      </c>
      <c r="I7" s="56">
        <f t="shared" ref="I7:I36" si="0">H7-G7</f>
        <v>0</v>
      </c>
      <c r="J7" s="71" t="str">
        <f t="shared" ref="J7:J36" si="1">IF(AND(G7=0,H7&gt;0),"皆増　",IF(AND(G7&gt;0,H7=0),"皆減　",IF(AND(G7=0,H7=0),"",ROUND(I7/G7*100,1))))</f>
        <v/>
      </c>
      <c r="K7" s="56">
        <f t="shared" ref="K7:K36" si="2">H7-D7</f>
        <v>0</v>
      </c>
      <c r="L7" s="71" t="str">
        <f t="shared" ref="L7:L36" si="3">IF(AND($D7=0,H7&gt;0),"皆増　",IF(AND($D7&gt;0,H7=0),"皆減　",IF(AND($D7=0,H7=0),"",ROUND(K7/$D7*100,1))))</f>
        <v/>
      </c>
    </row>
    <row r="8" spans="2:12" x14ac:dyDescent="0.2">
      <c r="B8" s="283"/>
      <c r="C8" s="289" t="s">
        <v>57</v>
      </c>
      <c r="D8" s="287"/>
      <c r="E8" s="286"/>
      <c r="F8" s="285"/>
      <c r="G8" s="285">
        <v>0</v>
      </c>
      <c r="H8" s="284">
        <v>0</v>
      </c>
      <c r="I8" s="56">
        <f t="shared" si="0"/>
        <v>0</v>
      </c>
      <c r="J8" s="71" t="str">
        <f t="shared" si="1"/>
        <v/>
      </c>
      <c r="K8" s="56">
        <f t="shared" si="2"/>
        <v>0</v>
      </c>
      <c r="L8" s="71" t="str">
        <f t="shared" si="3"/>
        <v/>
      </c>
    </row>
    <row r="9" spans="2:12" x14ac:dyDescent="0.2">
      <c r="B9" s="290" t="s">
        <v>48</v>
      </c>
      <c r="C9" s="289" t="s">
        <v>56</v>
      </c>
      <c r="D9" s="287"/>
      <c r="E9" s="286"/>
      <c r="F9" s="285"/>
      <c r="G9" s="285">
        <v>0</v>
      </c>
      <c r="H9" s="284">
        <v>0</v>
      </c>
      <c r="I9" s="56">
        <f t="shared" si="0"/>
        <v>0</v>
      </c>
      <c r="J9" s="71" t="str">
        <f t="shared" si="1"/>
        <v/>
      </c>
      <c r="K9" s="56">
        <f t="shared" si="2"/>
        <v>0</v>
      </c>
      <c r="L9" s="71" t="str">
        <f t="shared" si="3"/>
        <v/>
      </c>
    </row>
    <row r="10" spans="2:12" x14ac:dyDescent="0.2">
      <c r="B10" s="283"/>
      <c r="C10" s="289" t="s">
        <v>55</v>
      </c>
      <c r="D10" s="287">
        <v>2677</v>
      </c>
      <c r="E10" s="286">
        <v>3208</v>
      </c>
      <c r="F10" s="285">
        <v>6137</v>
      </c>
      <c r="G10" s="285">
        <v>8513</v>
      </c>
      <c r="H10" s="284">
        <v>4843</v>
      </c>
      <c r="I10" s="56">
        <f t="shared" si="0"/>
        <v>-3670</v>
      </c>
      <c r="J10" s="71">
        <f t="shared" si="1"/>
        <v>-43.1</v>
      </c>
      <c r="K10" s="56">
        <f t="shared" si="2"/>
        <v>2166</v>
      </c>
      <c r="L10" s="71">
        <f t="shared" si="3"/>
        <v>80.900000000000006</v>
      </c>
    </row>
    <row r="11" spans="2:12" x14ac:dyDescent="0.2">
      <c r="B11" s="283"/>
      <c r="C11" s="289" t="s">
        <v>49</v>
      </c>
      <c r="D11" s="287">
        <v>12138</v>
      </c>
      <c r="E11" s="286">
        <v>13510</v>
      </c>
      <c r="F11" s="285">
        <v>13116</v>
      </c>
      <c r="G11" s="285">
        <v>14053</v>
      </c>
      <c r="H11" s="284">
        <v>15599</v>
      </c>
      <c r="I11" s="56">
        <f t="shared" si="0"/>
        <v>1546</v>
      </c>
      <c r="J11" s="71">
        <f t="shared" si="1"/>
        <v>11</v>
      </c>
      <c r="K11" s="56">
        <f t="shared" si="2"/>
        <v>3461</v>
      </c>
      <c r="L11" s="71">
        <f t="shared" si="3"/>
        <v>28.5</v>
      </c>
    </row>
    <row r="12" spans="2:12" x14ac:dyDescent="0.2">
      <c r="B12" s="290" t="s">
        <v>42</v>
      </c>
      <c r="C12" s="289" t="s">
        <v>47</v>
      </c>
      <c r="D12" s="287">
        <v>685</v>
      </c>
      <c r="E12" s="286">
        <v>818</v>
      </c>
      <c r="F12" s="285">
        <v>980</v>
      </c>
      <c r="G12" s="285">
        <v>1045</v>
      </c>
      <c r="H12" s="284">
        <v>1168</v>
      </c>
      <c r="I12" s="56">
        <f t="shared" si="0"/>
        <v>123</v>
      </c>
      <c r="J12" s="71">
        <f t="shared" si="1"/>
        <v>11.8</v>
      </c>
      <c r="K12" s="56">
        <f t="shared" si="2"/>
        <v>483</v>
      </c>
      <c r="L12" s="71">
        <f t="shared" si="3"/>
        <v>70.5</v>
      </c>
    </row>
    <row r="13" spans="2:12" x14ac:dyDescent="0.2">
      <c r="B13" s="290"/>
      <c r="C13" s="289" t="s">
        <v>98</v>
      </c>
      <c r="D13" s="287">
        <v>246</v>
      </c>
      <c r="E13" s="286">
        <v>15</v>
      </c>
      <c r="F13" s="285">
        <v>178</v>
      </c>
      <c r="G13" s="285">
        <v>200</v>
      </c>
      <c r="H13" s="284">
        <v>506</v>
      </c>
      <c r="I13" s="56">
        <f t="shared" si="0"/>
        <v>306</v>
      </c>
      <c r="J13" s="71">
        <f t="shared" si="1"/>
        <v>153</v>
      </c>
      <c r="K13" s="56">
        <f t="shared" si="2"/>
        <v>260</v>
      </c>
      <c r="L13" s="71">
        <f t="shared" si="3"/>
        <v>105.7</v>
      </c>
    </row>
    <row r="14" spans="2:12" x14ac:dyDescent="0.2">
      <c r="B14" s="290"/>
      <c r="C14" s="289" t="s">
        <v>104</v>
      </c>
      <c r="D14" s="287"/>
      <c r="E14" s="286"/>
      <c r="F14" s="285"/>
      <c r="G14" s="285"/>
      <c r="H14" s="284"/>
      <c r="I14" s="56">
        <f t="shared" si="0"/>
        <v>0</v>
      </c>
      <c r="J14" s="71" t="str">
        <f t="shared" si="1"/>
        <v/>
      </c>
      <c r="K14" s="56">
        <f t="shared" si="2"/>
        <v>0</v>
      </c>
      <c r="L14" s="71" t="str">
        <f t="shared" si="3"/>
        <v/>
      </c>
    </row>
    <row r="15" spans="2:12" x14ac:dyDescent="0.2">
      <c r="B15" s="283"/>
      <c r="C15" s="289" t="s">
        <v>38</v>
      </c>
      <c r="D15" s="287"/>
      <c r="E15" s="286"/>
      <c r="F15" s="285"/>
      <c r="G15" s="285">
        <v>0</v>
      </c>
      <c r="H15" s="284">
        <v>0</v>
      </c>
      <c r="I15" s="56">
        <f t="shared" si="0"/>
        <v>0</v>
      </c>
      <c r="J15" s="71" t="str">
        <f t="shared" si="1"/>
        <v/>
      </c>
      <c r="K15" s="56">
        <f t="shared" si="2"/>
        <v>0</v>
      </c>
      <c r="L15" s="71" t="str">
        <f t="shared" si="3"/>
        <v/>
      </c>
    </row>
    <row r="16" spans="2:12" x14ac:dyDescent="0.2">
      <c r="B16" s="290" t="s">
        <v>40</v>
      </c>
      <c r="C16" s="289" t="s">
        <v>36</v>
      </c>
      <c r="D16" s="287"/>
      <c r="E16" s="286"/>
      <c r="F16" s="285"/>
      <c r="G16" s="285">
        <v>0</v>
      </c>
      <c r="H16" s="284">
        <v>0</v>
      </c>
      <c r="I16" s="56">
        <f t="shared" si="0"/>
        <v>0</v>
      </c>
      <c r="J16" s="71" t="str">
        <f t="shared" si="1"/>
        <v/>
      </c>
      <c r="K16" s="56">
        <f t="shared" si="2"/>
        <v>0</v>
      </c>
      <c r="L16" s="71" t="str">
        <f t="shared" si="3"/>
        <v/>
      </c>
    </row>
    <row r="17" spans="2:12" x14ac:dyDescent="0.2">
      <c r="B17" s="283"/>
      <c r="C17" s="289" t="s">
        <v>78</v>
      </c>
      <c r="D17" s="287"/>
      <c r="E17" s="286"/>
      <c r="F17" s="285"/>
      <c r="G17" s="285">
        <v>0</v>
      </c>
      <c r="H17" s="284">
        <v>0</v>
      </c>
      <c r="I17" s="56">
        <f t="shared" si="0"/>
        <v>0</v>
      </c>
      <c r="J17" s="71" t="str">
        <f t="shared" si="1"/>
        <v/>
      </c>
      <c r="K17" s="56">
        <f t="shared" si="2"/>
        <v>0</v>
      </c>
      <c r="L17" s="71" t="str">
        <f t="shared" si="3"/>
        <v/>
      </c>
    </row>
    <row r="18" spans="2:12" x14ac:dyDescent="0.2">
      <c r="B18" s="283"/>
      <c r="C18" s="299" t="s">
        <v>82</v>
      </c>
      <c r="D18" s="281"/>
      <c r="E18" s="280"/>
      <c r="F18" s="279"/>
      <c r="G18" s="279">
        <v>0</v>
      </c>
      <c r="H18" s="278">
        <v>0</v>
      </c>
      <c r="I18" s="63">
        <f t="shared" si="0"/>
        <v>0</v>
      </c>
      <c r="J18" s="62" t="str">
        <f t="shared" si="1"/>
        <v/>
      </c>
      <c r="K18" s="63">
        <f t="shared" si="2"/>
        <v>0</v>
      </c>
      <c r="L18" s="62" t="str">
        <f t="shared" si="3"/>
        <v/>
      </c>
    </row>
    <row r="19" spans="2:12" ht="13.8" thickBot="1" x14ac:dyDescent="0.25">
      <c r="B19" s="298"/>
      <c r="C19" s="297" t="s">
        <v>34</v>
      </c>
      <c r="D19" s="296">
        <f>SUM(D6:D18)</f>
        <v>19864</v>
      </c>
      <c r="E19" s="295">
        <f>SUM(E6:E18)</f>
        <v>22469</v>
      </c>
      <c r="F19" s="294">
        <f>SUM(F6:F18)</f>
        <v>26804</v>
      </c>
      <c r="G19" s="294">
        <v>29308</v>
      </c>
      <c r="H19" s="293">
        <v>27261</v>
      </c>
      <c r="I19" s="87">
        <f t="shared" si="0"/>
        <v>-2047</v>
      </c>
      <c r="J19" s="125">
        <f t="shared" si="1"/>
        <v>-7</v>
      </c>
      <c r="K19" s="87">
        <f t="shared" si="2"/>
        <v>7397</v>
      </c>
      <c r="L19" s="125">
        <f t="shared" si="3"/>
        <v>37.200000000000003</v>
      </c>
    </row>
    <row r="20" spans="2:12" x14ac:dyDescent="0.2">
      <c r="B20" s="283"/>
      <c r="C20" s="289" t="s">
        <v>52</v>
      </c>
      <c r="D20" s="287">
        <v>1986</v>
      </c>
      <c r="E20" s="286">
        <v>1282</v>
      </c>
      <c r="F20" s="285">
        <v>1</v>
      </c>
      <c r="G20" s="285">
        <v>11</v>
      </c>
      <c r="H20" s="284">
        <v>0</v>
      </c>
      <c r="I20" s="56">
        <f t="shared" si="0"/>
        <v>-11</v>
      </c>
      <c r="J20" s="71" t="str">
        <f t="shared" si="1"/>
        <v>皆減　</v>
      </c>
      <c r="K20" s="56">
        <f t="shared" si="2"/>
        <v>-1986</v>
      </c>
      <c r="L20" s="71" t="str">
        <f t="shared" si="3"/>
        <v>皆減　</v>
      </c>
    </row>
    <row r="21" spans="2:12" x14ac:dyDescent="0.2">
      <c r="B21" s="283"/>
      <c r="C21" s="289" t="s">
        <v>51</v>
      </c>
      <c r="D21" s="287">
        <v>234</v>
      </c>
      <c r="E21" s="286">
        <v>0</v>
      </c>
      <c r="F21" s="285"/>
      <c r="G21" s="285">
        <v>0</v>
      </c>
      <c r="H21" s="284">
        <v>0</v>
      </c>
      <c r="I21" s="83">
        <f t="shared" si="0"/>
        <v>0</v>
      </c>
      <c r="J21" s="71" t="str">
        <f t="shared" si="1"/>
        <v/>
      </c>
      <c r="K21" s="83">
        <f t="shared" si="2"/>
        <v>-234</v>
      </c>
      <c r="L21" s="71" t="str">
        <f t="shared" si="3"/>
        <v>皆減　</v>
      </c>
    </row>
    <row r="22" spans="2:12" x14ac:dyDescent="0.2">
      <c r="B22" s="283"/>
      <c r="C22" s="289" t="s">
        <v>81</v>
      </c>
      <c r="D22" s="287"/>
      <c r="E22" s="286"/>
      <c r="F22" s="285"/>
      <c r="G22" s="285">
        <v>0</v>
      </c>
      <c r="H22" s="292">
        <v>0</v>
      </c>
      <c r="I22" s="56">
        <f t="shared" si="0"/>
        <v>0</v>
      </c>
      <c r="J22" s="71" t="str">
        <f t="shared" si="1"/>
        <v/>
      </c>
      <c r="K22" s="56">
        <f t="shared" si="2"/>
        <v>0</v>
      </c>
      <c r="L22" s="71" t="str">
        <f t="shared" si="3"/>
        <v/>
      </c>
    </row>
    <row r="23" spans="2:12" x14ac:dyDescent="0.2">
      <c r="B23" s="283"/>
      <c r="C23" s="289" t="s">
        <v>49</v>
      </c>
      <c r="D23" s="287">
        <v>1382</v>
      </c>
      <c r="E23" s="286">
        <v>1139</v>
      </c>
      <c r="F23" s="285">
        <v>1312</v>
      </c>
      <c r="G23" s="285">
        <v>1095</v>
      </c>
      <c r="H23" s="284">
        <v>1152</v>
      </c>
      <c r="I23" s="56">
        <f t="shared" si="0"/>
        <v>57</v>
      </c>
      <c r="J23" s="71">
        <f t="shared" si="1"/>
        <v>5.2</v>
      </c>
      <c r="K23" s="56">
        <f t="shared" si="2"/>
        <v>-230</v>
      </c>
      <c r="L23" s="71">
        <f t="shared" si="3"/>
        <v>-16.600000000000001</v>
      </c>
    </row>
    <row r="24" spans="2:12" x14ac:dyDescent="0.2">
      <c r="B24" s="290" t="s">
        <v>48</v>
      </c>
      <c r="C24" s="289" t="s">
        <v>47</v>
      </c>
      <c r="D24" s="287">
        <v>323</v>
      </c>
      <c r="E24" s="286">
        <v>89</v>
      </c>
      <c r="F24" s="291">
        <v>177</v>
      </c>
      <c r="G24" s="291">
        <v>235</v>
      </c>
      <c r="H24" s="284">
        <v>123</v>
      </c>
      <c r="I24" s="83">
        <f t="shared" si="0"/>
        <v>-112</v>
      </c>
      <c r="J24" s="71">
        <f t="shared" si="1"/>
        <v>-47.7</v>
      </c>
      <c r="K24" s="83">
        <f t="shared" si="2"/>
        <v>-200</v>
      </c>
      <c r="L24" s="71">
        <f t="shared" si="3"/>
        <v>-61.9</v>
      </c>
    </row>
    <row r="25" spans="2:12" x14ac:dyDescent="0.2">
      <c r="B25" s="283"/>
      <c r="C25" s="289" t="s">
        <v>46</v>
      </c>
      <c r="D25" s="287">
        <v>318</v>
      </c>
      <c r="E25" s="286">
        <v>456</v>
      </c>
      <c r="F25" s="285">
        <v>205</v>
      </c>
      <c r="G25" s="285">
        <v>203</v>
      </c>
      <c r="H25" s="284">
        <v>118</v>
      </c>
      <c r="I25" s="56">
        <f t="shared" si="0"/>
        <v>-85</v>
      </c>
      <c r="J25" s="71">
        <f t="shared" si="1"/>
        <v>-41.9</v>
      </c>
      <c r="K25" s="56">
        <f t="shared" si="2"/>
        <v>-200</v>
      </c>
      <c r="L25" s="71">
        <f t="shared" si="3"/>
        <v>-62.9</v>
      </c>
    </row>
    <row r="26" spans="2:12" x14ac:dyDescent="0.2">
      <c r="B26" s="290" t="s">
        <v>45</v>
      </c>
      <c r="C26" s="289" t="s">
        <v>44</v>
      </c>
      <c r="D26" s="287">
        <v>94</v>
      </c>
      <c r="E26" s="286">
        <v>51</v>
      </c>
      <c r="F26" s="285">
        <v>61</v>
      </c>
      <c r="G26" s="285">
        <v>33</v>
      </c>
      <c r="H26" s="284">
        <v>27</v>
      </c>
      <c r="I26" s="83">
        <f t="shared" si="0"/>
        <v>-6</v>
      </c>
      <c r="J26" s="71">
        <f t="shared" si="1"/>
        <v>-18.2</v>
      </c>
      <c r="K26" s="83">
        <f t="shared" si="2"/>
        <v>-67</v>
      </c>
      <c r="L26" s="71">
        <f t="shared" si="3"/>
        <v>-71.3</v>
      </c>
    </row>
    <row r="27" spans="2:12" x14ac:dyDescent="0.2">
      <c r="B27" s="283"/>
      <c r="C27" s="289" t="s">
        <v>43</v>
      </c>
      <c r="D27" s="287">
        <v>0</v>
      </c>
      <c r="E27" s="286">
        <v>0</v>
      </c>
      <c r="F27" s="285"/>
      <c r="G27" s="285">
        <v>0</v>
      </c>
      <c r="H27" s="284">
        <v>0</v>
      </c>
      <c r="I27" s="56">
        <f t="shared" si="0"/>
        <v>0</v>
      </c>
      <c r="J27" s="71" t="str">
        <f t="shared" si="1"/>
        <v/>
      </c>
      <c r="K27" s="56">
        <f t="shared" si="2"/>
        <v>0</v>
      </c>
      <c r="L27" s="71" t="str">
        <f t="shared" si="3"/>
        <v/>
      </c>
    </row>
    <row r="28" spans="2:12" x14ac:dyDescent="0.2">
      <c r="B28" s="290" t="s">
        <v>42</v>
      </c>
      <c r="C28" s="289" t="s">
        <v>104</v>
      </c>
      <c r="D28" s="287">
        <v>146</v>
      </c>
      <c r="E28" s="286">
        <v>153</v>
      </c>
      <c r="F28" s="285">
        <v>133</v>
      </c>
      <c r="G28" s="285">
        <v>133</v>
      </c>
      <c r="H28" s="284">
        <v>123</v>
      </c>
      <c r="I28" s="56">
        <f t="shared" si="0"/>
        <v>-10</v>
      </c>
      <c r="J28" s="71">
        <f t="shared" si="1"/>
        <v>-7.5</v>
      </c>
      <c r="K28" s="56">
        <f t="shared" si="2"/>
        <v>-23</v>
      </c>
      <c r="L28" s="71">
        <f t="shared" si="3"/>
        <v>-15.8</v>
      </c>
    </row>
    <row r="29" spans="2:12" ht="13.5" customHeight="1" x14ac:dyDescent="0.2">
      <c r="B29" s="283"/>
      <c r="C29" s="289" t="s">
        <v>79</v>
      </c>
      <c r="D29" s="287">
        <v>17</v>
      </c>
      <c r="E29" s="286">
        <v>42</v>
      </c>
      <c r="F29" s="285">
        <v>34</v>
      </c>
      <c r="G29" s="285">
        <v>50</v>
      </c>
      <c r="H29" s="284">
        <v>60</v>
      </c>
      <c r="I29" s="83">
        <f t="shared" si="0"/>
        <v>10</v>
      </c>
      <c r="J29" s="71">
        <f t="shared" si="1"/>
        <v>20</v>
      </c>
      <c r="K29" s="83">
        <f t="shared" si="2"/>
        <v>43</v>
      </c>
      <c r="L29" s="71">
        <f t="shared" si="3"/>
        <v>252.9</v>
      </c>
    </row>
    <row r="30" spans="2:12" ht="13.5" customHeight="1" x14ac:dyDescent="0.2">
      <c r="B30" s="290" t="s">
        <v>40</v>
      </c>
      <c r="C30" s="289" t="s">
        <v>39</v>
      </c>
      <c r="D30" s="287">
        <v>54</v>
      </c>
      <c r="E30" s="286">
        <v>36</v>
      </c>
      <c r="F30" s="285">
        <v>31</v>
      </c>
      <c r="G30" s="285">
        <v>27</v>
      </c>
      <c r="H30" s="284">
        <v>8</v>
      </c>
      <c r="I30" s="56">
        <f t="shared" si="0"/>
        <v>-19</v>
      </c>
      <c r="J30" s="71">
        <f t="shared" si="1"/>
        <v>-70.400000000000006</v>
      </c>
      <c r="K30" s="56">
        <f t="shared" si="2"/>
        <v>-46</v>
      </c>
      <c r="L30" s="71">
        <f t="shared" si="3"/>
        <v>-85.2</v>
      </c>
    </row>
    <row r="31" spans="2:12" x14ac:dyDescent="0.2">
      <c r="B31" s="283"/>
      <c r="C31" s="289" t="s">
        <v>38</v>
      </c>
      <c r="D31" s="287"/>
      <c r="E31" s="286"/>
      <c r="F31" s="285"/>
      <c r="G31" s="285">
        <v>0</v>
      </c>
      <c r="H31" s="284">
        <v>0</v>
      </c>
      <c r="I31" s="56">
        <f t="shared" si="0"/>
        <v>0</v>
      </c>
      <c r="J31" s="71" t="str">
        <f t="shared" si="1"/>
        <v/>
      </c>
      <c r="K31" s="56">
        <f t="shared" si="2"/>
        <v>0</v>
      </c>
      <c r="L31" s="71" t="str">
        <f t="shared" si="3"/>
        <v/>
      </c>
    </row>
    <row r="32" spans="2:12" x14ac:dyDescent="0.2">
      <c r="B32" s="283"/>
      <c r="C32" s="289" t="s">
        <v>37</v>
      </c>
      <c r="D32" s="287"/>
      <c r="E32" s="286"/>
      <c r="F32" s="285"/>
      <c r="G32" s="285">
        <v>0</v>
      </c>
      <c r="H32" s="284">
        <v>0</v>
      </c>
      <c r="I32" s="56">
        <f t="shared" si="0"/>
        <v>0</v>
      </c>
      <c r="J32" s="71" t="str">
        <f t="shared" si="1"/>
        <v/>
      </c>
      <c r="K32" s="56">
        <f t="shared" si="2"/>
        <v>0</v>
      </c>
      <c r="L32" s="71" t="str">
        <f t="shared" si="3"/>
        <v/>
      </c>
    </row>
    <row r="33" spans="2:12" x14ac:dyDescent="0.2">
      <c r="B33" s="283"/>
      <c r="C33" s="288" t="s">
        <v>36</v>
      </c>
      <c r="D33" s="287"/>
      <c r="E33" s="286"/>
      <c r="F33" s="285"/>
      <c r="G33" s="285">
        <v>0</v>
      </c>
      <c r="H33" s="284">
        <v>0</v>
      </c>
      <c r="I33" s="56">
        <f t="shared" si="0"/>
        <v>0</v>
      </c>
      <c r="J33" s="71" t="str">
        <f t="shared" si="1"/>
        <v/>
      </c>
      <c r="K33" s="56">
        <f t="shared" si="2"/>
        <v>0</v>
      </c>
      <c r="L33" s="71" t="str">
        <f t="shared" si="3"/>
        <v/>
      </c>
    </row>
    <row r="34" spans="2:12" x14ac:dyDescent="0.2">
      <c r="B34" s="283"/>
      <c r="C34" s="282" t="s">
        <v>78</v>
      </c>
      <c r="D34" s="281"/>
      <c r="E34" s="280"/>
      <c r="F34" s="279"/>
      <c r="G34" s="279">
        <v>0</v>
      </c>
      <c r="H34" s="278">
        <v>0</v>
      </c>
      <c r="I34" s="63">
        <f t="shared" si="0"/>
        <v>0</v>
      </c>
      <c r="J34" s="62" t="str">
        <f t="shared" si="1"/>
        <v/>
      </c>
      <c r="K34" s="63">
        <f t="shared" si="2"/>
        <v>0</v>
      </c>
      <c r="L34" s="62" t="str">
        <f t="shared" si="3"/>
        <v/>
      </c>
    </row>
    <row r="35" spans="2:12" x14ac:dyDescent="0.2">
      <c r="B35" s="277"/>
      <c r="C35" s="276" t="s">
        <v>34</v>
      </c>
      <c r="D35" s="275">
        <f>SUM(D20:D34)</f>
        <v>4554</v>
      </c>
      <c r="E35" s="274">
        <f>SUM(E20:E34)</f>
        <v>3248</v>
      </c>
      <c r="F35" s="273">
        <f>SUM(F20:F34)</f>
        <v>1954</v>
      </c>
      <c r="G35" s="273">
        <f>SUM(G20:G34)</f>
        <v>1787</v>
      </c>
      <c r="H35" s="272">
        <v>1610</v>
      </c>
      <c r="I35" s="56">
        <f t="shared" si="0"/>
        <v>-177</v>
      </c>
      <c r="J35" s="55">
        <f t="shared" si="1"/>
        <v>-9.9</v>
      </c>
      <c r="K35" s="56">
        <f t="shared" si="2"/>
        <v>-2944</v>
      </c>
      <c r="L35" s="55">
        <f t="shared" si="3"/>
        <v>-64.599999999999994</v>
      </c>
    </row>
    <row r="36" spans="2:12" ht="13.8" thickBot="1" x14ac:dyDescent="0.25">
      <c r="B36" s="878" t="s">
        <v>33</v>
      </c>
      <c r="C36" s="879"/>
      <c r="D36" s="271">
        <f>SUM(D35,D19)</f>
        <v>24418</v>
      </c>
      <c r="E36" s="270">
        <f>SUM(E35,E19)</f>
        <v>25717</v>
      </c>
      <c r="F36" s="269">
        <f>SUM(F35,F19)</f>
        <v>28758</v>
      </c>
      <c r="G36" s="269">
        <v>31095</v>
      </c>
      <c r="H36" s="268">
        <f>SUM(H35,H19)</f>
        <v>28871</v>
      </c>
      <c r="I36" s="87">
        <f t="shared" si="0"/>
        <v>-2224</v>
      </c>
      <c r="J36" s="125">
        <f t="shared" si="1"/>
        <v>-7.2</v>
      </c>
      <c r="K36" s="87">
        <f t="shared" si="2"/>
        <v>4453</v>
      </c>
      <c r="L36" s="125">
        <f t="shared" si="3"/>
        <v>18.2</v>
      </c>
    </row>
    <row r="37" spans="2:12" x14ac:dyDescent="0.2">
      <c r="B37" s="267" t="s">
        <v>96</v>
      </c>
      <c r="C37" s="120" t="s">
        <v>103</v>
      </c>
      <c r="I37" s="120"/>
      <c r="J37" s="120"/>
      <c r="K37" s="120"/>
      <c r="L37" s="120"/>
    </row>
    <row r="38" spans="2:12" x14ac:dyDescent="0.2">
      <c r="B38" s="265"/>
      <c r="C38" s="120" t="s">
        <v>102</v>
      </c>
      <c r="I38" s="120"/>
      <c r="J38" s="120"/>
      <c r="K38" s="120"/>
      <c r="L38" s="120"/>
    </row>
    <row r="39" spans="2:12" x14ac:dyDescent="0.2">
      <c r="C39" s="266"/>
    </row>
    <row r="40" spans="2:12" x14ac:dyDescent="0.2">
      <c r="C40" s="265"/>
    </row>
  </sheetData>
  <mergeCells count="3">
    <mergeCell ref="B36:C36"/>
    <mergeCell ref="I3:J4"/>
    <mergeCell ref="K3:L4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9"/>
  <sheetViews>
    <sheetView showGridLines="0" showZero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36" sqref="H36"/>
    </sheetView>
  </sheetViews>
  <sheetFormatPr defaultColWidth="7.1640625" defaultRowHeight="13.2" x14ac:dyDescent="0.2"/>
  <cols>
    <col min="1" max="1" width="1.1640625" style="318" customWidth="1"/>
    <col min="2" max="2" width="2.9140625" style="318" customWidth="1"/>
    <col min="3" max="3" width="13" style="318" customWidth="1"/>
    <col min="4" max="8" width="7.1640625" style="318" customWidth="1"/>
    <col min="9" max="12" width="8.58203125" style="32" customWidth="1"/>
    <col min="13" max="13" width="2.33203125" style="318" customWidth="1"/>
    <col min="14" max="16384" width="7.1640625" style="318"/>
  </cols>
  <sheetData>
    <row r="1" spans="2:14" ht="12.9" customHeight="1" x14ac:dyDescent="0.2">
      <c r="B1" s="359" t="s">
        <v>110</v>
      </c>
      <c r="C1" s="319"/>
      <c r="D1" s="319"/>
      <c r="E1" s="319"/>
      <c r="F1" s="319"/>
      <c r="G1" s="319"/>
      <c r="H1" s="319"/>
      <c r="I1" s="120"/>
      <c r="J1" s="120"/>
      <c r="K1" s="120"/>
      <c r="L1" s="120"/>
      <c r="M1" s="319"/>
    </row>
    <row r="2" spans="2:14" ht="12.9" customHeight="1" thickBot="1" x14ac:dyDescent="0.25">
      <c r="B2" s="358"/>
      <c r="C2" s="358"/>
      <c r="D2" s="358"/>
      <c r="E2" s="358"/>
      <c r="F2" s="358"/>
      <c r="G2" s="357"/>
      <c r="H2" s="357"/>
      <c r="I2" s="119"/>
      <c r="J2" s="118"/>
      <c r="K2" s="118" t="s">
        <v>93</v>
      </c>
      <c r="M2" s="319"/>
    </row>
    <row r="3" spans="2:14" ht="12.9" customHeight="1" x14ac:dyDescent="0.15">
      <c r="B3" s="349"/>
      <c r="C3" s="356" t="s">
        <v>109</v>
      </c>
      <c r="D3" s="355"/>
      <c r="E3" s="355"/>
      <c r="F3" s="355"/>
      <c r="G3" s="355"/>
      <c r="H3" s="354"/>
      <c r="I3" s="862" t="s">
        <v>71</v>
      </c>
      <c r="J3" s="884"/>
      <c r="K3" s="862" t="s">
        <v>252</v>
      </c>
      <c r="L3" s="863"/>
      <c r="M3" s="322"/>
      <c r="N3" s="321"/>
    </row>
    <row r="4" spans="2:14" ht="21.75" customHeight="1" x14ac:dyDescent="0.15">
      <c r="B4" s="322"/>
      <c r="C4" s="353"/>
      <c r="D4" s="352" t="s">
        <v>91</v>
      </c>
      <c r="E4" s="352" t="s">
        <v>90</v>
      </c>
      <c r="F4" s="352" t="s">
        <v>89</v>
      </c>
      <c r="G4" s="352" t="s">
        <v>99</v>
      </c>
      <c r="H4" s="352" t="s">
        <v>258</v>
      </c>
      <c r="I4" s="864"/>
      <c r="J4" s="885"/>
      <c r="K4" s="864"/>
      <c r="L4" s="865"/>
      <c r="M4" s="322"/>
      <c r="N4" s="321"/>
    </row>
    <row r="5" spans="2:14" ht="22.2" thickBot="1" x14ac:dyDescent="0.2">
      <c r="B5" s="882" t="s">
        <v>108</v>
      </c>
      <c r="C5" s="883"/>
      <c r="D5" s="175" t="s">
        <v>65</v>
      </c>
      <c r="E5" s="250"/>
      <c r="F5" s="173"/>
      <c r="G5" s="173" t="s">
        <v>64</v>
      </c>
      <c r="H5" s="351" t="s">
        <v>63</v>
      </c>
      <c r="I5" s="105" t="s">
        <v>87</v>
      </c>
      <c r="J5" s="350" t="s">
        <v>61</v>
      </c>
      <c r="K5" s="301" t="s">
        <v>86</v>
      </c>
      <c r="L5" s="249" t="s">
        <v>59</v>
      </c>
      <c r="M5" s="322"/>
      <c r="N5" s="321"/>
    </row>
    <row r="6" spans="2:14" ht="13.5" customHeight="1" x14ac:dyDescent="0.15">
      <c r="B6" s="349"/>
      <c r="C6" s="348" t="s">
        <v>58</v>
      </c>
      <c r="D6" s="287">
        <v>106980</v>
      </c>
      <c r="E6" s="287">
        <v>104357</v>
      </c>
      <c r="F6" s="287">
        <v>118381</v>
      </c>
      <c r="G6" s="287">
        <v>115547</v>
      </c>
      <c r="H6" s="347">
        <v>112488</v>
      </c>
      <c r="I6" s="56">
        <f>H6-G6</f>
        <v>-3059</v>
      </c>
      <c r="J6" s="71">
        <f>IF(AND(G6=0,H6&gt;0),"皆増　",IF(AND(G6&gt;0,H6=0),"皆減　",IF(AND(G6=0,H6=0),"",ROUND(I6/G6*100,1))))</f>
        <v>-2.6</v>
      </c>
      <c r="K6" s="56">
        <f>H6-D6</f>
        <v>5508</v>
      </c>
      <c r="L6" s="82">
        <f>IF(AND($D6=0,H6&gt;0),"皆増　",IF(AND($D6&gt;0,H6=0),"皆減　",IF(AND($D6=0,H6=0),"",ROUND(K6/$D6*100,1))))</f>
        <v>5.0999999999999996</v>
      </c>
      <c r="M6" s="322"/>
      <c r="N6" s="321"/>
    </row>
    <row r="7" spans="2:14" ht="12.9" customHeight="1" x14ac:dyDescent="0.15">
      <c r="B7" s="322"/>
      <c r="C7" s="337" t="s">
        <v>85</v>
      </c>
      <c r="D7" s="287"/>
      <c r="E7" s="287"/>
      <c r="F7" s="287"/>
      <c r="G7" s="287">
        <v>0</v>
      </c>
      <c r="H7" s="346">
        <v>0</v>
      </c>
      <c r="I7" s="58">
        <f t="shared" ref="I7:I36" si="0">H7-G7</f>
        <v>0</v>
      </c>
      <c r="J7" s="72" t="str">
        <f t="shared" ref="J7:J36" si="1">IF(AND(G7=0,H7&gt;0),"皆増　",IF(AND(G7&gt;0,H7=0),"皆減　",IF(AND(G7=0,H7=0),"",ROUND(I7/G7*100,1))))</f>
        <v/>
      </c>
      <c r="K7" s="56">
        <f t="shared" ref="K7:K36" si="2">H7-D7</f>
        <v>0</v>
      </c>
      <c r="L7" s="71" t="str">
        <f t="shared" ref="L7:L36" si="3">IF(AND($D7=0,H7&gt;0),"皆増　",IF(AND($D7&gt;0,H7=0),"皆減　",IF(AND($D7=0,H7=0),"",ROUND(K7/$D7*100,1))))</f>
        <v/>
      </c>
      <c r="M7" s="322"/>
      <c r="N7" s="321"/>
    </row>
    <row r="8" spans="2:14" ht="12.9" customHeight="1" x14ac:dyDescent="0.15">
      <c r="B8" s="322"/>
      <c r="C8" s="337" t="s">
        <v>107</v>
      </c>
      <c r="D8" s="287">
        <v>276</v>
      </c>
      <c r="E8" s="287">
        <v>259</v>
      </c>
      <c r="F8" s="287">
        <v>241</v>
      </c>
      <c r="G8" s="287">
        <v>223</v>
      </c>
      <c r="H8" s="346">
        <v>205</v>
      </c>
      <c r="I8" s="58">
        <f t="shared" si="0"/>
        <v>-18</v>
      </c>
      <c r="J8" s="72">
        <f t="shared" si="1"/>
        <v>-8.1</v>
      </c>
      <c r="K8" s="56">
        <f t="shared" si="2"/>
        <v>-71</v>
      </c>
      <c r="L8" s="71">
        <f t="shared" si="3"/>
        <v>-25.7</v>
      </c>
      <c r="M8" s="322"/>
      <c r="N8" s="321"/>
    </row>
    <row r="9" spans="2:14" ht="12.9" customHeight="1" x14ac:dyDescent="0.15">
      <c r="B9" s="338" t="s">
        <v>48</v>
      </c>
      <c r="C9" s="337" t="s">
        <v>56</v>
      </c>
      <c r="D9" s="287"/>
      <c r="E9" s="287"/>
      <c r="F9" s="287"/>
      <c r="G9" s="287">
        <v>0</v>
      </c>
      <c r="H9" s="346">
        <v>0</v>
      </c>
      <c r="I9" s="58">
        <f t="shared" si="0"/>
        <v>0</v>
      </c>
      <c r="J9" s="72" t="str">
        <f t="shared" si="1"/>
        <v/>
      </c>
      <c r="K9" s="56">
        <f t="shared" si="2"/>
        <v>0</v>
      </c>
      <c r="L9" s="71" t="str">
        <f t="shared" si="3"/>
        <v/>
      </c>
      <c r="M9" s="322"/>
      <c r="N9" s="321"/>
    </row>
    <row r="10" spans="2:14" ht="12.9" customHeight="1" x14ac:dyDescent="0.15">
      <c r="B10" s="322"/>
      <c r="C10" s="337" t="s">
        <v>55</v>
      </c>
      <c r="D10" s="334">
        <v>35161</v>
      </c>
      <c r="E10" s="334">
        <v>34652</v>
      </c>
      <c r="F10" s="334">
        <v>37156</v>
      </c>
      <c r="G10" s="334">
        <v>41948</v>
      </c>
      <c r="H10" s="333">
        <v>43161</v>
      </c>
      <c r="I10" s="58">
        <f t="shared" si="0"/>
        <v>1213</v>
      </c>
      <c r="J10" s="72">
        <f t="shared" si="1"/>
        <v>2.9</v>
      </c>
      <c r="K10" s="56">
        <f t="shared" si="2"/>
        <v>8000</v>
      </c>
      <c r="L10" s="71">
        <f t="shared" si="3"/>
        <v>22.8</v>
      </c>
      <c r="M10" s="322"/>
      <c r="N10" s="321"/>
    </row>
    <row r="11" spans="2:14" ht="12.9" customHeight="1" x14ac:dyDescent="0.15">
      <c r="B11" s="322"/>
      <c r="C11" s="337" t="s">
        <v>49</v>
      </c>
      <c r="D11" s="334">
        <v>307002</v>
      </c>
      <c r="E11" s="334">
        <v>306733</v>
      </c>
      <c r="F11" s="334">
        <v>301108</v>
      </c>
      <c r="G11" s="334">
        <v>296058</v>
      </c>
      <c r="H11" s="333">
        <v>297140</v>
      </c>
      <c r="I11" s="58">
        <f t="shared" si="0"/>
        <v>1082</v>
      </c>
      <c r="J11" s="72">
        <f t="shared" si="1"/>
        <v>0.4</v>
      </c>
      <c r="K11" s="56">
        <f t="shared" si="2"/>
        <v>-9862</v>
      </c>
      <c r="L11" s="71">
        <f t="shared" si="3"/>
        <v>-3.2</v>
      </c>
      <c r="M11" s="322"/>
      <c r="N11" s="321"/>
    </row>
    <row r="12" spans="2:14" ht="12.9" customHeight="1" x14ac:dyDescent="0.15">
      <c r="B12" s="338" t="s">
        <v>42</v>
      </c>
      <c r="C12" s="337" t="s">
        <v>47</v>
      </c>
      <c r="D12" s="334">
        <v>15337</v>
      </c>
      <c r="E12" s="334">
        <v>20420</v>
      </c>
      <c r="F12" s="334">
        <v>25980</v>
      </c>
      <c r="G12" s="334">
        <v>25473</v>
      </c>
      <c r="H12" s="333">
        <v>28002</v>
      </c>
      <c r="I12" s="58">
        <f t="shared" si="0"/>
        <v>2529</v>
      </c>
      <c r="J12" s="72">
        <f t="shared" si="1"/>
        <v>9.9</v>
      </c>
      <c r="K12" s="56">
        <f t="shared" si="2"/>
        <v>12665</v>
      </c>
      <c r="L12" s="71">
        <f t="shared" si="3"/>
        <v>82.6</v>
      </c>
      <c r="M12" s="322"/>
      <c r="N12" s="321"/>
    </row>
    <row r="13" spans="2:14" ht="12.9" customHeight="1" x14ac:dyDescent="0.15">
      <c r="B13" s="338"/>
      <c r="C13" s="337" t="s">
        <v>98</v>
      </c>
      <c r="D13" s="334">
        <v>5697</v>
      </c>
      <c r="E13" s="334">
        <v>6500</v>
      </c>
      <c r="F13" s="334">
        <v>15946</v>
      </c>
      <c r="G13" s="334">
        <v>15232</v>
      </c>
      <c r="H13" s="333">
        <v>15564</v>
      </c>
      <c r="I13" s="58">
        <f t="shared" si="0"/>
        <v>332</v>
      </c>
      <c r="J13" s="72">
        <f t="shared" si="1"/>
        <v>2.2000000000000002</v>
      </c>
      <c r="K13" s="56">
        <f t="shared" si="2"/>
        <v>9867</v>
      </c>
      <c r="L13" s="71">
        <f t="shared" si="3"/>
        <v>173.2</v>
      </c>
      <c r="M13" s="322"/>
      <c r="N13" s="321"/>
    </row>
    <row r="14" spans="2:14" ht="12.9" customHeight="1" x14ac:dyDescent="0.15">
      <c r="B14" s="338"/>
      <c r="C14" s="337" t="s">
        <v>104</v>
      </c>
      <c r="D14" s="334"/>
      <c r="E14" s="334"/>
      <c r="F14" s="334">
        <v>99</v>
      </c>
      <c r="G14" s="334">
        <v>95</v>
      </c>
      <c r="H14" s="333">
        <v>90</v>
      </c>
      <c r="I14" s="58">
        <f t="shared" si="0"/>
        <v>-5</v>
      </c>
      <c r="J14" s="72">
        <f t="shared" si="1"/>
        <v>-5.3</v>
      </c>
      <c r="K14" s="56">
        <f t="shared" si="2"/>
        <v>90</v>
      </c>
      <c r="L14" s="71" t="str">
        <f t="shared" si="3"/>
        <v>皆増　</v>
      </c>
      <c r="M14" s="322"/>
      <c r="N14" s="321"/>
    </row>
    <row r="15" spans="2:14" ht="12.9" customHeight="1" x14ac:dyDescent="0.15">
      <c r="B15" s="322"/>
      <c r="C15" s="337" t="s">
        <v>38</v>
      </c>
      <c r="D15" s="334"/>
      <c r="E15" s="334"/>
      <c r="F15" s="334"/>
      <c r="G15" s="334">
        <v>0</v>
      </c>
      <c r="H15" s="333">
        <v>0</v>
      </c>
      <c r="I15" s="58">
        <f t="shared" si="0"/>
        <v>0</v>
      </c>
      <c r="J15" s="72" t="str">
        <f t="shared" si="1"/>
        <v/>
      </c>
      <c r="K15" s="56">
        <f t="shared" si="2"/>
        <v>0</v>
      </c>
      <c r="L15" s="71" t="str">
        <f t="shared" si="3"/>
        <v/>
      </c>
      <c r="M15" s="322"/>
      <c r="N15" s="321"/>
    </row>
    <row r="16" spans="2:14" ht="12.9" customHeight="1" x14ac:dyDescent="0.15">
      <c r="B16" s="338" t="s">
        <v>40</v>
      </c>
      <c r="C16" s="337" t="s">
        <v>36</v>
      </c>
      <c r="D16" s="334">
        <v>182</v>
      </c>
      <c r="E16" s="334">
        <v>150</v>
      </c>
      <c r="F16" s="334">
        <v>118</v>
      </c>
      <c r="G16" s="334">
        <v>85</v>
      </c>
      <c r="H16" s="345">
        <v>52</v>
      </c>
      <c r="I16" s="58">
        <f t="shared" si="0"/>
        <v>-33</v>
      </c>
      <c r="J16" s="72">
        <f t="shared" si="1"/>
        <v>-38.799999999999997</v>
      </c>
      <c r="K16" s="56">
        <f t="shared" si="2"/>
        <v>-130</v>
      </c>
      <c r="L16" s="71">
        <f t="shared" si="3"/>
        <v>-71.400000000000006</v>
      </c>
      <c r="M16" s="322"/>
      <c r="N16" s="321"/>
    </row>
    <row r="17" spans="2:14" ht="12.9" customHeight="1" x14ac:dyDescent="0.15">
      <c r="B17" s="322"/>
      <c r="C17" s="337" t="s">
        <v>78</v>
      </c>
      <c r="D17" s="334">
        <v>82</v>
      </c>
      <c r="E17" s="334">
        <v>62</v>
      </c>
      <c r="F17" s="334">
        <v>42</v>
      </c>
      <c r="G17" s="334">
        <v>21</v>
      </c>
      <c r="H17" s="333"/>
      <c r="I17" s="58">
        <f t="shared" si="0"/>
        <v>-21</v>
      </c>
      <c r="J17" s="72" t="str">
        <f t="shared" si="1"/>
        <v>皆減　</v>
      </c>
      <c r="K17" s="56">
        <f t="shared" si="2"/>
        <v>-82</v>
      </c>
      <c r="L17" s="71" t="str">
        <f t="shared" si="3"/>
        <v>皆減　</v>
      </c>
      <c r="M17" s="322"/>
      <c r="N17" s="321"/>
    </row>
    <row r="18" spans="2:14" ht="12.9" customHeight="1" x14ac:dyDescent="0.15">
      <c r="B18" s="322"/>
      <c r="C18" s="344" t="s">
        <v>82</v>
      </c>
      <c r="D18" s="328"/>
      <c r="E18" s="328"/>
      <c r="F18" s="328"/>
      <c r="G18" s="328"/>
      <c r="H18" s="331"/>
      <c r="I18" s="65">
        <f t="shared" si="0"/>
        <v>0</v>
      </c>
      <c r="J18" s="64" t="str">
        <f t="shared" si="1"/>
        <v/>
      </c>
      <c r="K18" s="63">
        <f t="shared" si="2"/>
        <v>0</v>
      </c>
      <c r="L18" s="62" t="str">
        <f t="shared" si="3"/>
        <v/>
      </c>
      <c r="M18" s="322"/>
      <c r="N18" s="321"/>
    </row>
    <row r="19" spans="2:14" ht="12.9" customHeight="1" thickBot="1" x14ac:dyDescent="0.2">
      <c r="B19" s="343"/>
      <c r="C19" s="342" t="s">
        <v>34</v>
      </c>
      <c r="D19" s="341">
        <f>SUM(D6:D18)</f>
        <v>470717</v>
      </c>
      <c r="E19" s="341">
        <f>SUM(E6:E18)</f>
        <v>473133</v>
      </c>
      <c r="F19" s="341">
        <f>SUM(F6:F18)</f>
        <v>499071</v>
      </c>
      <c r="G19" s="341">
        <v>494683</v>
      </c>
      <c r="H19" s="340">
        <f>SUM(H6:H18)</f>
        <v>496702</v>
      </c>
      <c r="I19" s="323">
        <f t="shared" si="0"/>
        <v>2019</v>
      </c>
      <c r="J19" s="88">
        <f t="shared" si="1"/>
        <v>0.4</v>
      </c>
      <c r="K19" s="87">
        <f t="shared" si="2"/>
        <v>25985</v>
      </c>
      <c r="L19" s="125">
        <f t="shared" si="3"/>
        <v>5.5</v>
      </c>
      <c r="M19" s="322"/>
      <c r="N19" s="321"/>
    </row>
    <row r="20" spans="2:14" ht="12.9" customHeight="1" x14ac:dyDescent="0.15">
      <c r="B20" s="322"/>
      <c r="C20" s="337" t="s">
        <v>52</v>
      </c>
      <c r="D20" s="339">
        <v>15581</v>
      </c>
      <c r="E20" s="339">
        <v>16016</v>
      </c>
      <c r="F20" s="339">
        <v>278</v>
      </c>
      <c r="G20" s="339">
        <v>268</v>
      </c>
      <c r="H20" s="333">
        <v>252</v>
      </c>
      <c r="I20" s="58">
        <f t="shared" si="0"/>
        <v>-16</v>
      </c>
      <c r="J20" s="72">
        <f t="shared" si="1"/>
        <v>-6</v>
      </c>
      <c r="K20" s="56">
        <f t="shared" si="2"/>
        <v>-15329</v>
      </c>
      <c r="L20" s="71">
        <f t="shared" si="3"/>
        <v>-98.4</v>
      </c>
      <c r="M20" s="322"/>
      <c r="N20" s="321"/>
    </row>
    <row r="21" spans="2:14" ht="12.9" customHeight="1" x14ac:dyDescent="0.15">
      <c r="B21" s="322"/>
      <c r="C21" s="337" t="s">
        <v>51</v>
      </c>
      <c r="D21" s="334">
        <v>353</v>
      </c>
      <c r="E21" s="334">
        <v>306</v>
      </c>
      <c r="F21" s="334">
        <v>265</v>
      </c>
      <c r="G21" s="334">
        <v>227</v>
      </c>
      <c r="H21" s="333">
        <v>188</v>
      </c>
      <c r="I21" s="84">
        <f t="shared" si="0"/>
        <v>-39</v>
      </c>
      <c r="J21" s="72">
        <f t="shared" si="1"/>
        <v>-17.2</v>
      </c>
      <c r="K21" s="83">
        <f t="shared" si="2"/>
        <v>-165</v>
      </c>
      <c r="L21" s="71">
        <f t="shared" si="3"/>
        <v>-46.7</v>
      </c>
      <c r="M21" s="322"/>
      <c r="N21" s="321"/>
    </row>
    <row r="22" spans="2:14" ht="12.9" customHeight="1" x14ac:dyDescent="0.15">
      <c r="B22" s="322"/>
      <c r="C22" s="337" t="s">
        <v>81</v>
      </c>
      <c r="D22" s="334"/>
      <c r="E22" s="334"/>
      <c r="F22" s="334"/>
      <c r="G22" s="334">
        <v>0</v>
      </c>
      <c r="H22" s="333">
        <v>0</v>
      </c>
      <c r="I22" s="58">
        <f t="shared" si="0"/>
        <v>0</v>
      </c>
      <c r="J22" s="72" t="str">
        <f t="shared" si="1"/>
        <v/>
      </c>
      <c r="K22" s="56">
        <f t="shared" si="2"/>
        <v>0</v>
      </c>
      <c r="L22" s="71" t="str">
        <f t="shared" si="3"/>
        <v/>
      </c>
      <c r="M22" s="322"/>
      <c r="N22" s="321"/>
    </row>
    <row r="23" spans="2:14" ht="12.9" customHeight="1" x14ac:dyDescent="0.15">
      <c r="B23" s="322"/>
      <c r="C23" s="337" t="s">
        <v>49</v>
      </c>
      <c r="D23" s="334">
        <v>33495</v>
      </c>
      <c r="E23" s="334">
        <v>28785</v>
      </c>
      <c r="F23" s="334">
        <v>28266</v>
      </c>
      <c r="G23" s="334">
        <v>27536</v>
      </c>
      <c r="H23" s="333">
        <v>21865</v>
      </c>
      <c r="I23" s="58">
        <f t="shared" si="0"/>
        <v>-5671</v>
      </c>
      <c r="J23" s="72">
        <f t="shared" si="1"/>
        <v>-20.6</v>
      </c>
      <c r="K23" s="56">
        <f t="shared" si="2"/>
        <v>-11630</v>
      </c>
      <c r="L23" s="71">
        <f t="shared" si="3"/>
        <v>-34.700000000000003</v>
      </c>
      <c r="M23" s="322"/>
      <c r="N23" s="321"/>
    </row>
    <row r="24" spans="2:14" ht="12.9" customHeight="1" x14ac:dyDescent="0.15">
      <c r="B24" s="338" t="s">
        <v>48</v>
      </c>
      <c r="C24" s="337" t="s">
        <v>47</v>
      </c>
      <c r="D24" s="334">
        <v>22944</v>
      </c>
      <c r="E24" s="334">
        <v>16495</v>
      </c>
      <c r="F24" s="334">
        <v>9745</v>
      </c>
      <c r="G24" s="334">
        <v>9142</v>
      </c>
      <c r="H24" s="333">
        <v>5448</v>
      </c>
      <c r="I24" s="84">
        <f t="shared" si="0"/>
        <v>-3694</v>
      </c>
      <c r="J24" s="72">
        <f t="shared" si="1"/>
        <v>-40.4</v>
      </c>
      <c r="K24" s="83">
        <f t="shared" si="2"/>
        <v>-17496</v>
      </c>
      <c r="L24" s="71">
        <f t="shared" si="3"/>
        <v>-76.3</v>
      </c>
      <c r="M24" s="322"/>
      <c r="N24" s="321"/>
    </row>
    <row r="25" spans="2:14" ht="12.9" customHeight="1" x14ac:dyDescent="0.15">
      <c r="B25" s="322"/>
      <c r="C25" s="337" t="s">
        <v>46</v>
      </c>
      <c r="D25" s="334">
        <v>31162</v>
      </c>
      <c r="E25" s="334">
        <v>28963</v>
      </c>
      <c r="F25" s="334">
        <v>17945</v>
      </c>
      <c r="G25" s="334">
        <v>17005</v>
      </c>
      <c r="H25" s="333">
        <v>15111</v>
      </c>
      <c r="I25" s="58">
        <f t="shared" si="0"/>
        <v>-1894</v>
      </c>
      <c r="J25" s="72">
        <f t="shared" si="1"/>
        <v>-11.1</v>
      </c>
      <c r="K25" s="56">
        <f t="shared" si="2"/>
        <v>-16051</v>
      </c>
      <c r="L25" s="71">
        <f t="shared" si="3"/>
        <v>-51.5</v>
      </c>
      <c r="M25" s="322"/>
      <c r="N25" s="321"/>
    </row>
    <row r="26" spans="2:14" ht="12.9" customHeight="1" x14ac:dyDescent="0.15">
      <c r="B26" s="338" t="s">
        <v>45</v>
      </c>
      <c r="C26" s="337" t="s">
        <v>44</v>
      </c>
      <c r="D26" s="334">
        <v>2345</v>
      </c>
      <c r="E26" s="334">
        <v>2234</v>
      </c>
      <c r="F26" s="334">
        <v>2129</v>
      </c>
      <c r="G26" s="334">
        <v>1993</v>
      </c>
      <c r="H26" s="333">
        <v>1855</v>
      </c>
      <c r="I26" s="84">
        <f t="shared" si="0"/>
        <v>-138</v>
      </c>
      <c r="J26" s="72">
        <f t="shared" si="1"/>
        <v>-6.9</v>
      </c>
      <c r="K26" s="83">
        <f t="shared" si="2"/>
        <v>-490</v>
      </c>
      <c r="L26" s="71">
        <f t="shared" si="3"/>
        <v>-20.9</v>
      </c>
      <c r="M26" s="322"/>
      <c r="N26" s="321"/>
    </row>
    <row r="27" spans="2:14" ht="12.9" customHeight="1" x14ac:dyDescent="0.15">
      <c r="B27" s="322"/>
      <c r="C27" s="337" t="s">
        <v>43</v>
      </c>
      <c r="D27" s="334">
        <v>7</v>
      </c>
      <c r="E27" s="334">
        <v>6</v>
      </c>
      <c r="F27" s="334">
        <v>6</v>
      </c>
      <c r="G27" s="334">
        <v>5</v>
      </c>
      <c r="H27" s="333">
        <v>5</v>
      </c>
      <c r="I27" s="58">
        <f t="shared" si="0"/>
        <v>0</v>
      </c>
      <c r="J27" s="72">
        <f t="shared" si="1"/>
        <v>0</v>
      </c>
      <c r="K27" s="56">
        <f t="shared" si="2"/>
        <v>-2</v>
      </c>
      <c r="L27" s="71">
        <f t="shared" si="3"/>
        <v>-28.6</v>
      </c>
      <c r="M27" s="322"/>
      <c r="N27" s="321"/>
    </row>
    <row r="28" spans="2:14" ht="12.9" customHeight="1" x14ac:dyDescent="0.15">
      <c r="B28" s="338" t="s">
        <v>42</v>
      </c>
      <c r="C28" s="337" t="s">
        <v>104</v>
      </c>
      <c r="D28" s="334">
        <v>1872</v>
      </c>
      <c r="E28" s="334">
        <v>1932</v>
      </c>
      <c r="F28" s="334">
        <v>1872</v>
      </c>
      <c r="G28" s="334">
        <v>1901</v>
      </c>
      <c r="H28" s="333">
        <v>1915</v>
      </c>
      <c r="I28" s="58">
        <f t="shared" si="0"/>
        <v>14</v>
      </c>
      <c r="J28" s="72">
        <f t="shared" si="1"/>
        <v>0.7</v>
      </c>
      <c r="K28" s="56">
        <f t="shared" si="2"/>
        <v>43</v>
      </c>
      <c r="L28" s="71">
        <f t="shared" si="3"/>
        <v>2.2999999999999998</v>
      </c>
      <c r="M28" s="322"/>
      <c r="N28" s="321"/>
    </row>
    <row r="29" spans="2:14" ht="12.9" customHeight="1" x14ac:dyDescent="0.15">
      <c r="B29" s="322"/>
      <c r="C29" s="337" t="s">
        <v>79</v>
      </c>
      <c r="D29" s="334">
        <v>361</v>
      </c>
      <c r="E29" s="334">
        <v>357</v>
      </c>
      <c r="F29" s="334">
        <v>355</v>
      </c>
      <c r="G29" s="334">
        <v>366</v>
      </c>
      <c r="H29" s="333">
        <v>381</v>
      </c>
      <c r="I29" s="84">
        <f t="shared" si="0"/>
        <v>15</v>
      </c>
      <c r="J29" s="72">
        <f t="shared" si="1"/>
        <v>4.0999999999999996</v>
      </c>
      <c r="K29" s="83">
        <f t="shared" si="2"/>
        <v>20</v>
      </c>
      <c r="L29" s="71">
        <f t="shared" si="3"/>
        <v>5.5</v>
      </c>
      <c r="M29" s="322"/>
      <c r="N29" s="321"/>
    </row>
    <row r="30" spans="2:14" ht="12.9" customHeight="1" x14ac:dyDescent="0.15">
      <c r="B30" s="338" t="s">
        <v>40</v>
      </c>
      <c r="C30" s="337" t="s">
        <v>39</v>
      </c>
      <c r="D30" s="334">
        <v>679</v>
      </c>
      <c r="E30" s="334">
        <v>613</v>
      </c>
      <c r="F30" s="334">
        <v>541</v>
      </c>
      <c r="G30" s="334">
        <v>459</v>
      </c>
      <c r="H30" s="333">
        <v>350</v>
      </c>
      <c r="I30" s="58">
        <f t="shared" si="0"/>
        <v>-109</v>
      </c>
      <c r="J30" s="72">
        <f t="shared" si="1"/>
        <v>-23.7</v>
      </c>
      <c r="K30" s="56">
        <f t="shared" si="2"/>
        <v>-329</v>
      </c>
      <c r="L30" s="71">
        <f t="shared" si="3"/>
        <v>-48.5</v>
      </c>
      <c r="M30" s="322"/>
      <c r="N30" s="321"/>
    </row>
    <row r="31" spans="2:14" ht="12.9" customHeight="1" x14ac:dyDescent="0.15">
      <c r="B31" s="322"/>
      <c r="C31" s="337" t="s">
        <v>38</v>
      </c>
      <c r="D31" s="334"/>
      <c r="E31" s="334"/>
      <c r="F31" s="334"/>
      <c r="G31" s="334">
        <v>0</v>
      </c>
      <c r="H31" s="333">
        <v>0</v>
      </c>
      <c r="I31" s="58">
        <f t="shared" si="0"/>
        <v>0</v>
      </c>
      <c r="J31" s="72" t="str">
        <f t="shared" si="1"/>
        <v/>
      </c>
      <c r="K31" s="56">
        <f t="shared" si="2"/>
        <v>0</v>
      </c>
      <c r="L31" s="71" t="str">
        <f t="shared" si="3"/>
        <v/>
      </c>
      <c r="M31" s="322"/>
      <c r="N31" s="321"/>
    </row>
    <row r="32" spans="2:14" ht="12.9" customHeight="1" x14ac:dyDescent="0.15">
      <c r="B32" s="322"/>
      <c r="C32" s="337" t="s">
        <v>37</v>
      </c>
      <c r="D32" s="336"/>
      <c r="E32" s="336"/>
      <c r="F32" s="336"/>
      <c r="G32" s="336">
        <v>0</v>
      </c>
      <c r="H32" s="333">
        <v>0</v>
      </c>
      <c r="I32" s="58">
        <f t="shared" si="0"/>
        <v>0</v>
      </c>
      <c r="J32" s="72" t="str">
        <f t="shared" si="1"/>
        <v/>
      </c>
      <c r="K32" s="56">
        <f t="shared" si="2"/>
        <v>0</v>
      </c>
      <c r="L32" s="71" t="str">
        <f t="shared" si="3"/>
        <v/>
      </c>
      <c r="M32" s="322"/>
      <c r="N32" s="321"/>
    </row>
    <row r="33" spans="2:14" ht="12.9" customHeight="1" x14ac:dyDescent="0.15">
      <c r="B33" s="322"/>
      <c r="C33" s="335" t="s">
        <v>36</v>
      </c>
      <c r="D33" s="334">
        <v>224</v>
      </c>
      <c r="E33" s="334">
        <v>194</v>
      </c>
      <c r="F33" s="334">
        <v>163</v>
      </c>
      <c r="G33" s="334">
        <v>132</v>
      </c>
      <c r="H33" s="333">
        <v>0</v>
      </c>
      <c r="I33" s="58">
        <f t="shared" si="0"/>
        <v>-132</v>
      </c>
      <c r="J33" s="72" t="str">
        <f t="shared" si="1"/>
        <v>皆減　</v>
      </c>
      <c r="K33" s="56">
        <f t="shared" si="2"/>
        <v>-224</v>
      </c>
      <c r="L33" s="71" t="str">
        <f t="shared" si="3"/>
        <v>皆減　</v>
      </c>
      <c r="M33" s="322"/>
      <c r="N33" s="321"/>
    </row>
    <row r="34" spans="2:14" ht="12.9" customHeight="1" x14ac:dyDescent="0.15">
      <c r="B34" s="322"/>
      <c r="C34" s="332" t="s">
        <v>78</v>
      </c>
      <c r="D34" s="328">
        <v>3334</v>
      </c>
      <c r="E34" s="328">
        <v>3191</v>
      </c>
      <c r="F34" s="328">
        <v>3033</v>
      </c>
      <c r="G34" s="328">
        <v>2825</v>
      </c>
      <c r="H34" s="331">
        <v>2615</v>
      </c>
      <c r="I34" s="65">
        <f t="shared" si="0"/>
        <v>-210</v>
      </c>
      <c r="J34" s="64">
        <f t="shared" si="1"/>
        <v>-7.4</v>
      </c>
      <c r="K34" s="63">
        <f t="shared" si="2"/>
        <v>-719</v>
      </c>
      <c r="L34" s="62">
        <f t="shared" si="3"/>
        <v>-21.6</v>
      </c>
      <c r="M34" s="322"/>
      <c r="N34" s="321"/>
    </row>
    <row r="35" spans="2:14" ht="12.9" customHeight="1" x14ac:dyDescent="0.15">
      <c r="B35" s="330"/>
      <c r="C35" s="329" t="s">
        <v>34</v>
      </c>
      <c r="D35" s="328">
        <f>SUM(D20:D34)</f>
        <v>112357</v>
      </c>
      <c r="E35" s="328">
        <f>SUM(E20:E34)</f>
        <v>99092</v>
      </c>
      <c r="F35" s="328">
        <f>SUM(F20:F34)</f>
        <v>64598</v>
      </c>
      <c r="G35" s="328">
        <f>SUM(G20:G34)</f>
        <v>61859</v>
      </c>
      <c r="H35" s="327">
        <v>49983</v>
      </c>
      <c r="I35" s="326">
        <f t="shared" si="0"/>
        <v>-11876</v>
      </c>
      <c r="J35" s="57">
        <f t="shared" si="1"/>
        <v>-19.2</v>
      </c>
      <c r="K35" s="56">
        <f t="shared" si="2"/>
        <v>-62374</v>
      </c>
      <c r="L35" s="55">
        <f t="shared" si="3"/>
        <v>-55.5</v>
      </c>
      <c r="M35" s="322"/>
      <c r="N35" s="321"/>
    </row>
    <row r="36" spans="2:14" ht="12.9" customHeight="1" thickBot="1" x14ac:dyDescent="0.2">
      <c r="B36" s="880" t="s">
        <v>33</v>
      </c>
      <c r="C36" s="881"/>
      <c r="D36" s="325">
        <f>SUM(D35,D19)</f>
        <v>583074</v>
      </c>
      <c r="E36" s="325">
        <f>SUM(E35,E19)</f>
        <v>572225</v>
      </c>
      <c r="F36" s="325">
        <f>SUM(F35,F19)</f>
        <v>563669</v>
      </c>
      <c r="G36" s="325">
        <v>556541</v>
      </c>
      <c r="H36" s="324">
        <f>SUM(H35,H19)</f>
        <v>546685</v>
      </c>
      <c r="I36" s="323">
        <f t="shared" si="0"/>
        <v>-9856</v>
      </c>
      <c r="J36" s="88">
        <f t="shared" si="1"/>
        <v>-1.8</v>
      </c>
      <c r="K36" s="87">
        <f t="shared" si="2"/>
        <v>-36389</v>
      </c>
      <c r="L36" s="125">
        <f t="shared" si="3"/>
        <v>-6.2</v>
      </c>
      <c r="M36" s="322"/>
      <c r="N36" s="321"/>
    </row>
    <row r="37" spans="2:14" ht="12.9" customHeight="1" x14ac:dyDescent="0.15">
      <c r="B37" s="320" t="s">
        <v>106</v>
      </c>
      <c r="C37" s="120" t="s">
        <v>103</v>
      </c>
      <c r="I37" s="120"/>
      <c r="J37" s="120"/>
      <c r="K37" s="120"/>
      <c r="L37" s="120"/>
    </row>
    <row r="38" spans="2:14" ht="12.9" customHeight="1" x14ac:dyDescent="0.15">
      <c r="B38" s="319"/>
      <c r="C38" s="120"/>
      <c r="I38" s="120"/>
      <c r="J38" s="120"/>
      <c r="K38" s="120"/>
      <c r="L38" s="120"/>
    </row>
    <row r="39" spans="2:14" ht="14.1" customHeight="1" x14ac:dyDescent="0.2"/>
  </sheetData>
  <mergeCells count="4">
    <mergeCell ref="B36:C36"/>
    <mergeCell ref="B5:C5"/>
    <mergeCell ref="I3:J4"/>
    <mergeCell ref="K3:L4"/>
  </mergeCells>
  <phoneticPr fontId="3"/>
  <pageMargins left="0.78740157480314965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48"/>
  <sheetViews>
    <sheetView showGridLines="0" showZero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10.6640625" defaultRowHeight="16.2" x14ac:dyDescent="0.2"/>
  <cols>
    <col min="1" max="1" width="2.08203125" style="33" customWidth="1"/>
    <col min="2" max="2" width="3.83203125" style="33" customWidth="1"/>
    <col min="3" max="3" width="14.33203125" style="33" customWidth="1"/>
    <col min="4" max="8" width="7.6640625" style="33" customWidth="1"/>
    <col min="9" max="12" width="8.58203125" style="32" customWidth="1"/>
    <col min="13" max="16384" width="10.6640625" style="33"/>
  </cols>
  <sheetData>
    <row r="1" spans="2:12" x14ac:dyDescent="0.2">
      <c r="B1" s="1" t="s">
        <v>143</v>
      </c>
      <c r="I1" s="120"/>
      <c r="J1" s="120"/>
      <c r="K1" s="120"/>
      <c r="L1" s="120"/>
    </row>
    <row r="2" spans="2:12" ht="16.8" thickBot="1" x14ac:dyDescent="0.25">
      <c r="B2" s="486"/>
      <c r="C2" s="486"/>
      <c r="D2" s="486"/>
      <c r="E2" s="486"/>
      <c r="F2" s="486"/>
      <c r="G2" s="486"/>
      <c r="H2" s="486"/>
      <c r="I2" s="119"/>
      <c r="J2" s="118"/>
      <c r="K2" s="118" t="s">
        <v>93</v>
      </c>
    </row>
    <row r="3" spans="2:12" x14ac:dyDescent="0.2">
      <c r="B3" s="479"/>
      <c r="C3" s="485" t="s">
        <v>109</v>
      </c>
      <c r="D3" s="355"/>
      <c r="E3" s="355"/>
      <c r="F3" s="484"/>
      <c r="G3" s="484"/>
      <c r="H3" s="483"/>
      <c r="I3" s="862" t="s">
        <v>71</v>
      </c>
      <c r="J3" s="884"/>
      <c r="K3" s="862" t="s">
        <v>252</v>
      </c>
      <c r="L3" s="863"/>
    </row>
    <row r="4" spans="2:12" ht="13.5" customHeight="1" x14ac:dyDescent="0.2">
      <c r="B4" s="10"/>
      <c r="C4" s="482"/>
      <c r="D4" s="352" t="s">
        <v>142</v>
      </c>
      <c r="E4" s="352" t="s">
        <v>131</v>
      </c>
      <c r="F4" s="481" t="s">
        <v>130</v>
      </c>
      <c r="G4" s="481" t="s">
        <v>129</v>
      </c>
      <c r="H4" s="480" t="s">
        <v>254</v>
      </c>
      <c r="I4" s="864"/>
      <c r="J4" s="885"/>
      <c r="K4" s="864"/>
      <c r="L4" s="865"/>
    </row>
    <row r="5" spans="2:12" ht="22.8" thickBot="1" x14ac:dyDescent="0.25">
      <c r="B5" s="886" t="s">
        <v>108</v>
      </c>
      <c r="C5" s="887"/>
      <c r="D5" s="175" t="s">
        <v>65</v>
      </c>
      <c r="E5" s="250"/>
      <c r="F5" s="173"/>
      <c r="G5" s="173" t="s">
        <v>64</v>
      </c>
      <c r="H5" s="351" t="s">
        <v>63</v>
      </c>
      <c r="I5" s="105" t="s">
        <v>87</v>
      </c>
      <c r="J5" s="350" t="s">
        <v>61</v>
      </c>
      <c r="K5" s="301" t="s">
        <v>86</v>
      </c>
      <c r="L5" s="249" t="s">
        <v>59</v>
      </c>
    </row>
    <row r="6" spans="2:12" ht="13.5" customHeight="1" x14ac:dyDescent="0.2">
      <c r="B6" s="479"/>
      <c r="C6" s="478" t="s">
        <v>58</v>
      </c>
      <c r="D6" s="466">
        <v>1580</v>
      </c>
      <c r="E6" s="466">
        <v>1507</v>
      </c>
      <c r="F6" s="465">
        <v>2524</v>
      </c>
      <c r="G6" s="465">
        <v>2763</v>
      </c>
      <c r="H6" s="464">
        <v>2988</v>
      </c>
      <c r="I6" s="56">
        <f>H6-G6</f>
        <v>225</v>
      </c>
      <c r="J6" s="71">
        <f>IF(AND(G6=0,H6&gt;0),"皆増　",IF(AND(G6&gt;0,H6=0),"皆減　",IF(AND(G6=0,H6=0),"",ROUND(I6/G6*100,1))))</f>
        <v>8.1</v>
      </c>
      <c r="K6" s="56">
        <f>H6-D6</f>
        <v>1408</v>
      </c>
      <c r="L6" s="82">
        <f>IF(AND($D6=0,H6&gt;0),"皆増　",IF(AND($D6&gt;0,H6=0),"皆減　",IF(AND($D6=0,H6=0),"",ROUND(K6/$D6*100,1))))</f>
        <v>89.1</v>
      </c>
    </row>
    <row r="7" spans="2:12" ht="13.5" customHeight="1" x14ac:dyDescent="0.2">
      <c r="B7" s="10"/>
      <c r="C7" s="468" t="s">
        <v>127</v>
      </c>
      <c r="D7" s="466"/>
      <c r="E7" s="466"/>
      <c r="F7" s="465"/>
      <c r="G7" s="465">
        <v>0</v>
      </c>
      <c r="H7" s="464">
        <v>0</v>
      </c>
      <c r="I7" s="58">
        <f t="shared" ref="I7:I36" si="0">H7-G7</f>
        <v>0</v>
      </c>
      <c r="J7" s="72" t="str">
        <f t="shared" ref="J7:J36" si="1">IF(AND(G7=0,H7&gt;0),"皆増　",IF(AND(G7&gt;0,H7=0),"皆減　",IF(AND(G7=0,H7=0),"",ROUND(I7/G7*100,1))))</f>
        <v/>
      </c>
      <c r="K7" s="56">
        <f t="shared" ref="K7:K36" si="2">H7-D7</f>
        <v>0</v>
      </c>
      <c r="L7" s="71" t="str">
        <f t="shared" ref="L7:L36" si="3">IF(AND($D7=0,H7&gt;0),"皆増　",IF(AND($D7&gt;0,H7=0),"皆減　",IF(AND($D7=0,H7=0),"",ROUND(K7/$D7*100,1))))</f>
        <v/>
      </c>
    </row>
    <row r="8" spans="2:12" ht="13.5" customHeight="1" x14ac:dyDescent="0.2">
      <c r="B8" s="10"/>
      <c r="C8" s="468" t="s">
        <v>57</v>
      </c>
      <c r="D8" s="466">
        <v>596</v>
      </c>
      <c r="E8" s="466"/>
      <c r="F8" s="465"/>
      <c r="G8" s="465">
        <v>0</v>
      </c>
      <c r="H8" s="464">
        <v>0</v>
      </c>
      <c r="I8" s="58">
        <f t="shared" si="0"/>
        <v>0</v>
      </c>
      <c r="J8" s="72" t="str">
        <f t="shared" si="1"/>
        <v/>
      </c>
      <c r="K8" s="56">
        <f t="shared" si="2"/>
        <v>-596</v>
      </c>
      <c r="L8" s="71" t="str">
        <f t="shared" si="3"/>
        <v>皆減　</v>
      </c>
    </row>
    <row r="9" spans="2:12" ht="13.5" customHeight="1" x14ac:dyDescent="0.2">
      <c r="B9" s="469" t="s">
        <v>48</v>
      </c>
      <c r="C9" s="468" t="s">
        <v>56</v>
      </c>
      <c r="D9" s="466"/>
      <c r="E9" s="466"/>
      <c r="F9" s="465"/>
      <c r="G9" s="465">
        <v>0</v>
      </c>
      <c r="H9" s="464">
        <v>0</v>
      </c>
      <c r="I9" s="58">
        <f t="shared" si="0"/>
        <v>0</v>
      </c>
      <c r="J9" s="72" t="str">
        <f t="shared" si="1"/>
        <v/>
      </c>
      <c r="K9" s="56">
        <f t="shared" si="2"/>
        <v>0</v>
      </c>
      <c r="L9" s="71" t="str">
        <f t="shared" si="3"/>
        <v/>
      </c>
    </row>
    <row r="10" spans="2:12" ht="13.5" customHeight="1" x14ac:dyDescent="0.2">
      <c r="B10" s="10"/>
      <c r="C10" s="468" t="s">
        <v>55</v>
      </c>
      <c r="D10" s="466">
        <v>7811</v>
      </c>
      <c r="E10" s="466">
        <v>7586</v>
      </c>
      <c r="F10" s="465">
        <v>8843</v>
      </c>
      <c r="G10" s="465">
        <v>9698</v>
      </c>
      <c r="H10" s="464">
        <v>6927</v>
      </c>
      <c r="I10" s="58">
        <f t="shared" si="0"/>
        <v>-2771</v>
      </c>
      <c r="J10" s="72">
        <f t="shared" si="1"/>
        <v>-28.6</v>
      </c>
      <c r="K10" s="56">
        <f t="shared" si="2"/>
        <v>-884</v>
      </c>
      <c r="L10" s="71">
        <f t="shared" si="3"/>
        <v>-11.3</v>
      </c>
    </row>
    <row r="11" spans="2:12" ht="13.5" customHeight="1" x14ac:dyDescent="0.2">
      <c r="B11" s="10"/>
      <c r="C11" s="468" t="s">
        <v>49</v>
      </c>
      <c r="D11" s="466">
        <v>22502</v>
      </c>
      <c r="E11" s="466">
        <v>21678</v>
      </c>
      <c r="F11" s="465">
        <v>22172</v>
      </c>
      <c r="G11" s="465">
        <v>21428</v>
      </c>
      <c r="H11" s="464">
        <v>21035</v>
      </c>
      <c r="I11" s="58">
        <f t="shared" si="0"/>
        <v>-393</v>
      </c>
      <c r="J11" s="72">
        <f t="shared" si="1"/>
        <v>-1.8</v>
      </c>
      <c r="K11" s="56">
        <f t="shared" si="2"/>
        <v>-1467</v>
      </c>
      <c r="L11" s="71">
        <f t="shared" si="3"/>
        <v>-6.5</v>
      </c>
    </row>
    <row r="12" spans="2:12" ht="13.5" customHeight="1" x14ac:dyDescent="0.2">
      <c r="B12" s="469" t="s">
        <v>42</v>
      </c>
      <c r="C12" s="468" t="s">
        <v>47</v>
      </c>
      <c r="D12" s="466">
        <v>1234</v>
      </c>
      <c r="E12" s="466">
        <v>1292</v>
      </c>
      <c r="F12" s="465">
        <v>1754</v>
      </c>
      <c r="G12" s="465">
        <v>1903</v>
      </c>
      <c r="H12" s="464">
        <v>2253</v>
      </c>
      <c r="I12" s="58">
        <f t="shared" si="0"/>
        <v>350</v>
      </c>
      <c r="J12" s="72">
        <f t="shared" si="1"/>
        <v>18.399999999999999</v>
      </c>
      <c r="K12" s="56">
        <f t="shared" si="2"/>
        <v>1019</v>
      </c>
      <c r="L12" s="71">
        <f t="shared" si="3"/>
        <v>82.6</v>
      </c>
    </row>
    <row r="13" spans="2:12" ht="13.5" customHeight="1" x14ac:dyDescent="0.2">
      <c r="B13" s="469"/>
      <c r="C13" s="468" t="s">
        <v>98</v>
      </c>
      <c r="D13" s="466">
        <v>621</v>
      </c>
      <c r="E13" s="466">
        <v>720</v>
      </c>
      <c r="F13" s="465">
        <v>1437</v>
      </c>
      <c r="G13" s="465">
        <v>1476</v>
      </c>
      <c r="H13" s="464">
        <v>1819</v>
      </c>
      <c r="I13" s="58">
        <f t="shared" si="0"/>
        <v>343</v>
      </c>
      <c r="J13" s="72">
        <f t="shared" si="1"/>
        <v>23.2</v>
      </c>
      <c r="K13" s="56">
        <f t="shared" si="2"/>
        <v>1198</v>
      </c>
      <c r="L13" s="71">
        <f t="shared" si="3"/>
        <v>192.9</v>
      </c>
    </row>
    <row r="14" spans="2:12" ht="13.5" customHeight="1" x14ac:dyDescent="0.2">
      <c r="B14" s="469"/>
      <c r="C14" s="468" t="s">
        <v>80</v>
      </c>
      <c r="D14" s="466"/>
      <c r="E14" s="466"/>
      <c r="F14" s="465">
        <v>13</v>
      </c>
      <c r="G14" s="465">
        <v>13</v>
      </c>
      <c r="H14" s="464">
        <v>13</v>
      </c>
      <c r="I14" s="58">
        <f t="shared" si="0"/>
        <v>0</v>
      </c>
      <c r="J14" s="72">
        <f t="shared" si="1"/>
        <v>0</v>
      </c>
      <c r="K14" s="56">
        <f t="shared" si="2"/>
        <v>13</v>
      </c>
      <c r="L14" s="71" t="str">
        <f t="shared" si="3"/>
        <v>皆増　</v>
      </c>
    </row>
    <row r="15" spans="2:12" ht="13.5" customHeight="1" x14ac:dyDescent="0.2">
      <c r="B15" s="10"/>
      <c r="C15" s="468" t="s">
        <v>38</v>
      </c>
      <c r="D15" s="466"/>
      <c r="E15" s="466"/>
      <c r="F15" s="465"/>
      <c r="G15" s="465">
        <v>0</v>
      </c>
      <c r="H15" s="464">
        <v>0</v>
      </c>
      <c r="I15" s="58">
        <f t="shared" si="0"/>
        <v>0</v>
      </c>
      <c r="J15" s="72" t="str">
        <f t="shared" si="1"/>
        <v/>
      </c>
      <c r="K15" s="56">
        <f t="shared" si="2"/>
        <v>0</v>
      </c>
      <c r="L15" s="71" t="str">
        <f t="shared" si="3"/>
        <v/>
      </c>
    </row>
    <row r="16" spans="2:12" ht="13.5" customHeight="1" x14ac:dyDescent="0.2">
      <c r="B16" s="469" t="s">
        <v>40</v>
      </c>
      <c r="C16" s="468" t="s">
        <v>36</v>
      </c>
      <c r="D16" s="466"/>
      <c r="E16" s="466"/>
      <c r="F16" s="465"/>
      <c r="G16" s="465">
        <v>0</v>
      </c>
      <c r="H16" s="464">
        <v>0</v>
      </c>
      <c r="I16" s="58">
        <f t="shared" si="0"/>
        <v>0</v>
      </c>
      <c r="J16" s="72" t="str">
        <f t="shared" si="1"/>
        <v/>
      </c>
      <c r="K16" s="56">
        <f t="shared" si="2"/>
        <v>0</v>
      </c>
      <c r="L16" s="71" t="str">
        <f t="shared" si="3"/>
        <v/>
      </c>
    </row>
    <row r="17" spans="2:12" ht="13.5" customHeight="1" x14ac:dyDescent="0.2">
      <c r="B17" s="10"/>
      <c r="C17" s="468" t="s">
        <v>141</v>
      </c>
      <c r="D17" s="466">
        <v>38</v>
      </c>
      <c r="E17" s="466">
        <v>78</v>
      </c>
      <c r="F17" s="465">
        <v>29</v>
      </c>
      <c r="G17" s="465">
        <v>30</v>
      </c>
      <c r="H17" s="464">
        <v>30</v>
      </c>
      <c r="I17" s="58">
        <f t="shared" si="0"/>
        <v>0</v>
      </c>
      <c r="J17" s="72">
        <f t="shared" si="1"/>
        <v>0</v>
      </c>
      <c r="K17" s="56">
        <f t="shared" si="2"/>
        <v>-8</v>
      </c>
      <c r="L17" s="71">
        <f t="shared" si="3"/>
        <v>-21.1</v>
      </c>
    </row>
    <row r="18" spans="2:12" ht="13.5" customHeight="1" x14ac:dyDescent="0.2">
      <c r="B18" s="10"/>
      <c r="C18" s="477" t="s">
        <v>140</v>
      </c>
      <c r="D18" s="462"/>
      <c r="E18" s="462"/>
      <c r="F18" s="461"/>
      <c r="G18" s="461">
        <v>0</v>
      </c>
      <c r="H18" s="460">
        <v>0</v>
      </c>
      <c r="I18" s="65">
        <f t="shared" si="0"/>
        <v>0</v>
      </c>
      <c r="J18" s="64" t="str">
        <f t="shared" si="1"/>
        <v/>
      </c>
      <c r="K18" s="63">
        <f t="shared" si="2"/>
        <v>0</v>
      </c>
      <c r="L18" s="62" t="str">
        <f t="shared" si="3"/>
        <v/>
      </c>
    </row>
    <row r="19" spans="2:12" ht="13.5" customHeight="1" thickBot="1" x14ac:dyDescent="0.25">
      <c r="B19" s="476"/>
      <c r="C19" s="475" t="s">
        <v>34</v>
      </c>
      <c r="D19" s="454">
        <f>SUM(D6:D18)</f>
        <v>34382</v>
      </c>
      <c r="E19" s="454">
        <f>SUM(E6:E18)</f>
        <v>32861</v>
      </c>
      <c r="F19" s="474">
        <f>SUM(F6:F18)</f>
        <v>36772</v>
      </c>
      <c r="G19" s="474">
        <f>SUM(G6:G18)</f>
        <v>37311</v>
      </c>
      <c r="H19" s="473">
        <v>35066</v>
      </c>
      <c r="I19" s="89">
        <f t="shared" si="0"/>
        <v>-2245</v>
      </c>
      <c r="J19" s="88">
        <f t="shared" si="1"/>
        <v>-6</v>
      </c>
      <c r="K19" s="87">
        <f t="shared" si="2"/>
        <v>684</v>
      </c>
      <c r="L19" s="125">
        <f t="shared" si="3"/>
        <v>2</v>
      </c>
    </row>
    <row r="20" spans="2:12" ht="13.5" customHeight="1" x14ac:dyDescent="0.2">
      <c r="B20" s="10"/>
      <c r="C20" s="468" t="s">
        <v>52</v>
      </c>
      <c r="D20" s="466">
        <v>1529</v>
      </c>
      <c r="E20" s="466">
        <v>1209</v>
      </c>
      <c r="F20" s="465">
        <v>54</v>
      </c>
      <c r="G20" s="465">
        <v>36</v>
      </c>
      <c r="H20" s="464">
        <v>26</v>
      </c>
      <c r="I20" s="58">
        <f t="shared" si="0"/>
        <v>-10</v>
      </c>
      <c r="J20" s="72">
        <f t="shared" si="1"/>
        <v>-27.8</v>
      </c>
      <c r="K20" s="56">
        <f t="shared" si="2"/>
        <v>-1503</v>
      </c>
      <c r="L20" s="71">
        <f t="shared" si="3"/>
        <v>-98.3</v>
      </c>
    </row>
    <row r="21" spans="2:12" ht="13.5" customHeight="1" x14ac:dyDescent="0.2">
      <c r="B21" s="10"/>
      <c r="C21" s="468" t="s">
        <v>51</v>
      </c>
      <c r="D21" s="466">
        <v>65</v>
      </c>
      <c r="E21" s="466">
        <v>59</v>
      </c>
      <c r="F21" s="465">
        <v>130</v>
      </c>
      <c r="G21" s="465">
        <v>110</v>
      </c>
      <c r="H21" s="464">
        <v>149</v>
      </c>
      <c r="I21" s="84">
        <f t="shared" si="0"/>
        <v>39</v>
      </c>
      <c r="J21" s="72">
        <f t="shared" si="1"/>
        <v>35.5</v>
      </c>
      <c r="K21" s="83">
        <f t="shared" si="2"/>
        <v>84</v>
      </c>
      <c r="L21" s="71">
        <f t="shared" si="3"/>
        <v>129.19999999999999</v>
      </c>
    </row>
    <row r="22" spans="2:12" ht="13.5" customHeight="1" x14ac:dyDescent="0.2">
      <c r="B22" s="10"/>
      <c r="C22" s="472" t="s">
        <v>50</v>
      </c>
      <c r="D22" s="466"/>
      <c r="E22" s="466"/>
      <c r="F22" s="465"/>
      <c r="G22" s="465">
        <v>0</v>
      </c>
      <c r="H22" s="464">
        <v>0</v>
      </c>
      <c r="I22" s="58">
        <f t="shared" si="0"/>
        <v>0</v>
      </c>
      <c r="J22" s="72" t="str">
        <f t="shared" si="1"/>
        <v/>
      </c>
      <c r="K22" s="56">
        <f t="shared" si="2"/>
        <v>0</v>
      </c>
      <c r="L22" s="71" t="str">
        <f t="shared" si="3"/>
        <v/>
      </c>
    </row>
    <row r="23" spans="2:12" ht="13.5" customHeight="1" x14ac:dyDescent="0.2">
      <c r="B23" s="10"/>
      <c r="C23" s="468" t="s">
        <v>49</v>
      </c>
      <c r="D23" s="466">
        <v>2635</v>
      </c>
      <c r="E23" s="466">
        <v>2530</v>
      </c>
      <c r="F23" s="465">
        <v>2310</v>
      </c>
      <c r="G23" s="465">
        <v>2173</v>
      </c>
      <c r="H23" s="471">
        <v>1694</v>
      </c>
      <c r="I23" s="58">
        <f t="shared" si="0"/>
        <v>-479</v>
      </c>
      <c r="J23" s="72">
        <f t="shared" si="1"/>
        <v>-22</v>
      </c>
      <c r="K23" s="56">
        <f t="shared" si="2"/>
        <v>-941</v>
      </c>
      <c r="L23" s="71">
        <f t="shared" si="3"/>
        <v>-35.700000000000003</v>
      </c>
    </row>
    <row r="24" spans="2:12" ht="13.5" customHeight="1" x14ac:dyDescent="0.2">
      <c r="B24" s="469" t="s">
        <v>48</v>
      </c>
      <c r="C24" s="468" t="s">
        <v>47</v>
      </c>
      <c r="D24" s="466">
        <v>1945</v>
      </c>
      <c r="E24" s="466">
        <v>1702</v>
      </c>
      <c r="F24" s="470">
        <v>1208</v>
      </c>
      <c r="G24" s="470">
        <v>1134</v>
      </c>
      <c r="H24" s="464">
        <v>734</v>
      </c>
      <c r="I24" s="84">
        <f t="shared" si="0"/>
        <v>-400</v>
      </c>
      <c r="J24" s="72">
        <f t="shared" si="1"/>
        <v>-35.299999999999997</v>
      </c>
      <c r="K24" s="83">
        <f t="shared" si="2"/>
        <v>-1211</v>
      </c>
      <c r="L24" s="71">
        <f t="shared" si="3"/>
        <v>-62.3</v>
      </c>
    </row>
    <row r="25" spans="2:12" ht="13.5" customHeight="1" x14ac:dyDescent="0.2">
      <c r="B25" s="10"/>
      <c r="C25" s="468" t="s">
        <v>46</v>
      </c>
      <c r="D25" s="466">
        <v>2546</v>
      </c>
      <c r="E25" s="466">
        <v>2493</v>
      </c>
      <c r="F25" s="465">
        <v>1926</v>
      </c>
      <c r="G25" s="465">
        <v>1992</v>
      </c>
      <c r="H25" s="464">
        <v>1893</v>
      </c>
      <c r="I25" s="58">
        <f t="shared" si="0"/>
        <v>-99</v>
      </c>
      <c r="J25" s="72">
        <f t="shared" si="1"/>
        <v>-5</v>
      </c>
      <c r="K25" s="56">
        <f t="shared" si="2"/>
        <v>-653</v>
      </c>
      <c r="L25" s="71">
        <f t="shared" si="3"/>
        <v>-25.6</v>
      </c>
    </row>
    <row r="26" spans="2:12" ht="13.5" customHeight="1" x14ac:dyDescent="0.2">
      <c r="B26" s="469" t="s">
        <v>45</v>
      </c>
      <c r="C26" s="468" t="s">
        <v>44</v>
      </c>
      <c r="D26" s="466">
        <v>293</v>
      </c>
      <c r="E26" s="466">
        <v>267</v>
      </c>
      <c r="F26" s="465">
        <v>281</v>
      </c>
      <c r="G26" s="465">
        <v>289</v>
      </c>
      <c r="H26" s="464">
        <v>288</v>
      </c>
      <c r="I26" s="84">
        <f t="shared" si="0"/>
        <v>-1</v>
      </c>
      <c r="J26" s="72">
        <f t="shared" si="1"/>
        <v>-0.3</v>
      </c>
      <c r="K26" s="83">
        <f t="shared" si="2"/>
        <v>-5</v>
      </c>
      <c r="L26" s="71">
        <f t="shared" si="3"/>
        <v>-1.7</v>
      </c>
    </row>
    <row r="27" spans="2:12" ht="13.5" customHeight="1" x14ac:dyDescent="0.2">
      <c r="B27" s="10"/>
      <c r="C27" s="468" t="s">
        <v>43</v>
      </c>
      <c r="D27" s="466">
        <v>2</v>
      </c>
      <c r="E27" s="466">
        <v>2</v>
      </c>
      <c r="F27" s="465">
        <v>2</v>
      </c>
      <c r="G27" s="465">
        <v>2</v>
      </c>
      <c r="H27" s="464">
        <v>2</v>
      </c>
      <c r="I27" s="58">
        <f t="shared" si="0"/>
        <v>0</v>
      </c>
      <c r="J27" s="72">
        <f t="shared" si="1"/>
        <v>0</v>
      </c>
      <c r="K27" s="56">
        <f t="shared" si="2"/>
        <v>0</v>
      </c>
      <c r="L27" s="71">
        <f t="shared" si="3"/>
        <v>0</v>
      </c>
    </row>
    <row r="28" spans="2:12" ht="13.5" customHeight="1" x14ac:dyDescent="0.2">
      <c r="B28" s="469" t="s">
        <v>42</v>
      </c>
      <c r="C28" s="468" t="s">
        <v>80</v>
      </c>
      <c r="D28" s="466">
        <v>290</v>
      </c>
      <c r="E28" s="466">
        <v>391</v>
      </c>
      <c r="F28" s="465">
        <v>443</v>
      </c>
      <c r="G28" s="465">
        <v>486</v>
      </c>
      <c r="H28" s="464">
        <v>524</v>
      </c>
      <c r="I28" s="58">
        <f t="shared" si="0"/>
        <v>38</v>
      </c>
      <c r="J28" s="72">
        <f t="shared" si="1"/>
        <v>7.8</v>
      </c>
      <c r="K28" s="56">
        <f t="shared" si="2"/>
        <v>234</v>
      </c>
      <c r="L28" s="71">
        <f t="shared" si="3"/>
        <v>80.7</v>
      </c>
    </row>
    <row r="29" spans="2:12" ht="13.5" customHeight="1" x14ac:dyDescent="0.2">
      <c r="B29" s="10"/>
      <c r="C29" s="468" t="s">
        <v>79</v>
      </c>
      <c r="D29" s="466">
        <v>183</v>
      </c>
      <c r="E29" s="466">
        <v>130</v>
      </c>
      <c r="F29" s="465">
        <v>123</v>
      </c>
      <c r="G29" s="465">
        <v>182</v>
      </c>
      <c r="H29" s="464">
        <v>197</v>
      </c>
      <c r="I29" s="84">
        <f t="shared" si="0"/>
        <v>15</v>
      </c>
      <c r="J29" s="72">
        <f t="shared" si="1"/>
        <v>8.1999999999999993</v>
      </c>
      <c r="K29" s="83">
        <f t="shared" si="2"/>
        <v>14</v>
      </c>
      <c r="L29" s="71">
        <f t="shared" si="3"/>
        <v>7.7</v>
      </c>
    </row>
    <row r="30" spans="2:12" ht="13.5" customHeight="1" x14ac:dyDescent="0.2">
      <c r="B30" s="469" t="s">
        <v>40</v>
      </c>
      <c r="C30" s="468" t="s">
        <v>39</v>
      </c>
      <c r="D30" s="466">
        <v>308</v>
      </c>
      <c r="E30" s="466">
        <v>317</v>
      </c>
      <c r="F30" s="465">
        <v>315</v>
      </c>
      <c r="G30" s="465">
        <v>271</v>
      </c>
      <c r="H30" s="464">
        <v>268</v>
      </c>
      <c r="I30" s="58">
        <f t="shared" si="0"/>
        <v>-3</v>
      </c>
      <c r="J30" s="72">
        <f t="shared" si="1"/>
        <v>-1.1000000000000001</v>
      </c>
      <c r="K30" s="56">
        <f t="shared" si="2"/>
        <v>-40</v>
      </c>
      <c r="L30" s="71">
        <f t="shared" si="3"/>
        <v>-13</v>
      </c>
    </row>
    <row r="31" spans="2:12" ht="13.5" customHeight="1" x14ac:dyDescent="0.2">
      <c r="B31" s="10"/>
      <c r="C31" s="468" t="s">
        <v>38</v>
      </c>
      <c r="D31" s="466">
        <v>1</v>
      </c>
      <c r="E31" s="466">
        <v>1</v>
      </c>
      <c r="F31" s="465">
        <v>1</v>
      </c>
      <c r="G31" s="465">
        <v>1</v>
      </c>
      <c r="H31" s="464">
        <v>1</v>
      </c>
      <c r="I31" s="58">
        <f t="shared" si="0"/>
        <v>0</v>
      </c>
      <c r="J31" s="72">
        <f t="shared" si="1"/>
        <v>0</v>
      </c>
      <c r="K31" s="56">
        <f t="shared" si="2"/>
        <v>0</v>
      </c>
      <c r="L31" s="71">
        <f t="shared" si="3"/>
        <v>0</v>
      </c>
    </row>
    <row r="32" spans="2:12" ht="13.5" customHeight="1" x14ac:dyDescent="0.2">
      <c r="B32" s="10"/>
      <c r="C32" s="468" t="s">
        <v>37</v>
      </c>
      <c r="D32" s="466">
        <v>1</v>
      </c>
      <c r="E32" s="466"/>
      <c r="F32" s="465"/>
      <c r="G32" s="465">
        <v>0</v>
      </c>
      <c r="H32" s="464">
        <v>0</v>
      </c>
      <c r="I32" s="58">
        <f t="shared" si="0"/>
        <v>0</v>
      </c>
      <c r="J32" s="72" t="str">
        <f t="shared" si="1"/>
        <v/>
      </c>
      <c r="K32" s="56">
        <f t="shared" si="2"/>
        <v>-1</v>
      </c>
      <c r="L32" s="71" t="str">
        <f t="shared" si="3"/>
        <v>皆減　</v>
      </c>
    </row>
    <row r="33" spans="2:12" ht="13.5" customHeight="1" x14ac:dyDescent="0.2">
      <c r="B33" s="10"/>
      <c r="C33" s="467" t="s">
        <v>36</v>
      </c>
      <c r="D33" s="466">
        <v>29</v>
      </c>
      <c r="E33" s="466">
        <v>27</v>
      </c>
      <c r="F33" s="465">
        <v>18</v>
      </c>
      <c r="G33" s="465">
        <v>0</v>
      </c>
      <c r="H33" s="464">
        <v>2</v>
      </c>
      <c r="I33" s="58">
        <f t="shared" si="0"/>
        <v>2</v>
      </c>
      <c r="J33" s="72" t="str">
        <f t="shared" si="1"/>
        <v>皆増　</v>
      </c>
      <c r="K33" s="56">
        <f t="shared" si="2"/>
        <v>-27</v>
      </c>
      <c r="L33" s="71">
        <f t="shared" si="3"/>
        <v>-93.1</v>
      </c>
    </row>
    <row r="34" spans="2:12" ht="13.5" customHeight="1" x14ac:dyDescent="0.2">
      <c r="B34" s="10"/>
      <c r="C34" s="463" t="s">
        <v>78</v>
      </c>
      <c r="D34" s="462">
        <v>120</v>
      </c>
      <c r="E34" s="462">
        <v>131</v>
      </c>
      <c r="F34" s="461">
        <v>173</v>
      </c>
      <c r="G34" s="461">
        <v>231</v>
      </c>
      <c r="H34" s="460">
        <v>232</v>
      </c>
      <c r="I34" s="65">
        <f t="shared" si="0"/>
        <v>1</v>
      </c>
      <c r="J34" s="64">
        <f t="shared" si="1"/>
        <v>0.4</v>
      </c>
      <c r="K34" s="63">
        <f t="shared" si="2"/>
        <v>112</v>
      </c>
      <c r="L34" s="62">
        <f t="shared" si="3"/>
        <v>93.3</v>
      </c>
    </row>
    <row r="35" spans="2:12" ht="13.5" customHeight="1" x14ac:dyDescent="0.2">
      <c r="B35" s="459"/>
      <c r="C35" s="458" t="s">
        <v>34</v>
      </c>
      <c r="D35" s="457">
        <f>SUM(D20:D34)</f>
        <v>9947</v>
      </c>
      <c r="E35" s="457">
        <f>SUM(E20:E34)</f>
        <v>9259</v>
      </c>
      <c r="F35" s="456">
        <f>SUM(F20:F34)</f>
        <v>6984</v>
      </c>
      <c r="G35" s="456">
        <v>6909</v>
      </c>
      <c r="H35" s="455">
        <v>6009</v>
      </c>
      <c r="I35" s="58">
        <f t="shared" si="0"/>
        <v>-900</v>
      </c>
      <c r="J35" s="57">
        <f t="shared" si="1"/>
        <v>-13</v>
      </c>
      <c r="K35" s="56">
        <f t="shared" si="2"/>
        <v>-3938</v>
      </c>
      <c r="L35" s="55">
        <f t="shared" si="3"/>
        <v>-39.6</v>
      </c>
    </row>
    <row r="36" spans="2:12" ht="13.5" customHeight="1" thickBot="1" x14ac:dyDescent="0.25">
      <c r="B36" s="888" t="s">
        <v>33</v>
      </c>
      <c r="C36" s="889"/>
      <c r="D36" s="454">
        <f>SUM(D35,D19)</f>
        <v>44329</v>
      </c>
      <c r="E36" s="454">
        <f>SUM(E35,E19)</f>
        <v>42120</v>
      </c>
      <c r="F36" s="453">
        <f>SUM(F35,F19)</f>
        <v>43756</v>
      </c>
      <c r="G36" s="453">
        <v>44221</v>
      </c>
      <c r="H36" s="452">
        <v>41074</v>
      </c>
      <c r="I36" s="89">
        <f t="shared" si="0"/>
        <v>-3147</v>
      </c>
      <c r="J36" s="88">
        <f t="shared" si="1"/>
        <v>-7.1</v>
      </c>
      <c r="K36" s="87">
        <f t="shared" si="2"/>
        <v>-3255</v>
      </c>
      <c r="L36" s="125">
        <f t="shared" si="3"/>
        <v>-7.3</v>
      </c>
    </row>
    <row r="37" spans="2:12" ht="15" customHeight="1" x14ac:dyDescent="0.2">
      <c r="B37" s="451" t="s">
        <v>139</v>
      </c>
      <c r="C37" s="8" t="s">
        <v>138</v>
      </c>
      <c r="D37" s="8"/>
      <c r="E37" s="8"/>
      <c r="F37" s="8"/>
      <c r="G37" s="8"/>
      <c r="H37" s="8"/>
      <c r="I37" s="120"/>
      <c r="J37" s="120"/>
      <c r="K37" s="120"/>
      <c r="L37" s="120"/>
    </row>
    <row r="38" spans="2:12" ht="13.5" customHeight="1" x14ac:dyDescent="0.2">
      <c r="B38" s="8"/>
      <c r="C38" s="400" t="s">
        <v>73</v>
      </c>
      <c r="D38" s="2"/>
      <c r="E38" s="2"/>
      <c r="F38" s="2"/>
      <c r="G38" s="2"/>
      <c r="H38" s="2"/>
      <c r="I38" s="120"/>
      <c r="J38" s="120"/>
      <c r="K38" s="120"/>
      <c r="L38" s="120"/>
    </row>
    <row r="39" spans="2:12" ht="13.5" customHeight="1" x14ac:dyDescent="0.2">
      <c r="B39" s="8"/>
      <c r="C39" s="400"/>
      <c r="D39" s="2"/>
      <c r="E39" s="2"/>
      <c r="F39" s="2"/>
      <c r="G39" s="2"/>
      <c r="H39" s="2"/>
    </row>
    <row r="40" spans="2:12" ht="13.5" customHeight="1" x14ac:dyDescent="0.2"/>
    <row r="41" spans="2:12" ht="13.5" customHeight="1" x14ac:dyDescent="0.2"/>
    <row r="42" spans="2:12" ht="13.5" customHeight="1" x14ac:dyDescent="0.2"/>
    <row r="43" spans="2:12" ht="13.5" customHeight="1" x14ac:dyDescent="0.2"/>
    <row r="44" spans="2:12" ht="13.5" customHeight="1" x14ac:dyDescent="0.2"/>
    <row r="45" spans="2:12" ht="13.5" customHeight="1" x14ac:dyDescent="0.2"/>
    <row r="46" spans="2:12" ht="13.5" customHeight="1" x14ac:dyDescent="0.2"/>
    <row r="47" spans="2:12" ht="13.5" customHeight="1" x14ac:dyDescent="0.2"/>
    <row r="48" spans="2:12" ht="13.5" customHeight="1" x14ac:dyDescent="0.2"/>
  </sheetData>
  <mergeCells count="4">
    <mergeCell ref="B5:C5"/>
    <mergeCell ref="B36:C36"/>
    <mergeCell ref="I3:J4"/>
    <mergeCell ref="K3:L4"/>
  </mergeCells>
  <phoneticPr fontId="3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79"/>
  <sheetViews>
    <sheetView showGridLines="0" showZeros="0" view="pageBreakPreview" zoomScale="85" zoomScaleNormal="7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2" sqref="B2"/>
    </sheetView>
  </sheetViews>
  <sheetFormatPr defaultColWidth="10.6640625" defaultRowHeight="16.2" x14ac:dyDescent="0.2"/>
  <cols>
    <col min="1" max="1" width="3.1640625" style="33" customWidth="1"/>
    <col min="2" max="2" width="4.6640625" style="33" customWidth="1"/>
    <col min="3" max="3" width="17.4140625" style="33" customWidth="1"/>
    <col min="4" max="16" width="10.5" style="33" customWidth="1"/>
    <col min="17" max="17" width="2.83203125" style="33" customWidth="1"/>
    <col min="18" max="16384" width="10.6640625" style="33"/>
  </cols>
  <sheetData>
    <row r="1" spans="1:18" x14ac:dyDescent="0.2">
      <c r="A1" s="399"/>
      <c r="B1" s="399" t="s">
        <v>137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2" spans="1:18" ht="16.8" thickBot="1" x14ac:dyDescent="0.25">
      <c r="A2" s="399"/>
      <c r="B2" s="450"/>
      <c r="C2" s="450"/>
      <c r="D2" s="450"/>
      <c r="E2" s="450"/>
      <c r="F2" s="450"/>
      <c r="G2" s="450"/>
      <c r="H2" s="900"/>
      <c r="I2" s="901"/>
      <c r="J2" s="901"/>
      <c r="K2" s="901"/>
      <c r="L2" s="449"/>
      <c r="M2" s="449"/>
      <c r="N2" s="449"/>
      <c r="O2" s="448"/>
      <c r="P2" s="448" t="s">
        <v>136</v>
      </c>
      <c r="Q2" s="399"/>
    </row>
    <row r="3" spans="1:18" x14ac:dyDescent="0.2">
      <c r="A3" s="399"/>
      <c r="B3" s="447"/>
      <c r="C3" s="446" t="s">
        <v>120</v>
      </c>
      <c r="D3" s="890" t="s">
        <v>135</v>
      </c>
      <c r="E3" s="891"/>
      <c r="F3" s="891"/>
      <c r="G3" s="892"/>
      <c r="H3" s="890" t="s">
        <v>134</v>
      </c>
      <c r="I3" s="891"/>
      <c r="J3" s="891"/>
      <c r="K3" s="892"/>
      <c r="L3" s="896" t="s">
        <v>133</v>
      </c>
      <c r="M3" s="897"/>
      <c r="N3" s="897"/>
      <c r="O3" s="897"/>
      <c r="P3" s="898"/>
      <c r="Q3" s="401"/>
      <c r="R3" s="363"/>
    </row>
    <row r="4" spans="1:18" x14ac:dyDescent="0.2">
      <c r="A4" s="399"/>
      <c r="B4" s="422"/>
      <c r="C4" s="445"/>
      <c r="D4" s="893"/>
      <c r="E4" s="894"/>
      <c r="F4" s="894"/>
      <c r="G4" s="895"/>
      <c r="H4" s="893"/>
      <c r="I4" s="894"/>
      <c r="J4" s="894"/>
      <c r="K4" s="895"/>
      <c r="L4" s="893"/>
      <c r="M4" s="894"/>
      <c r="N4" s="894"/>
      <c r="O4" s="894"/>
      <c r="P4" s="899"/>
      <c r="Q4" s="401"/>
      <c r="R4" s="363"/>
    </row>
    <row r="5" spans="1:18" ht="32.25" customHeight="1" thickBot="1" x14ac:dyDescent="0.25">
      <c r="A5" s="399"/>
      <c r="B5" s="906" t="s">
        <v>66</v>
      </c>
      <c r="C5" s="907"/>
      <c r="D5" s="389" t="s">
        <v>130</v>
      </c>
      <c r="E5" s="389" t="s">
        <v>129</v>
      </c>
      <c r="F5" s="389" t="s">
        <v>254</v>
      </c>
      <c r="G5" s="444" t="s">
        <v>132</v>
      </c>
      <c r="H5" s="389" t="s">
        <v>130</v>
      </c>
      <c r="I5" s="389" t="s">
        <v>129</v>
      </c>
      <c r="J5" s="389" t="s">
        <v>254</v>
      </c>
      <c r="K5" s="444" t="s">
        <v>132</v>
      </c>
      <c r="L5" s="389" t="s">
        <v>130</v>
      </c>
      <c r="M5" s="389" t="s">
        <v>129</v>
      </c>
      <c r="N5" s="389" t="s">
        <v>254</v>
      </c>
      <c r="O5" s="389" t="s">
        <v>119</v>
      </c>
      <c r="P5" s="443" t="s">
        <v>128</v>
      </c>
      <c r="Q5" s="401"/>
      <c r="R5" s="363"/>
    </row>
    <row r="6" spans="1:18" x14ac:dyDescent="0.2">
      <c r="A6" s="399"/>
      <c r="B6" s="422"/>
      <c r="C6" s="428" t="s">
        <v>58</v>
      </c>
      <c r="D6" s="442">
        <v>665</v>
      </c>
      <c r="E6" s="442">
        <v>900</v>
      </c>
      <c r="F6" s="442">
        <v>735</v>
      </c>
      <c r="G6" s="432">
        <f>F6-E6</f>
        <v>-165</v>
      </c>
      <c r="H6" s="424">
        <v>1860</v>
      </c>
      <c r="I6" s="424">
        <v>1863</v>
      </c>
      <c r="J6" s="424">
        <v>2253</v>
      </c>
      <c r="K6" s="431">
        <f>J6-I6</f>
        <v>390</v>
      </c>
      <c r="L6" s="424">
        <f>SUM(D6,H6)</f>
        <v>2525</v>
      </c>
      <c r="M6" s="424">
        <f>SUM(E6,I6)</f>
        <v>2763</v>
      </c>
      <c r="N6" s="424">
        <f>SUM(F6,J6)</f>
        <v>2988</v>
      </c>
      <c r="O6" s="424">
        <f>SUM(G6,K6)</f>
        <v>225</v>
      </c>
      <c r="P6" s="423">
        <f>IF(AND(M6=0,N6&gt;0),"皆増　　",IF(AND(M6&gt;0,N6=0),"皆減　　",IF(AND(M6=0,N6=0),"",ROUND(O6/M6*100,1))))</f>
        <v>8.1</v>
      </c>
      <c r="Q6" s="401"/>
      <c r="R6" s="363"/>
    </row>
    <row r="7" spans="1:18" x14ac:dyDescent="0.2">
      <c r="A7" s="399"/>
      <c r="B7" s="422"/>
      <c r="C7" s="428" t="s">
        <v>127</v>
      </c>
      <c r="D7" s="441"/>
      <c r="E7" s="441">
        <v>0</v>
      </c>
      <c r="F7" s="441">
        <v>0</v>
      </c>
      <c r="G7" s="425">
        <f t="shared" ref="G7:G36" si="0">F7-E7</f>
        <v>0</v>
      </c>
      <c r="H7" s="424"/>
      <c r="I7" s="424">
        <v>0</v>
      </c>
      <c r="J7" s="424">
        <v>0</v>
      </c>
      <c r="K7" s="418">
        <f t="shared" ref="K7:K18" si="1">J7-I7</f>
        <v>0</v>
      </c>
      <c r="L7" s="424">
        <f t="shared" ref="L7:O36" si="2">SUM(D7,H7)</f>
        <v>0</v>
      </c>
      <c r="M7" s="424">
        <f t="shared" si="2"/>
        <v>0</v>
      </c>
      <c r="N7" s="424">
        <f t="shared" si="2"/>
        <v>0</v>
      </c>
      <c r="O7" s="424">
        <f t="shared" si="2"/>
        <v>0</v>
      </c>
      <c r="P7" s="423" t="str">
        <f t="shared" ref="P7:P36" si="3">IF(AND(M7=0,N7&gt;0),"皆増　　",IF(AND(M7&gt;0,N7=0),"皆減　　",IF(AND(M7=0,N7=0),"",ROUND(O7/M7*100,1))))</f>
        <v/>
      </c>
      <c r="Q7" s="401"/>
      <c r="R7" s="363"/>
    </row>
    <row r="8" spans="1:18" x14ac:dyDescent="0.2">
      <c r="A8" s="399"/>
      <c r="B8" s="422"/>
      <c r="C8" s="428" t="s">
        <v>57</v>
      </c>
      <c r="D8" s="424"/>
      <c r="E8" s="424">
        <v>0</v>
      </c>
      <c r="F8" s="424">
        <v>0</v>
      </c>
      <c r="G8" s="430">
        <f t="shared" si="0"/>
        <v>0</v>
      </c>
      <c r="H8" s="424"/>
      <c r="I8" s="424">
        <v>0</v>
      </c>
      <c r="J8" s="424">
        <v>0</v>
      </c>
      <c r="K8" s="418">
        <f t="shared" si="1"/>
        <v>0</v>
      </c>
      <c r="L8" s="424">
        <f t="shared" si="2"/>
        <v>0</v>
      </c>
      <c r="M8" s="424">
        <f t="shared" si="2"/>
        <v>0</v>
      </c>
      <c r="N8" s="424">
        <f t="shared" si="2"/>
        <v>0</v>
      </c>
      <c r="O8" s="424">
        <f t="shared" si="2"/>
        <v>0</v>
      </c>
      <c r="P8" s="423" t="str">
        <f t="shared" si="3"/>
        <v/>
      </c>
      <c r="Q8" s="401"/>
      <c r="R8" s="363"/>
    </row>
    <row r="9" spans="1:18" x14ac:dyDescent="0.2">
      <c r="A9" s="399"/>
      <c r="B9" s="429" t="s">
        <v>48</v>
      </c>
      <c r="C9" s="428" t="s">
        <v>56</v>
      </c>
      <c r="D9" s="424"/>
      <c r="E9" s="424">
        <v>0</v>
      </c>
      <c r="F9" s="424">
        <v>0</v>
      </c>
      <c r="G9" s="418">
        <f t="shared" si="0"/>
        <v>0</v>
      </c>
      <c r="H9" s="424"/>
      <c r="I9" s="424">
        <v>0</v>
      </c>
      <c r="J9" s="424">
        <v>0</v>
      </c>
      <c r="K9" s="425">
        <f t="shared" si="1"/>
        <v>0</v>
      </c>
      <c r="L9" s="424">
        <f t="shared" si="2"/>
        <v>0</v>
      </c>
      <c r="M9" s="424">
        <f t="shared" si="2"/>
        <v>0</v>
      </c>
      <c r="N9" s="424">
        <f t="shared" si="2"/>
        <v>0</v>
      </c>
      <c r="O9" s="424">
        <f t="shared" si="2"/>
        <v>0</v>
      </c>
      <c r="P9" s="423" t="str">
        <f t="shared" si="3"/>
        <v/>
      </c>
      <c r="Q9" s="401"/>
      <c r="R9" s="363"/>
    </row>
    <row r="10" spans="1:18" x14ac:dyDescent="0.2">
      <c r="A10" s="399"/>
      <c r="B10" s="422"/>
      <c r="C10" s="428" t="s">
        <v>55</v>
      </c>
      <c r="D10" s="424">
        <v>4840</v>
      </c>
      <c r="E10" s="424">
        <v>5007</v>
      </c>
      <c r="F10" s="424">
        <v>4372</v>
      </c>
      <c r="G10" s="425">
        <f t="shared" si="0"/>
        <v>-635</v>
      </c>
      <c r="H10" s="424">
        <v>4003</v>
      </c>
      <c r="I10" s="424">
        <v>4692</v>
      </c>
      <c r="J10" s="424">
        <v>2555</v>
      </c>
      <c r="K10" s="430">
        <f t="shared" si="1"/>
        <v>-2137</v>
      </c>
      <c r="L10" s="424">
        <f t="shared" si="2"/>
        <v>8843</v>
      </c>
      <c r="M10" s="424">
        <v>9698</v>
      </c>
      <c r="N10" s="424">
        <f t="shared" si="2"/>
        <v>6927</v>
      </c>
      <c r="O10" s="424">
        <f t="shared" si="2"/>
        <v>-2772</v>
      </c>
      <c r="P10" s="423">
        <f t="shared" si="3"/>
        <v>-28.6</v>
      </c>
      <c r="Q10" s="401"/>
      <c r="R10" s="363"/>
    </row>
    <row r="11" spans="1:18" x14ac:dyDescent="0.2">
      <c r="A11" s="399"/>
      <c r="B11" s="422"/>
      <c r="C11" s="428" t="s">
        <v>49</v>
      </c>
      <c r="D11" s="424">
        <v>16441</v>
      </c>
      <c r="E11" s="424">
        <v>16496</v>
      </c>
      <c r="F11" s="424">
        <v>16240</v>
      </c>
      <c r="G11" s="418">
        <f t="shared" si="0"/>
        <v>-256</v>
      </c>
      <c r="H11" s="424">
        <v>5731</v>
      </c>
      <c r="I11" s="424">
        <v>4931</v>
      </c>
      <c r="J11" s="424">
        <v>4796</v>
      </c>
      <c r="K11" s="418">
        <f t="shared" si="1"/>
        <v>-135</v>
      </c>
      <c r="L11" s="424">
        <f t="shared" si="2"/>
        <v>22172</v>
      </c>
      <c r="M11" s="424">
        <v>21428</v>
      </c>
      <c r="N11" s="424">
        <v>21035</v>
      </c>
      <c r="O11" s="424">
        <f t="shared" si="2"/>
        <v>-391</v>
      </c>
      <c r="P11" s="423">
        <f t="shared" si="3"/>
        <v>-1.8</v>
      </c>
      <c r="Q11" s="401"/>
      <c r="R11" s="363"/>
    </row>
    <row r="12" spans="1:18" x14ac:dyDescent="0.2">
      <c r="A12" s="399"/>
      <c r="B12" s="429" t="s">
        <v>42</v>
      </c>
      <c r="C12" s="428" t="s">
        <v>47</v>
      </c>
      <c r="D12" s="424">
        <v>1315</v>
      </c>
      <c r="E12" s="424">
        <v>1527</v>
      </c>
      <c r="F12" s="424">
        <v>1639</v>
      </c>
      <c r="G12" s="418">
        <f t="shared" si="0"/>
        <v>112</v>
      </c>
      <c r="H12" s="424">
        <v>439</v>
      </c>
      <c r="I12" s="424">
        <v>377</v>
      </c>
      <c r="J12" s="424">
        <v>614</v>
      </c>
      <c r="K12" s="425">
        <f t="shared" si="1"/>
        <v>237</v>
      </c>
      <c r="L12" s="424">
        <f t="shared" si="2"/>
        <v>1754</v>
      </c>
      <c r="M12" s="424">
        <v>1903</v>
      </c>
      <c r="N12" s="424">
        <f t="shared" si="2"/>
        <v>2253</v>
      </c>
      <c r="O12" s="424">
        <f t="shared" si="2"/>
        <v>349</v>
      </c>
      <c r="P12" s="423">
        <f t="shared" si="3"/>
        <v>18.3</v>
      </c>
      <c r="Q12" s="401"/>
      <c r="R12" s="363"/>
    </row>
    <row r="13" spans="1:18" x14ac:dyDescent="0.2">
      <c r="A13" s="399"/>
      <c r="B13" s="429"/>
      <c r="C13" s="440" t="s">
        <v>117</v>
      </c>
      <c r="D13" s="424">
        <v>1175</v>
      </c>
      <c r="E13" s="424">
        <v>1209</v>
      </c>
      <c r="F13" s="424">
        <v>1282</v>
      </c>
      <c r="G13" s="425">
        <f t="shared" si="0"/>
        <v>73</v>
      </c>
      <c r="H13" s="424">
        <v>262</v>
      </c>
      <c r="I13" s="424">
        <v>267</v>
      </c>
      <c r="J13" s="424">
        <v>537</v>
      </c>
      <c r="K13" s="430">
        <f t="shared" si="1"/>
        <v>270</v>
      </c>
      <c r="L13" s="424">
        <f t="shared" si="2"/>
        <v>1437</v>
      </c>
      <c r="M13" s="424">
        <f t="shared" si="2"/>
        <v>1476</v>
      </c>
      <c r="N13" s="424">
        <f t="shared" si="2"/>
        <v>1819</v>
      </c>
      <c r="O13" s="424">
        <f t="shared" si="2"/>
        <v>343</v>
      </c>
      <c r="P13" s="423">
        <f t="shared" si="3"/>
        <v>23.2</v>
      </c>
      <c r="Q13" s="401"/>
      <c r="R13" s="363"/>
    </row>
    <row r="14" spans="1:18" x14ac:dyDescent="0.2">
      <c r="A14" s="399"/>
      <c r="B14" s="429"/>
      <c r="C14" s="440" t="s">
        <v>124</v>
      </c>
      <c r="D14" s="424">
        <v>12</v>
      </c>
      <c r="E14" s="424">
        <v>13</v>
      </c>
      <c r="F14" s="424">
        <v>12</v>
      </c>
      <c r="G14" s="418">
        <f t="shared" si="0"/>
        <v>-1</v>
      </c>
      <c r="H14" s="424">
        <v>0</v>
      </c>
      <c r="I14" s="424">
        <v>0</v>
      </c>
      <c r="J14" s="424">
        <v>0</v>
      </c>
      <c r="K14" s="430">
        <f t="shared" si="1"/>
        <v>0</v>
      </c>
      <c r="L14" s="424">
        <f t="shared" si="2"/>
        <v>12</v>
      </c>
      <c r="M14" s="424">
        <f t="shared" si="2"/>
        <v>13</v>
      </c>
      <c r="N14" s="424">
        <v>13</v>
      </c>
      <c r="O14" s="424"/>
      <c r="P14" s="423">
        <f t="shared" si="3"/>
        <v>0</v>
      </c>
      <c r="Q14" s="401"/>
      <c r="R14" s="363"/>
    </row>
    <row r="15" spans="1:18" x14ac:dyDescent="0.2">
      <c r="A15" s="399"/>
      <c r="B15" s="429" t="s">
        <v>126</v>
      </c>
      <c r="C15" s="428" t="s">
        <v>38</v>
      </c>
      <c r="D15" s="424"/>
      <c r="E15" s="424">
        <v>0</v>
      </c>
      <c r="F15" s="424">
        <v>0</v>
      </c>
      <c r="G15" s="430">
        <f t="shared" si="0"/>
        <v>0</v>
      </c>
      <c r="H15" s="424"/>
      <c r="I15" s="424">
        <v>0</v>
      </c>
      <c r="J15" s="424">
        <v>0</v>
      </c>
      <c r="K15" s="418">
        <f t="shared" si="1"/>
        <v>0</v>
      </c>
      <c r="L15" s="424">
        <f t="shared" si="2"/>
        <v>0</v>
      </c>
      <c r="M15" s="424">
        <f t="shared" si="2"/>
        <v>0</v>
      </c>
      <c r="N15" s="424">
        <f t="shared" si="2"/>
        <v>0</v>
      </c>
      <c r="O15" s="424">
        <f t="shared" si="2"/>
        <v>0</v>
      </c>
      <c r="P15" s="423" t="str">
        <f t="shared" si="3"/>
        <v/>
      </c>
      <c r="Q15" s="401"/>
      <c r="R15" s="363"/>
    </row>
    <row r="16" spans="1:18" x14ac:dyDescent="0.2">
      <c r="A16" s="399"/>
      <c r="B16" s="429"/>
      <c r="C16" s="428" t="s">
        <v>36</v>
      </c>
      <c r="D16" s="424"/>
      <c r="E16" s="424">
        <v>0</v>
      </c>
      <c r="F16" s="424">
        <v>0</v>
      </c>
      <c r="G16" s="418">
        <f t="shared" si="0"/>
        <v>0</v>
      </c>
      <c r="H16" s="424"/>
      <c r="I16" s="424">
        <v>0</v>
      </c>
      <c r="J16" s="424">
        <v>0</v>
      </c>
      <c r="K16" s="425">
        <f t="shared" si="1"/>
        <v>0</v>
      </c>
      <c r="L16" s="424">
        <f t="shared" si="2"/>
        <v>0</v>
      </c>
      <c r="M16" s="424">
        <f t="shared" si="2"/>
        <v>0</v>
      </c>
      <c r="N16" s="424">
        <f t="shared" si="2"/>
        <v>0</v>
      </c>
      <c r="O16" s="424">
        <f t="shared" si="2"/>
        <v>0</v>
      </c>
      <c r="P16" s="423" t="str">
        <f t="shared" si="3"/>
        <v/>
      </c>
      <c r="Q16" s="401"/>
      <c r="R16" s="363"/>
    </row>
    <row r="17" spans="1:18" x14ac:dyDescent="0.2">
      <c r="A17" s="399"/>
      <c r="B17" s="422"/>
      <c r="C17" s="428" t="s">
        <v>78</v>
      </c>
      <c r="D17" s="424">
        <v>17</v>
      </c>
      <c r="E17" s="424">
        <v>17</v>
      </c>
      <c r="F17" s="424">
        <v>17</v>
      </c>
      <c r="G17" s="418">
        <f t="shared" si="0"/>
        <v>0</v>
      </c>
      <c r="H17" s="424">
        <v>12</v>
      </c>
      <c r="I17" s="424">
        <v>13</v>
      </c>
      <c r="J17" s="424">
        <v>14</v>
      </c>
      <c r="K17" s="436">
        <f t="shared" si="1"/>
        <v>1</v>
      </c>
      <c r="L17" s="424">
        <f t="shared" si="2"/>
        <v>29</v>
      </c>
      <c r="M17" s="424">
        <f t="shared" si="2"/>
        <v>30</v>
      </c>
      <c r="N17" s="424">
        <v>30</v>
      </c>
      <c r="O17" s="424">
        <f t="shared" si="2"/>
        <v>1</v>
      </c>
      <c r="P17" s="423">
        <f t="shared" si="3"/>
        <v>3.3</v>
      </c>
      <c r="Q17" s="401"/>
      <c r="R17" s="363"/>
    </row>
    <row r="18" spans="1:18" x14ac:dyDescent="0.2">
      <c r="A18" s="399"/>
      <c r="B18" s="422"/>
      <c r="C18" s="439" t="s">
        <v>125</v>
      </c>
      <c r="D18" s="438"/>
      <c r="E18" s="438">
        <v>0</v>
      </c>
      <c r="F18" s="438">
        <v>0</v>
      </c>
      <c r="G18" s="437">
        <f t="shared" si="0"/>
        <v>0</v>
      </c>
      <c r="H18" s="416"/>
      <c r="I18" s="416">
        <v>0</v>
      </c>
      <c r="J18" s="416">
        <v>0</v>
      </c>
      <c r="K18" s="436">
        <f t="shared" si="1"/>
        <v>0</v>
      </c>
      <c r="L18" s="420">
        <f t="shared" si="2"/>
        <v>0</v>
      </c>
      <c r="M18" s="420">
        <f t="shared" si="2"/>
        <v>0</v>
      </c>
      <c r="N18" s="420">
        <f t="shared" si="2"/>
        <v>0</v>
      </c>
      <c r="O18" s="416">
        <f t="shared" si="2"/>
        <v>0</v>
      </c>
      <c r="P18" s="423" t="str">
        <f t="shared" si="3"/>
        <v/>
      </c>
      <c r="Q18" s="401"/>
      <c r="R18" s="363"/>
    </row>
    <row r="19" spans="1:18" ht="16.8" thickBot="1" x14ac:dyDescent="0.25">
      <c r="A19" s="399"/>
      <c r="B19" s="435"/>
      <c r="C19" s="434" t="s">
        <v>34</v>
      </c>
      <c r="D19" s="404">
        <f>SUM(D6:D18)</f>
        <v>24465</v>
      </c>
      <c r="E19" s="404">
        <f>SUM(E6:E18)</f>
        <v>25169</v>
      </c>
      <c r="F19" s="404">
        <f>SUM(F6:F18)</f>
        <v>24297</v>
      </c>
      <c r="G19" s="405">
        <f t="shared" si="0"/>
        <v>-872</v>
      </c>
      <c r="H19" s="433">
        <f>SUM(H6:H18)</f>
        <v>12307</v>
      </c>
      <c r="I19" s="433">
        <f>SUM(I6:I18)</f>
        <v>12143</v>
      </c>
      <c r="J19" s="433">
        <f>SUM(J6:J18)</f>
        <v>10769</v>
      </c>
      <c r="K19" s="405">
        <f>J19-I19</f>
        <v>-1374</v>
      </c>
      <c r="L19" s="404">
        <f t="shared" si="2"/>
        <v>36772</v>
      </c>
      <c r="M19" s="404">
        <f t="shared" si="2"/>
        <v>37312</v>
      </c>
      <c r="N19" s="404">
        <f t="shared" si="2"/>
        <v>35066</v>
      </c>
      <c r="O19" s="433">
        <f t="shared" si="2"/>
        <v>-2246</v>
      </c>
      <c r="P19" s="402">
        <f t="shared" si="3"/>
        <v>-6</v>
      </c>
      <c r="Q19" s="401"/>
      <c r="R19" s="363"/>
    </row>
    <row r="20" spans="1:18" x14ac:dyDescent="0.2">
      <c r="A20" s="399"/>
      <c r="B20" s="422"/>
      <c r="C20" s="428" t="s">
        <v>52</v>
      </c>
      <c r="D20" s="424">
        <v>21</v>
      </c>
      <c r="E20" s="424">
        <v>15</v>
      </c>
      <c r="F20" s="424">
        <v>11</v>
      </c>
      <c r="G20" s="432">
        <f t="shared" si="0"/>
        <v>-4</v>
      </c>
      <c r="H20" s="424">
        <v>34</v>
      </c>
      <c r="I20" s="424">
        <v>22</v>
      </c>
      <c r="J20" s="424">
        <v>16</v>
      </c>
      <c r="K20" s="431">
        <f>J20-I20</f>
        <v>-6</v>
      </c>
      <c r="L20" s="424">
        <f t="shared" si="2"/>
        <v>55</v>
      </c>
      <c r="M20" s="424">
        <v>36</v>
      </c>
      <c r="N20" s="424">
        <v>26</v>
      </c>
      <c r="O20" s="424">
        <f t="shared" si="2"/>
        <v>-10</v>
      </c>
      <c r="P20" s="423">
        <f t="shared" si="3"/>
        <v>-27.8</v>
      </c>
      <c r="Q20" s="401"/>
      <c r="R20" s="363"/>
    </row>
    <row r="21" spans="1:18" x14ac:dyDescent="0.2">
      <c r="A21" s="399"/>
      <c r="B21" s="422"/>
      <c r="C21" s="428" t="s">
        <v>51</v>
      </c>
      <c r="D21" s="424">
        <v>130</v>
      </c>
      <c r="E21" s="424">
        <v>110</v>
      </c>
      <c r="F21" s="424">
        <v>149</v>
      </c>
      <c r="G21" s="425">
        <f t="shared" si="0"/>
        <v>39</v>
      </c>
      <c r="H21" s="424">
        <v>0</v>
      </c>
      <c r="I21" s="424">
        <v>0</v>
      </c>
      <c r="J21" s="424">
        <v>0</v>
      </c>
      <c r="K21" s="418">
        <f t="shared" ref="K21:K35" si="4">J21-I21</f>
        <v>0</v>
      </c>
      <c r="L21" s="424">
        <f t="shared" si="2"/>
        <v>130</v>
      </c>
      <c r="M21" s="424">
        <f t="shared" si="2"/>
        <v>110</v>
      </c>
      <c r="N21" s="424">
        <f t="shared" si="2"/>
        <v>149</v>
      </c>
      <c r="O21" s="424">
        <f t="shared" si="2"/>
        <v>39</v>
      </c>
      <c r="P21" s="423">
        <f t="shared" si="3"/>
        <v>35.5</v>
      </c>
      <c r="Q21" s="401"/>
      <c r="R21" s="363"/>
    </row>
    <row r="22" spans="1:18" x14ac:dyDescent="0.2">
      <c r="A22" s="399"/>
      <c r="B22" s="422"/>
      <c r="C22" s="428" t="s">
        <v>81</v>
      </c>
      <c r="D22" s="424"/>
      <c r="E22" s="424">
        <v>0</v>
      </c>
      <c r="F22" s="424">
        <v>0</v>
      </c>
      <c r="G22" s="430">
        <f t="shared" si="0"/>
        <v>0</v>
      </c>
      <c r="H22" s="424"/>
      <c r="I22" s="424">
        <v>0</v>
      </c>
      <c r="J22" s="424">
        <v>0</v>
      </c>
      <c r="K22" s="418">
        <f t="shared" si="4"/>
        <v>0</v>
      </c>
      <c r="L22" s="424">
        <f t="shared" si="2"/>
        <v>0</v>
      </c>
      <c r="M22" s="424">
        <f t="shared" si="2"/>
        <v>0</v>
      </c>
      <c r="N22" s="424">
        <f t="shared" si="2"/>
        <v>0</v>
      </c>
      <c r="O22" s="424">
        <f t="shared" si="2"/>
        <v>0</v>
      </c>
      <c r="P22" s="423" t="str">
        <f t="shared" si="3"/>
        <v/>
      </c>
      <c r="Q22" s="401"/>
      <c r="R22" s="363"/>
    </row>
    <row r="23" spans="1:18" x14ac:dyDescent="0.2">
      <c r="A23" s="399"/>
      <c r="B23" s="422"/>
      <c r="C23" s="428" t="s">
        <v>49</v>
      </c>
      <c r="D23" s="424">
        <v>1764</v>
      </c>
      <c r="E23" s="424">
        <v>1696</v>
      </c>
      <c r="F23" s="424">
        <v>1364</v>
      </c>
      <c r="G23" s="418">
        <f t="shared" si="0"/>
        <v>-332</v>
      </c>
      <c r="H23" s="424">
        <v>546</v>
      </c>
      <c r="I23" s="424">
        <v>477</v>
      </c>
      <c r="J23" s="424">
        <v>329</v>
      </c>
      <c r="K23" s="418">
        <f t="shared" si="4"/>
        <v>-148</v>
      </c>
      <c r="L23" s="424">
        <f t="shared" si="2"/>
        <v>2310</v>
      </c>
      <c r="M23" s="424">
        <f t="shared" si="2"/>
        <v>2173</v>
      </c>
      <c r="N23" s="424">
        <v>1694</v>
      </c>
      <c r="O23" s="424">
        <f t="shared" si="2"/>
        <v>-480</v>
      </c>
      <c r="P23" s="423">
        <f t="shared" si="3"/>
        <v>-22.1</v>
      </c>
      <c r="Q23" s="401"/>
      <c r="R23" s="363"/>
    </row>
    <row r="24" spans="1:18" x14ac:dyDescent="0.2">
      <c r="A24" s="399"/>
      <c r="B24" s="429" t="s">
        <v>48</v>
      </c>
      <c r="C24" s="428" t="s">
        <v>47</v>
      </c>
      <c r="D24" s="424">
        <v>980</v>
      </c>
      <c r="E24" s="424">
        <v>932</v>
      </c>
      <c r="F24" s="424">
        <v>591</v>
      </c>
      <c r="G24" s="425">
        <f t="shared" si="0"/>
        <v>-341</v>
      </c>
      <c r="H24" s="424">
        <v>228</v>
      </c>
      <c r="I24" s="424">
        <v>201</v>
      </c>
      <c r="J24" s="424">
        <v>142</v>
      </c>
      <c r="K24" s="418">
        <f t="shared" si="4"/>
        <v>-59</v>
      </c>
      <c r="L24" s="424">
        <f t="shared" si="2"/>
        <v>1208</v>
      </c>
      <c r="M24" s="424">
        <v>1134</v>
      </c>
      <c r="N24" s="424">
        <v>734</v>
      </c>
      <c r="O24" s="424">
        <f t="shared" si="2"/>
        <v>-400</v>
      </c>
      <c r="P24" s="423">
        <f t="shared" si="3"/>
        <v>-35.299999999999997</v>
      </c>
      <c r="Q24" s="401"/>
      <c r="R24" s="363"/>
    </row>
    <row r="25" spans="1:18" x14ac:dyDescent="0.2">
      <c r="A25" s="399"/>
      <c r="B25" s="422"/>
      <c r="C25" s="428" t="s">
        <v>46</v>
      </c>
      <c r="D25" s="424">
        <v>1495</v>
      </c>
      <c r="E25" s="424">
        <v>1554</v>
      </c>
      <c r="F25" s="424">
        <v>1436</v>
      </c>
      <c r="G25" s="418">
        <f t="shared" si="0"/>
        <v>-118</v>
      </c>
      <c r="H25" s="424">
        <v>431</v>
      </c>
      <c r="I25" s="424">
        <v>439</v>
      </c>
      <c r="J25" s="424">
        <v>457</v>
      </c>
      <c r="K25" s="425">
        <f t="shared" si="4"/>
        <v>18</v>
      </c>
      <c r="L25" s="424">
        <f t="shared" si="2"/>
        <v>1926</v>
      </c>
      <c r="M25" s="424">
        <v>1992</v>
      </c>
      <c r="N25" s="424">
        <f t="shared" si="2"/>
        <v>1893</v>
      </c>
      <c r="O25" s="424">
        <f t="shared" si="2"/>
        <v>-100</v>
      </c>
      <c r="P25" s="423">
        <f t="shared" si="3"/>
        <v>-5</v>
      </c>
      <c r="Q25" s="401"/>
      <c r="R25" s="363"/>
    </row>
    <row r="26" spans="1:18" x14ac:dyDescent="0.2">
      <c r="A26" s="399"/>
      <c r="B26" s="429" t="s">
        <v>45</v>
      </c>
      <c r="C26" s="428" t="s">
        <v>44</v>
      </c>
      <c r="D26" s="424">
        <v>204</v>
      </c>
      <c r="E26" s="424">
        <v>205</v>
      </c>
      <c r="F26" s="424">
        <v>200</v>
      </c>
      <c r="G26" s="418">
        <f t="shared" si="0"/>
        <v>-5</v>
      </c>
      <c r="H26" s="424">
        <v>77</v>
      </c>
      <c r="I26" s="424">
        <v>84</v>
      </c>
      <c r="J26" s="424">
        <v>88</v>
      </c>
      <c r="K26" s="430">
        <f t="shared" si="4"/>
        <v>4</v>
      </c>
      <c r="L26" s="424">
        <f t="shared" si="2"/>
        <v>281</v>
      </c>
      <c r="M26" s="424">
        <f t="shared" si="2"/>
        <v>289</v>
      </c>
      <c r="N26" s="424">
        <f t="shared" si="2"/>
        <v>288</v>
      </c>
      <c r="O26" s="424">
        <f t="shared" si="2"/>
        <v>-1</v>
      </c>
      <c r="P26" s="423">
        <f t="shared" si="3"/>
        <v>-0.3</v>
      </c>
      <c r="Q26" s="401"/>
      <c r="R26" s="363"/>
    </row>
    <row r="27" spans="1:18" x14ac:dyDescent="0.2">
      <c r="A27" s="399"/>
      <c r="B27" s="422"/>
      <c r="C27" s="428" t="s">
        <v>43</v>
      </c>
      <c r="D27" s="424">
        <v>2</v>
      </c>
      <c r="E27" s="424">
        <v>2</v>
      </c>
      <c r="F27" s="424">
        <v>2</v>
      </c>
      <c r="G27" s="418">
        <f t="shared" si="0"/>
        <v>0</v>
      </c>
      <c r="H27" s="424">
        <v>0</v>
      </c>
      <c r="I27" s="424">
        <v>0</v>
      </c>
      <c r="J27" s="424">
        <v>0</v>
      </c>
      <c r="K27" s="430">
        <f t="shared" si="4"/>
        <v>0</v>
      </c>
      <c r="L27" s="424">
        <f t="shared" si="2"/>
        <v>2</v>
      </c>
      <c r="M27" s="424">
        <f t="shared" si="2"/>
        <v>2</v>
      </c>
      <c r="N27" s="424">
        <f t="shared" si="2"/>
        <v>2</v>
      </c>
      <c r="O27" s="424">
        <f t="shared" si="2"/>
        <v>0</v>
      </c>
      <c r="P27" s="423">
        <f t="shared" si="3"/>
        <v>0</v>
      </c>
      <c r="Q27" s="401"/>
      <c r="R27" s="363"/>
    </row>
    <row r="28" spans="1:18" x14ac:dyDescent="0.2">
      <c r="A28" s="399"/>
      <c r="B28" s="429" t="s">
        <v>42</v>
      </c>
      <c r="C28" s="428" t="s">
        <v>124</v>
      </c>
      <c r="D28" s="424">
        <v>370</v>
      </c>
      <c r="E28" s="424">
        <v>410</v>
      </c>
      <c r="F28" s="424">
        <v>444</v>
      </c>
      <c r="G28" s="425">
        <f t="shared" si="0"/>
        <v>34</v>
      </c>
      <c r="H28" s="424">
        <v>73</v>
      </c>
      <c r="I28" s="424">
        <v>77</v>
      </c>
      <c r="J28" s="424">
        <v>79</v>
      </c>
      <c r="K28" s="418">
        <f t="shared" si="4"/>
        <v>2</v>
      </c>
      <c r="L28" s="424">
        <f t="shared" si="2"/>
        <v>443</v>
      </c>
      <c r="M28" s="424">
        <v>486</v>
      </c>
      <c r="N28" s="424">
        <v>524</v>
      </c>
      <c r="O28" s="424">
        <f t="shared" si="2"/>
        <v>36</v>
      </c>
      <c r="P28" s="423">
        <f t="shared" si="3"/>
        <v>7.4</v>
      </c>
      <c r="Q28" s="401"/>
      <c r="R28" s="363"/>
    </row>
    <row r="29" spans="1:18" x14ac:dyDescent="0.2">
      <c r="A29" s="399"/>
      <c r="B29" s="422"/>
      <c r="C29" s="428" t="s">
        <v>79</v>
      </c>
      <c r="D29" s="424">
        <v>82</v>
      </c>
      <c r="E29" s="424">
        <v>83</v>
      </c>
      <c r="F29" s="424">
        <v>105</v>
      </c>
      <c r="G29" s="430">
        <f t="shared" si="0"/>
        <v>22</v>
      </c>
      <c r="H29" s="424">
        <v>41</v>
      </c>
      <c r="I29" s="424">
        <v>98</v>
      </c>
      <c r="J29" s="424">
        <v>91</v>
      </c>
      <c r="K29" s="427">
        <f t="shared" si="4"/>
        <v>-7</v>
      </c>
      <c r="L29" s="424">
        <f t="shared" si="2"/>
        <v>123</v>
      </c>
      <c r="M29" s="424">
        <v>182</v>
      </c>
      <c r="N29" s="424">
        <v>197</v>
      </c>
      <c r="O29" s="424">
        <f t="shared" si="2"/>
        <v>15</v>
      </c>
      <c r="P29" s="423">
        <f t="shared" si="3"/>
        <v>8.1999999999999993</v>
      </c>
      <c r="Q29" s="401"/>
      <c r="R29" s="363"/>
    </row>
    <row r="30" spans="1:18" ht="17.25" customHeight="1" x14ac:dyDescent="0.2">
      <c r="A30" s="399"/>
      <c r="B30" s="429" t="s">
        <v>40</v>
      </c>
      <c r="C30" s="428" t="s">
        <v>39</v>
      </c>
      <c r="D30" s="424">
        <v>208</v>
      </c>
      <c r="E30" s="424">
        <v>152</v>
      </c>
      <c r="F30" s="424">
        <v>148</v>
      </c>
      <c r="G30" s="418">
        <f t="shared" si="0"/>
        <v>-4</v>
      </c>
      <c r="H30" s="424">
        <v>107</v>
      </c>
      <c r="I30" s="424">
        <v>120</v>
      </c>
      <c r="J30" s="424">
        <v>120</v>
      </c>
      <c r="K30" s="427">
        <f t="shared" si="4"/>
        <v>0</v>
      </c>
      <c r="L30" s="424">
        <f t="shared" si="2"/>
        <v>315</v>
      </c>
      <c r="M30" s="424">
        <v>271</v>
      </c>
      <c r="N30" s="424">
        <f t="shared" si="2"/>
        <v>268</v>
      </c>
      <c r="O30" s="424">
        <f t="shared" si="2"/>
        <v>-4</v>
      </c>
      <c r="P30" s="423">
        <f t="shared" si="3"/>
        <v>-1.5</v>
      </c>
      <c r="Q30" s="401"/>
      <c r="R30" s="363"/>
    </row>
    <row r="31" spans="1:18" ht="17.25" customHeight="1" x14ac:dyDescent="0.2">
      <c r="A31" s="399"/>
      <c r="B31" s="422"/>
      <c r="C31" s="428" t="s">
        <v>38</v>
      </c>
      <c r="D31" s="424">
        <v>1</v>
      </c>
      <c r="E31" s="424">
        <v>1</v>
      </c>
      <c r="F31" s="424">
        <v>1</v>
      </c>
      <c r="G31" s="418">
        <f t="shared" si="0"/>
        <v>0</v>
      </c>
      <c r="H31" s="424"/>
      <c r="I31" s="424">
        <v>0</v>
      </c>
      <c r="J31" s="424">
        <v>0</v>
      </c>
      <c r="K31" s="427">
        <f t="shared" si="4"/>
        <v>0</v>
      </c>
      <c r="L31" s="424">
        <f t="shared" si="2"/>
        <v>1</v>
      </c>
      <c r="M31" s="424">
        <v>1</v>
      </c>
      <c r="N31" s="424">
        <f t="shared" si="2"/>
        <v>1</v>
      </c>
      <c r="O31" s="424">
        <f t="shared" si="2"/>
        <v>0</v>
      </c>
      <c r="P31" s="423">
        <f t="shared" si="3"/>
        <v>0</v>
      </c>
      <c r="Q31" s="401"/>
      <c r="R31" s="363"/>
    </row>
    <row r="32" spans="1:18" x14ac:dyDescent="0.2">
      <c r="A32" s="399"/>
      <c r="B32" s="422"/>
      <c r="C32" s="428" t="s">
        <v>37</v>
      </c>
      <c r="D32" s="424"/>
      <c r="E32" s="424">
        <v>0</v>
      </c>
      <c r="F32" s="424">
        <v>0</v>
      </c>
      <c r="G32" s="418">
        <f t="shared" si="0"/>
        <v>0</v>
      </c>
      <c r="H32" s="424"/>
      <c r="I32" s="424">
        <v>0</v>
      </c>
      <c r="J32" s="424">
        <v>0</v>
      </c>
      <c r="K32" s="427">
        <f t="shared" si="4"/>
        <v>0</v>
      </c>
      <c r="L32" s="424">
        <f t="shared" si="2"/>
        <v>0</v>
      </c>
      <c r="M32" s="424">
        <f t="shared" si="2"/>
        <v>0</v>
      </c>
      <c r="N32" s="424">
        <f t="shared" si="2"/>
        <v>0</v>
      </c>
      <c r="O32" s="424">
        <f t="shared" si="2"/>
        <v>0</v>
      </c>
      <c r="P32" s="423" t="str">
        <f t="shared" si="3"/>
        <v/>
      </c>
      <c r="Q32" s="401"/>
      <c r="R32" s="363"/>
    </row>
    <row r="33" spans="1:18" x14ac:dyDescent="0.2">
      <c r="A33" s="399"/>
      <c r="B33" s="422"/>
      <c r="C33" s="426" t="s">
        <v>36</v>
      </c>
      <c r="D33" s="424">
        <v>3</v>
      </c>
      <c r="E33" s="424">
        <v>0</v>
      </c>
      <c r="F33" s="424">
        <v>0</v>
      </c>
      <c r="G33" s="418">
        <f t="shared" si="0"/>
        <v>0</v>
      </c>
      <c r="H33" s="424">
        <v>15</v>
      </c>
      <c r="I33" s="424">
        <v>0</v>
      </c>
      <c r="J33" s="424">
        <v>2</v>
      </c>
      <c r="K33" s="425">
        <f t="shared" si="4"/>
        <v>2</v>
      </c>
      <c r="L33" s="424">
        <f t="shared" si="2"/>
        <v>18</v>
      </c>
      <c r="M33" s="424">
        <f t="shared" si="2"/>
        <v>0</v>
      </c>
      <c r="N33" s="424">
        <f t="shared" si="2"/>
        <v>2</v>
      </c>
      <c r="O33" s="424">
        <f t="shared" si="2"/>
        <v>2</v>
      </c>
      <c r="P33" s="423" t="str">
        <f t="shared" si="3"/>
        <v>皆増　　</v>
      </c>
      <c r="Q33" s="401"/>
      <c r="R33" s="363"/>
    </row>
    <row r="34" spans="1:18" x14ac:dyDescent="0.2">
      <c r="A34" s="399"/>
      <c r="B34" s="422"/>
      <c r="C34" s="421" t="s">
        <v>78</v>
      </c>
      <c r="D34" s="420">
        <v>57</v>
      </c>
      <c r="E34" s="419">
        <v>39</v>
      </c>
      <c r="F34" s="419">
        <v>38</v>
      </c>
      <c r="G34" s="418">
        <f t="shared" si="0"/>
        <v>-1</v>
      </c>
      <c r="H34" s="416">
        <v>116</v>
      </c>
      <c r="I34" s="416">
        <v>192</v>
      </c>
      <c r="J34" s="416">
        <v>194</v>
      </c>
      <c r="K34" s="417">
        <f t="shared" si="4"/>
        <v>2</v>
      </c>
      <c r="L34" s="416">
        <f t="shared" si="2"/>
        <v>173</v>
      </c>
      <c r="M34" s="416">
        <f t="shared" si="2"/>
        <v>231</v>
      </c>
      <c r="N34" s="416">
        <f t="shared" si="2"/>
        <v>232</v>
      </c>
      <c r="O34" s="416">
        <f t="shared" si="2"/>
        <v>1</v>
      </c>
      <c r="P34" s="415">
        <f t="shared" si="3"/>
        <v>0.4</v>
      </c>
      <c r="Q34" s="401"/>
      <c r="R34" s="363"/>
    </row>
    <row r="35" spans="1:18" x14ac:dyDescent="0.2">
      <c r="A35" s="399"/>
      <c r="B35" s="414"/>
      <c r="C35" s="413" t="s">
        <v>34</v>
      </c>
      <c r="D35" s="412">
        <f>SUM(D20:D34)</f>
        <v>5317</v>
      </c>
      <c r="E35" s="412">
        <f>SUM(E20:E34)</f>
        <v>5199</v>
      </c>
      <c r="F35" s="412">
        <v>4490</v>
      </c>
      <c r="G35" s="790">
        <f t="shared" si="0"/>
        <v>-709</v>
      </c>
      <c r="H35" s="411">
        <f>SUM(H20:H34)</f>
        <v>1668</v>
      </c>
      <c r="I35" s="411">
        <f>SUM(I20:I34)</f>
        <v>1710</v>
      </c>
      <c r="J35" s="411">
        <v>1519</v>
      </c>
      <c r="K35" s="410">
        <f t="shared" si="4"/>
        <v>-191</v>
      </c>
      <c r="L35" s="409">
        <f t="shared" si="2"/>
        <v>6985</v>
      </c>
      <c r="M35" s="409">
        <f t="shared" si="2"/>
        <v>6909</v>
      </c>
      <c r="N35" s="409">
        <f t="shared" si="2"/>
        <v>6009</v>
      </c>
      <c r="O35" s="409">
        <f t="shared" si="2"/>
        <v>-900</v>
      </c>
      <c r="P35" s="408">
        <f t="shared" si="3"/>
        <v>-13</v>
      </c>
      <c r="Q35" s="401"/>
      <c r="R35" s="363"/>
    </row>
    <row r="36" spans="1:18" ht="16.8" thickBot="1" x14ac:dyDescent="0.25">
      <c r="A36" s="399"/>
      <c r="B36" s="908" t="s">
        <v>33</v>
      </c>
      <c r="C36" s="909"/>
      <c r="D36" s="407">
        <f>SUM(D35,D19)</f>
        <v>29782</v>
      </c>
      <c r="E36" s="407">
        <f>SUM(E35,E19)</f>
        <v>30368</v>
      </c>
      <c r="F36" s="407">
        <f>SUM(F35,F19)</f>
        <v>28787</v>
      </c>
      <c r="G36" s="791">
        <f t="shared" si="0"/>
        <v>-1581</v>
      </c>
      <c r="H36" s="406">
        <f>SUM(H19,H35)</f>
        <v>13975</v>
      </c>
      <c r="I36" s="406">
        <v>13852</v>
      </c>
      <c r="J36" s="406">
        <v>12287</v>
      </c>
      <c r="K36" s="405">
        <f>J36-I36</f>
        <v>-1565</v>
      </c>
      <c r="L36" s="404">
        <f t="shared" si="2"/>
        <v>43757</v>
      </c>
      <c r="M36" s="404">
        <v>44221</v>
      </c>
      <c r="N36" s="404">
        <f>SUM(F36,J36)</f>
        <v>41074</v>
      </c>
      <c r="O36" s="403">
        <f t="shared" si="2"/>
        <v>-3146</v>
      </c>
      <c r="P36" s="402">
        <f t="shared" si="3"/>
        <v>-7.1</v>
      </c>
      <c r="Q36" s="401"/>
      <c r="R36" s="363"/>
    </row>
    <row r="37" spans="1:18" x14ac:dyDescent="0.2">
      <c r="A37" s="399"/>
      <c r="B37" s="8" t="s">
        <v>123</v>
      </c>
      <c r="C37" s="8" t="s">
        <v>122</v>
      </c>
      <c r="D37" s="8"/>
      <c r="E37" s="8"/>
      <c r="F37" s="8"/>
      <c r="G37" s="8"/>
      <c r="H37" s="8"/>
      <c r="I37" s="8"/>
      <c r="J37" s="8"/>
      <c r="K37" s="399"/>
      <c r="L37" s="399"/>
      <c r="M37" s="399"/>
      <c r="N37" s="399"/>
      <c r="O37" s="399"/>
      <c r="P37" s="399"/>
      <c r="Q37" s="399"/>
    </row>
    <row r="38" spans="1:18" x14ac:dyDescent="0.2">
      <c r="A38" s="399"/>
      <c r="B38" s="8"/>
      <c r="C38" s="400" t="s">
        <v>73</v>
      </c>
      <c r="D38" s="8"/>
      <c r="E38" s="8"/>
      <c r="F38" s="8"/>
      <c r="G38" s="8"/>
      <c r="H38" s="8"/>
      <c r="I38" s="8"/>
      <c r="J38" s="8"/>
      <c r="K38" s="399"/>
      <c r="L38" s="399"/>
      <c r="M38" s="399"/>
      <c r="N38" s="399"/>
      <c r="O38" s="399"/>
      <c r="P38" s="399"/>
      <c r="Q38" s="399"/>
    </row>
    <row r="39" spans="1:18" hidden="1" x14ac:dyDescent="0.2">
      <c r="A39" s="399"/>
      <c r="B39" s="399" t="s">
        <v>121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</row>
    <row r="40" spans="1:18" hidden="1" x14ac:dyDescent="0.2">
      <c r="B40" s="398"/>
      <c r="C40" s="397" t="s">
        <v>120</v>
      </c>
      <c r="D40" s="396"/>
      <c r="E40" s="396"/>
      <c r="F40" s="396"/>
      <c r="G40" s="395"/>
      <c r="H40" s="396"/>
      <c r="I40" s="396"/>
      <c r="J40" s="396"/>
      <c r="K40" s="395"/>
      <c r="L40" s="396"/>
      <c r="M40" s="396"/>
      <c r="N40" s="396"/>
      <c r="O40" s="396"/>
      <c r="P40" s="395"/>
      <c r="Q40" s="364"/>
      <c r="R40" s="363"/>
    </row>
    <row r="41" spans="1:18" hidden="1" x14ac:dyDescent="0.2">
      <c r="B41" s="376"/>
      <c r="C41" s="394"/>
      <c r="D41" s="904"/>
      <c r="E41" s="904"/>
      <c r="F41" s="904"/>
      <c r="G41" s="905"/>
      <c r="H41" s="904"/>
      <c r="I41" s="904"/>
      <c r="J41" s="904"/>
      <c r="K41" s="905"/>
      <c r="L41" s="393"/>
      <c r="M41" s="393"/>
      <c r="N41" s="393"/>
      <c r="O41" s="393"/>
      <c r="P41" s="392"/>
      <c r="Q41" s="364"/>
      <c r="R41" s="363"/>
    </row>
    <row r="42" spans="1:18" ht="16.8" hidden="1" thickBot="1" x14ac:dyDescent="0.25">
      <c r="B42" s="910" t="s">
        <v>66</v>
      </c>
      <c r="C42" s="911"/>
      <c r="D42" s="390"/>
      <c r="E42" s="390"/>
      <c r="F42" s="390"/>
      <c r="G42" s="391" t="s">
        <v>119</v>
      </c>
      <c r="H42" s="390"/>
      <c r="I42" s="390"/>
      <c r="J42" s="390"/>
      <c r="K42" s="391" t="s">
        <v>119</v>
      </c>
      <c r="L42" s="390"/>
      <c r="M42" s="390"/>
      <c r="N42" s="390"/>
      <c r="O42" s="389" t="s">
        <v>119</v>
      </c>
      <c r="P42" s="384" t="s">
        <v>118</v>
      </c>
      <c r="Q42" s="364"/>
      <c r="R42" s="363"/>
    </row>
    <row r="43" spans="1:18" hidden="1" x14ac:dyDescent="0.2">
      <c r="B43" s="376"/>
      <c r="C43" s="382" t="s">
        <v>58</v>
      </c>
      <c r="D43" s="380"/>
      <c r="E43" s="380"/>
      <c r="F43" s="380"/>
      <c r="G43" s="379">
        <v>-147440</v>
      </c>
      <c r="H43" s="380"/>
      <c r="I43" s="380"/>
      <c r="J43" s="380"/>
      <c r="K43" s="379">
        <v>-258414</v>
      </c>
      <c r="L43" s="378"/>
      <c r="M43" s="378"/>
      <c r="N43" s="378"/>
      <c r="O43" s="378">
        <v>-405854</v>
      </c>
      <c r="P43" s="377">
        <v>-14.6</v>
      </c>
      <c r="Q43" s="364"/>
      <c r="R43" s="363"/>
    </row>
    <row r="44" spans="1:18" hidden="1" x14ac:dyDescent="0.2">
      <c r="B44" s="376"/>
      <c r="C44" s="382" t="s">
        <v>52</v>
      </c>
      <c r="D44" s="380"/>
      <c r="E44" s="380"/>
      <c r="F44" s="380"/>
      <c r="G44" s="379">
        <v>0</v>
      </c>
      <c r="H44" s="380"/>
      <c r="I44" s="380"/>
      <c r="J44" s="380"/>
      <c r="K44" s="379">
        <v>0</v>
      </c>
      <c r="L44" s="378"/>
      <c r="M44" s="378"/>
      <c r="N44" s="378"/>
      <c r="O44" s="378">
        <v>0</v>
      </c>
      <c r="P44" s="377" t="s">
        <v>113</v>
      </c>
      <c r="Q44" s="364"/>
      <c r="R44" s="363"/>
    </row>
    <row r="45" spans="1:18" hidden="1" x14ac:dyDescent="0.2">
      <c r="B45" s="376"/>
      <c r="C45" s="382" t="s">
        <v>57</v>
      </c>
      <c r="D45" s="380"/>
      <c r="E45" s="380"/>
      <c r="F45" s="380"/>
      <c r="G45" s="379">
        <v>0</v>
      </c>
      <c r="H45" s="380"/>
      <c r="I45" s="380"/>
      <c r="J45" s="380"/>
      <c r="K45" s="379">
        <v>0</v>
      </c>
      <c r="L45" s="378"/>
      <c r="M45" s="378"/>
      <c r="N45" s="378"/>
      <c r="O45" s="378">
        <v>0</v>
      </c>
      <c r="P45" s="377" t="s">
        <v>113</v>
      </c>
      <c r="Q45" s="364"/>
      <c r="R45" s="363"/>
    </row>
    <row r="46" spans="1:18" hidden="1" x14ac:dyDescent="0.2">
      <c r="B46" s="383" t="s">
        <v>48</v>
      </c>
      <c r="C46" s="382" t="s">
        <v>56</v>
      </c>
      <c r="D46" s="380"/>
      <c r="E46" s="380"/>
      <c r="F46" s="380"/>
      <c r="G46" s="379">
        <v>-56773</v>
      </c>
      <c r="H46" s="380"/>
      <c r="I46" s="380"/>
      <c r="J46" s="380"/>
      <c r="K46" s="379">
        <v>0</v>
      </c>
      <c r="L46" s="378"/>
      <c r="M46" s="378"/>
      <c r="N46" s="378"/>
      <c r="O46" s="378">
        <v>-56773</v>
      </c>
      <c r="P46" s="377">
        <v>-99.6</v>
      </c>
      <c r="Q46" s="364"/>
      <c r="R46" s="363"/>
    </row>
    <row r="47" spans="1:18" hidden="1" x14ac:dyDescent="0.2">
      <c r="B47" s="376"/>
      <c r="C47" s="382" t="s">
        <v>55</v>
      </c>
      <c r="D47" s="380"/>
      <c r="E47" s="380"/>
      <c r="F47" s="380"/>
      <c r="G47" s="379">
        <v>-27032</v>
      </c>
      <c r="H47" s="380"/>
      <c r="I47" s="380"/>
      <c r="J47" s="380"/>
      <c r="K47" s="379">
        <v>-26346</v>
      </c>
      <c r="L47" s="378"/>
      <c r="M47" s="378"/>
      <c r="N47" s="378"/>
      <c r="O47" s="378">
        <v>-53378</v>
      </c>
      <c r="P47" s="377">
        <v>-0.9</v>
      </c>
      <c r="Q47" s="364"/>
      <c r="R47" s="363"/>
    </row>
    <row r="48" spans="1:18" hidden="1" x14ac:dyDescent="0.2">
      <c r="B48" s="376"/>
      <c r="C48" s="382" t="s">
        <v>49</v>
      </c>
      <c r="D48" s="380"/>
      <c r="E48" s="380"/>
      <c r="F48" s="380"/>
      <c r="G48" s="379">
        <v>30921</v>
      </c>
      <c r="H48" s="380"/>
      <c r="I48" s="380"/>
      <c r="J48" s="380"/>
      <c r="K48" s="379">
        <v>27265</v>
      </c>
      <c r="L48" s="378"/>
      <c r="M48" s="378"/>
      <c r="N48" s="378"/>
      <c r="O48" s="378">
        <v>58186</v>
      </c>
      <c r="P48" s="377">
        <v>20.5</v>
      </c>
      <c r="Q48" s="364"/>
      <c r="R48" s="363"/>
    </row>
    <row r="49" spans="2:18" hidden="1" x14ac:dyDescent="0.2">
      <c r="B49" s="383" t="s">
        <v>42</v>
      </c>
      <c r="C49" s="382" t="s">
        <v>47</v>
      </c>
      <c r="D49" s="380"/>
      <c r="E49" s="380"/>
      <c r="F49" s="380"/>
      <c r="G49" s="379">
        <v>0</v>
      </c>
      <c r="H49" s="380"/>
      <c r="I49" s="380"/>
      <c r="J49" s="380"/>
      <c r="K49" s="379">
        <v>-23381</v>
      </c>
      <c r="L49" s="378"/>
      <c r="M49" s="378"/>
      <c r="N49" s="378"/>
      <c r="O49" s="378">
        <v>-23381</v>
      </c>
      <c r="P49" s="377">
        <v>-30.7</v>
      </c>
      <c r="Q49" s="364"/>
      <c r="R49" s="363"/>
    </row>
    <row r="50" spans="2:18" hidden="1" x14ac:dyDescent="0.2">
      <c r="B50" s="383"/>
      <c r="C50" s="388" t="s">
        <v>117</v>
      </c>
      <c r="D50" s="380"/>
      <c r="E50" s="380"/>
      <c r="F50" s="380"/>
      <c r="G50" s="379">
        <v>-7497</v>
      </c>
      <c r="H50" s="380"/>
      <c r="I50" s="380"/>
      <c r="J50" s="380"/>
      <c r="K50" s="379">
        <v>127</v>
      </c>
      <c r="L50" s="378"/>
      <c r="M50" s="378"/>
      <c r="N50" s="378"/>
      <c r="O50" s="378">
        <v>-7370</v>
      </c>
      <c r="P50" s="377">
        <v>-11.9</v>
      </c>
      <c r="Q50" s="364"/>
      <c r="R50" s="363"/>
    </row>
    <row r="51" spans="2:18" hidden="1" x14ac:dyDescent="0.2">
      <c r="B51" s="376"/>
      <c r="C51" s="382" t="s">
        <v>38</v>
      </c>
      <c r="D51" s="380"/>
      <c r="E51" s="380"/>
      <c r="F51" s="380"/>
      <c r="G51" s="379">
        <v>0</v>
      </c>
      <c r="H51" s="380"/>
      <c r="I51" s="380"/>
      <c r="J51" s="380"/>
      <c r="K51" s="379">
        <v>0</v>
      </c>
      <c r="L51" s="378"/>
      <c r="M51" s="378"/>
      <c r="N51" s="378"/>
      <c r="O51" s="378">
        <v>0</v>
      </c>
      <c r="P51" s="377" t="s">
        <v>113</v>
      </c>
      <c r="Q51" s="364"/>
      <c r="R51" s="363"/>
    </row>
    <row r="52" spans="2:18" hidden="1" x14ac:dyDescent="0.2">
      <c r="B52" s="376"/>
      <c r="C52" s="382" t="s">
        <v>37</v>
      </c>
      <c r="D52" s="380"/>
      <c r="E52" s="380"/>
      <c r="F52" s="380"/>
      <c r="G52" s="379">
        <v>0</v>
      </c>
      <c r="H52" s="380"/>
      <c r="I52" s="380"/>
      <c r="J52" s="380"/>
      <c r="K52" s="379">
        <v>0</v>
      </c>
      <c r="L52" s="378"/>
      <c r="M52" s="378"/>
      <c r="N52" s="378"/>
      <c r="O52" s="378">
        <v>0</v>
      </c>
      <c r="P52" s="377" t="s">
        <v>113</v>
      </c>
      <c r="Q52" s="364"/>
      <c r="R52" s="363"/>
    </row>
    <row r="53" spans="2:18" hidden="1" x14ac:dyDescent="0.2">
      <c r="B53" s="383" t="s">
        <v>40</v>
      </c>
      <c r="C53" s="382" t="s">
        <v>36</v>
      </c>
      <c r="D53" s="380"/>
      <c r="E53" s="380"/>
      <c r="F53" s="380"/>
      <c r="G53" s="379">
        <v>0</v>
      </c>
      <c r="H53" s="380"/>
      <c r="I53" s="380"/>
      <c r="J53" s="380"/>
      <c r="K53" s="379">
        <v>-110000</v>
      </c>
      <c r="L53" s="378"/>
      <c r="M53" s="378"/>
      <c r="N53" s="378"/>
      <c r="O53" s="378">
        <v>-110000</v>
      </c>
      <c r="P53" s="377">
        <v>-100</v>
      </c>
      <c r="Q53" s="364"/>
      <c r="R53" s="363"/>
    </row>
    <row r="54" spans="2:18" hidden="1" x14ac:dyDescent="0.2">
      <c r="B54" s="376"/>
      <c r="C54" s="382" t="s">
        <v>116</v>
      </c>
      <c r="D54" s="380"/>
      <c r="E54" s="380"/>
      <c r="F54" s="380"/>
      <c r="G54" s="379">
        <v>0</v>
      </c>
      <c r="H54" s="380"/>
      <c r="I54" s="380"/>
      <c r="J54" s="380"/>
      <c r="K54" s="379">
        <v>0</v>
      </c>
      <c r="L54" s="378"/>
      <c r="M54" s="378"/>
      <c r="N54" s="378"/>
      <c r="O54" s="378">
        <v>0</v>
      </c>
      <c r="P54" s="377" t="s">
        <v>113</v>
      </c>
      <c r="Q54" s="364"/>
      <c r="R54" s="363"/>
    </row>
    <row r="55" spans="2:18" hidden="1" x14ac:dyDescent="0.2">
      <c r="B55" s="376"/>
      <c r="C55" s="387" t="s">
        <v>115</v>
      </c>
      <c r="D55" s="380"/>
      <c r="E55" s="380"/>
      <c r="F55" s="380"/>
      <c r="G55" s="379">
        <v>-19000</v>
      </c>
      <c r="H55" s="380"/>
      <c r="I55" s="380"/>
      <c r="J55" s="380"/>
      <c r="K55" s="379">
        <v>998</v>
      </c>
      <c r="L55" s="378"/>
      <c r="M55" s="378"/>
      <c r="N55" s="378"/>
      <c r="O55" s="378">
        <v>-18002</v>
      </c>
      <c r="P55" s="377">
        <v>-94.7</v>
      </c>
      <c r="Q55" s="364"/>
      <c r="R55" s="363"/>
    </row>
    <row r="56" spans="2:18" hidden="1" x14ac:dyDescent="0.2">
      <c r="B56" s="376"/>
      <c r="C56" s="386" t="s">
        <v>114</v>
      </c>
      <c r="D56" s="372"/>
      <c r="E56" s="372"/>
      <c r="F56" s="372"/>
      <c r="G56" s="371">
        <v>0</v>
      </c>
      <c r="H56" s="372"/>
      <c r="I56" s="372"/>
      <c r="J56" s="372"/>
      <c r="K56" s="371">
        <v>0</v>
      </c>
      <c r="L56" s="370"/>
      <c r="M56" s="370"/>
      <c r="N56" s="370"/>
      <c r="O56" s="370">
        <v>0</v>
      </c>
      <c r="P56" s="369" t="s">
        <v>113</v>
      </c>
      <c r="Q56" s="364"/>
      <c r="R56" s="363"/>
    </row>
    <row r="57" spans="2:18" ht="16.8" hidden="1" thickBot="1" x14ac:dyDescent="0.25">
      <c r="B57" s="385"/>
      <c r="C57" s="384" t="s">
        <v>34</v>
      </c>
      <c r="D57" s="368"/>
      <c r="E57" s="368"/>
      <c r="F57" s="368"/>
      <c r="G57" s="367">
        <v>-226821</v>
      </c>
      <c r="H57" s="368"/>
      <c r="I57" s="368"/>
      <c r="J57" s="368"/>
      <c r="K57" s="367">
        <v>-389751</v>
      </c>
      <c r="L57" s="366"/>
      <c r="M57" s="366"/>
      <c r="N57" s="366"/>
      <c r="O57" s="366">
        <v>-616572</v>
      </c>
      <c r="P57" s="365">
        <v>-6.5</v>
      </c>
      <c r="Q57" s="364"/>
      <c r="R57" s="363"/>
    </row>
    <row r="58" spans="2:18" hidden="1" x14ac:dyDescent="0.2">
      <c r="B58" s="376"/>
      <c r="C58" s="382" t="s">
        <v>52</v>
      </c>
      <c r="D58" s="380"/>
      <c r="E58" s="380"/>
      <c r="F58" s="380"/>
      <c r="G58" s="379">
        <v>-66094</v>
      </c>
      <c r="H58" s="380"/>
      <c r="I58" s="380"/>
      <c r="J58" s="380"/>
      <c r="K58" s="379">
        <v>-193889</v>
      </c>
      <c r="L58" s="378"/>
      <c r="M58" s="378"/>
      <c r="N58" s="378"/>
      <c r="O58" s="378">
        <v>-259983</v>
      </c>
      <c r="P58" s="377">
        <v>-19.399999999999999</v>
      </c>
      <c r="Q58" s="364"/>
      <c r="R58" s="363"/>
    </row>
    <row r="59" spans="2:18" hidden="1" x14ac:dyDescent="0.2">
      <c r="B59" s="376"/>
      <c r="C59" s="382" t="s">
        <v>51</v>
      </c>
      <c r="D59" s="380"/>
      <c r="E59" s="380"/>
      <c r="F59" s="380"/>
      <c r="G59" s="379">
        <v>35153</v>
      </c>
      <c r="H59" s="380"/>
      <c r="I59" s="380"/>
      <c r="J59" s="380"/>
      <c r="K59" s="379">
        <v>-16027</v>
      </c>
      <c r="L59" s="378"/>
      <c r="M59" s="378"/>
      <c r="N59" s="378"/>
      <c r="O59" s="378">
        <v>19126</v>
      </c>
      <c r="P59" s="377">
        <v>30.5</v>
      </c>
      <c r="Q59" s="364"/>
      <c r="R59" s="363"/>
    </row>
    <row r="60" spans="2:18" hidden="1" x14ac:dyDescent="0.2">
      <c r="B60" s="376"/>
      <c r="C60" s="382" t="s">
        <v>81</v>
      </c>
      <c r="D60" s="380"/>
      <c r="E60" s="380"/>
      <c r="F60" s="380"/>
      <c r="G60" s="379">
        <v>0</v>
      </c>
      <c r="H60" s="380"/>
      <c r="I60" s="380"/>
      <c r="J60" s="380"/>
      <c r="K60" s="379">
        <v>0</v>
      </c>
      <c r="L60" s="378"/>
      <c r="M60" s="378"/>
      <c r="N60" s="378"/>
      <c r="O60" s="378">
        <v>0</v>
      </c>
      <c r="P60" s="377" t="s">
        <v>113</v>
      </c>
      <c r="Q60" s="364"/>
      <c r="R60" s="363"/>
    </row>
    <row r="61" spans="2:18" hidden="1" x14ac:dyDescent="0.2">
      <c r="B61" s="376"/>
      <c r="C61" s="382" t="s">
        <v>49</v>
      </c>
      <c r="D61" s="380"/>
      <c r="E61" s="380"/>
      <c r="F61" s="380"/>
      <c r="G61" s="379">
        <v>497627</v>
      </c>
      <c r="H61" s="380"/>
      <c r="I61" s="380"/>
      <c r="J61" s="380"/>
      <c r="K61" s="379">
        <v>181374</v>
      </c>
      <c r="L61" s="378"/>
      <c r="M61" s="378"/>
      <c r="N61" s="378"/>
      <c r="O61" s="378">
        <v>679001</v>
      </c>
      <c r="P61" s="377">
        <v>3.5</v>
      </c>
      <c r="Q61" s="364"/>
      <c r="R61" s="363"/>
    </row>
    <row r="62" spans="2:18" hidden="1" x14ac:dyDescent="0.2">
      <c r="B62" s="383" t="s">
        <v>48</v>
      </c>
      <c r="C62" s="382" t="s">
        <v>47</v>
      </c>
      <c r="D62" s="380"/>
      <c r="E62" s="380"/>
      <c r="F62" s="380"/>
      <c r="G62" s="379">
        <v>250083</v>
      </c>
      <c r="H62" s="380"/>
      <c r="I62" s="380"/>
      <c r="J62" s="380"/>
      <c r="K62" s="379">
        <v>-429162</v>
      </c>
      <c r="L62" s="378"/>
      <c r="M62" s="378"/>
      <c r="N62" s="378"/>
      <c r="O62" s="378">
        <v>-179079</v>
      </c>
      <c r="P62" s="377">
        <v>-6.8</v>
      </c>
      <c r="Q62" s="364"/>
      <c r="R62" s="363"/>
    </row>
    <row r="63" spans="2:18" hidden="1" x14ac:dyDescent="0.2">
      <c r="B63" s="376"/>
      <c r="C63" s="382" t="s">
        <v>46</v>
      </c>
      <c r="D63" s="380"/>
      <c r="E63" s="380"/>
      <c r="F63" s="380"/>
      <c r="G63" s="379">
        <v>106983</v>
      </c>
      <c r="H63" s="380"/>
      <c r="I63" s="380"/>
      <c r="J63" s="380"/>
      <c r="K63" s="379">
        <v>-158004</v>
      </c>
      <c r="L63" s="378"/>
      <c r="M63" s="378"/>
      <c r="N63" s="378"/>
      <c r="O63" s="378">
        <v>-51021</v>
      </c>
      <c r="P63" s="377">
        <v>-2.7</v>
      </c>
      <c r="Q63" s="364"/>
      <c r="R63" s="363"/>
    </row>
    <row r="64" spans="2:18" hidden="1" x14ac:dyDescent="0.2">
      <c r="B64" s="383" t="s">
        <v>45</v>
      </c>
      <c r="C64" s="382" t="s">
        <v>44</v>
      </c>
      <c r="D64" s="380"/>
      <c r="E64" s="380"/>
      <c r="F64" s="380"/>
      <c r="G64" s="379">
        <v>14942</v>
      </c>
      <c r="H64" s="380"/>
      <c r="I64" s="380"/>
      <c r="J64" s="380"/>
      <c r="K64" s="379">
        <v>61429</v>
      </c>
      <c r="L64" s="378"/>
      <c r="M64" s="378"/>
      <c r="N64" s="378"/>
      <c r="O64" s="378">
        <v>76371</v>
      </c>
      <c r="P64" s="377">
        <v>57.7</v>
      </c>
      <c r="Q64" s="364"/>
      <c r="R64" s="363"/>
    </row>
    <row r="65" spans="2:18" hidden="1" x14ac:dyDescent="0.2">
      <c r="B65" s="376"/>
      <c r="C65" s="382" t="s">
        <v>43</v>
      </c>
      <c r="D65" s="380"/>
      <c r="E65" s="380"/>
      <c r="F65" s="380"/>
      <c r="G65" s="379">
        <v>-390</v>
      </c>
      <c r="H65" s="380"/>
      <c r="I65" s="380"/>
      <c r="J65" s="380"/>
      <c r="K65" s="379">
        <v>0</v>
      </c>
      <c r="L65" s="378"/>
      <c r="M65" s="378"/>
      <c r="N65" s="378"/>
      <c r="O65" s="378">
        <v>-390</v>
      </c>
      <c r="P65" s="377">
        <v>-37.9</v>
      </c>
      <c r="Q65" s="364"/>
      <c r="R65" s="363"/>
    </row>
    <row r="66" spans="2:18" hidden="1" x14ac:dyDescent="0.2">
      <c r="B66" s="383" t="s">
        <v>42</v>
      </c>
      <c r="C66" s="382" t="s">
        <v>80</v>
      </c>
      <c r="D66" s="380"/>
      <c r="E66" s="380"/>
      <c r="F66" s="380"/>
      <c r="G66" s="379">
        <v>3667</v>
      </c>
      <c r="H66" s="380"/>
      <c r="I66" s="380"/>
      <c r="J66" s="380"/>
      <c r="K66" s="379">
        <v>4730</v>
      </c>
      <c r="L66" s="378"/>
      <c r="M66" s="378"/>
      <c r="N66" s="378"/>
      <c r="O66" s="378">
        <v>8397</v>
      </c>
      <c r="P66" s="377">
        <v>18.5</v>
      </c>
      <c r="Q66" s="364"/>
      <c r="R66" s="363"/>
    </row>
    <row r="67" spans="2:18" hidden="1" x14ac:dyDescent="0.2">
      <c r="B67" s="376"/>
      <c r="C67" s="382" t="s">
        <v>79</v>
      </c>
      <c r="D67" s="380"/>
      <c r="E67" s="380"/>
      <c r="F67" s="380"/>
      <c r="G67" s="379">
        <v>72291</v>
      </c>
      <c r="H67" s="380"/>
      <c r="I67" s="380"/>
      <c r="J67" s="380"/>
      <c r="K67" s="379">
        <v>-20762</v>
      </c>
      <c r="L67" s="378"/>
      <c r="M67" s="378"/>
      <c r="N67" s="378"/>
      <c r="O67" s="378">
        <v>51529</v>
      </c>
      <c r="P67" s="377">
        <v>40</v>
      </c>
      <c r="Q67" s="364"/>
      <c r="R67" s="363"/>
    </row>
    <row r="68" spans="2:18" hidden="1" x14ac:dyDescent="0.2">
      <c r="B68" s="383" t="s">
        <v>40</v>
      </c>
      <c r="C68" s="382" t="s">
        <v>39</v>
      </c>
      <c r="D68" s="380"/>
      <c r="E68" s="380"/>
      <c r="F68" s="380"/>
      <c r="G68" s="379">
        <v>44063</v>
      </c>
      <c r="H68" s="380"/>
      <c r="I68" s="380"/>
      <c r="J68" s="380"/>
      <c r="K68" s="379">
        <v>-35195</v>
      </c>
      <c r="L68" s="378"/>
      <c r="M68" s="378"/>
      <c r="N68" s="378"/>
      <c r="O68" s="378">
        <v>8868</v>
      </c>
      <c r="P68" s="377">
        <v>5.0999999999999996</v>
      </c>
      <c r="Q68" s="364"/>
      <c r="R68" s="363"/>
    </row>
    <row r="69" spans="2:18" hidden="1" x14ac:dyDescent="0.2">
      <c r="B69" s="376"/>
      <c r="C69" s="382" t="s">
        <v>38</v>
      </c>
      <c r="D69" s="380"/>
      <c r="E69" s="380"/>
      <c r="F69" s="380"/>
      <c r="G69" s="379">
        <v>2</v>
      </c>
      <c r="H69" s="380"/>
      <c r="I69" s="380"/>
      <c r="J69" s="380"/>
      <c r="K69" s="379">
        <v>-8190</v>
      </c>
      <c r="L69" s="378"/>
      <c r="M69" s="378"/>
      <c r="N69" s="378"/>
      <c r="O69" s="378">
        <v>-8188</v>
      </c>
      <c r="P69" s="377">
        <v>-99.5</v>
      </c>
      <c r="Q69" s="364"/>
      <c r="R69" s="363"/>
    </row>
    <row r="70" spans="2:18" hidden="1" x14ac:dyDescent="0.2">
      <c r="B70" s="376"/>
      <c r="C70" s="382" t="s">
        <v>37</v>
      </c>
      <c r="D70" s="380"/>
      <c r="E70" s="380"/>
      <c r="F70" s="380"/>
      <c r="G70" s="379">
        <v>0</v>
      </c>
      <c r="H70" s="380"/>
      <c r="I70" s="380"/>
      <c r="J70" s="380"/>
      <c r="K70" s="379">
        <v>-32837</v>
      </c>
      <c r="L70" s="378"/>
      <c r="M70" s="378"/>
      <c r="N70" s="378"/>
      <c r="O70" s="378">
        <v>-32837</v>
      </c>
      <c r="P70" s="377">
        <v>-100</v>
      </c>
      <c r="Q70" s="364"/>
      <c r="R70" s="363"/>
    </row>
    <row r="71" spans="2:18" hidden="1" x14ac:dyDescent="0.2">
      <c r="B71" s="376"/>
      <c r="C71" s="381" t="s">
        <v>36</v>
      </c>
      <c r="D71" s="380"/>
      <c r="E71" s="380"/>
      <c r="F71" s="380"/>
      <c r="G71" s="379">
        <v>0</v>
      </c>
      <c r="H71" s="380"/>
      <c r="I71" s="380"/>
      <c r="J71" s="380"/>
      <c r="K71" s="379">
        <v>-40926</v>
      </c>
      <c r="L71" s="378"/>
      <c r="M71" s="378"/>
      <c r="N71" s="378"/>
      <c r="O71" s="378">
        <v>-40926</v>
      </c>
      <c r="P71" s="377">
        <v>-100</v>
      </c>
      <c r="Q71" s="364"/>
      <c r="R71" s="363"/>
    </row>
    <row r="72" spans="2:18" hidden="1" x14ac:dyDescent="0.2">
      <c r="B72" s="376"/>
      <c r="C72" s="375" t="s">
        <v>112</v>
      </c>
      <c r="D72" s="372"/>
      <c r="E72" s="372"/>
      <c r="F72" s="372"/>
      <c r="G72" s="371">
        <v>-41688</v>
      </c>
      <c r="H72" s="372"/>
      <c r="I72" s="372"/>
      <c r="J72" s="372"/>
      <c r="K72" s="371">
        <v>719</v>
      </c>
      <c r="L72" s="370"/>
      <c r="M72" s="370"/>
      <c r="N72" s="370"/>
      <c r="O72" s="370">
        <v>-40969</v>
      </c>
      <c r="P72" s="369">
        <v>-49.6</v>
      </c>
      <c r="Q72" s="364"/>
      <c r="R72" s="363"/>
    </row>
    <row r="73" spans="2:18" hidden="1" x14ac:dyDescent="0.2">
      <c r="B73" s="374"/>
      <c r="C73" s="373" t="s">
        <v>34</v>
      </c>
      <c r="D73" s="372"/>
      <c r="E73" s="372"/>
      <c r="F73" s="372"/>
      <c r="G73" s="371">
        <v>916639</v>
      </c>
      <c r="H73" s="372"/>
      <c r="I73" s="372"/>
      <c r="J73" s="372"/>
      <c r="K73" s="371">
        <v>-686740</v>
      </c>
      <c r="L73" s="370"/>
      <c r="M73" s="370"/>
      <c r="N73" s="370"/>
      <c r="O73" s="370">
        <v>229899</v>
      </c>
      <c r="P73" s="369">
        <v>0.9</v>
      </c>
      <c r="Q73" s="364"/>
      <c r="R73" s="363"/>
    </row>
    <row r="74" spans="2:18" ht="16.8" hidden="1" thickBot="1" x14ac:dyDescent="0.25">
      <c r="B74" s="902" t="s">
        <v>33</v>
      </c>
      <c r="C74" s="903"/>
      <c r="D74" s="368"/>
      <c r="E74" s="368"/>
      <c r="F74" s="368"/>
      <c r="G74" s="367">
        <v>689818</v>
      </c>
      <c r="H74" s="368"/>
      <c r="I74" s="368"/>
      <c r="J74" s="368"/>
      <c r="K74" s="367">
        <v>-1076491</v>
      </c>
      <c r="L74" s="366"/>
      <c r="M74" s="366"/>
      <c r="N74" s="366"/>
      <c r="O74" s="366">
        <v>-386673</v>
      </c>
      <c r="P74" s="365">
        <v>-1.1000000000000001</v>
      </c>
      <c r="Q74" s="364"/>
      <c r="R74" s="363"/>
    </row>
    <row r="75" spans="2:18" hidden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8" hidden="1" x14ac:dyDescent="0.2">
      <c r="B76" s="1" t="s">
        <v>111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8" hidden="1" x14ac:dyDescent="0.2">
      <c r="L77" s="1"/>
      <c r="M77" s="1"/>
      <c r="N77" s="1"/>
      <c r="O77" s="361">
        <v>560714</v>
      </c>
      <c r="P77" s="360">
        <v>2.2999999999999998</v>
      </c>
    </row>
    <row r="78" spans="2:18" hidden="1" x14ac:dyDescent="0.2">
      <c r="L78" s="362"/>
      <c r="M78" s="362"/>
      <c r="N78" s="362"/>
      <c r="O78" s="1"/>
      <c r="P78" s="1"/>
    </row>
    <row r="79" spans="2:18" hidden="1" x14ac:dyDescent="0.2">
      <c r="L79" s="1"/>
      <c r="M79" s="1"/>
      <c r="N79" s="1"/>
      <c r="O79" s="361">
        <v>-665837</v>
      </c>
      <c r="P79" s="360">
        <v>-16.2</v>
      </c>
    </row>
  </sheetData>
  <mergeCells count="10">
    <mergeCell ref="D3:G4"/>
    <mergeCell ref="H3:K4"/>
    <mergeCell ref="L3:P4"/>
    <mergeCell ref="H2:K2"/>
    <mergeCell ref="B74:C74"/>
    <mergeCell ref="D41:G41"/>
    <mergeCell ref="H41:K41"/>
    <mergeCell ref="B5:C5"/>
    <mergeCell ref="B36:C36"/>
    <mergeCell ref="B42:C42"/>
  </mergeCells>
  <phoneticPr fontId="3"/>
  <pageMargins left="0.78740157480314965" right="0" top="0.78740157480314965" bottom="0" header="0.51181102362204722" footer="0.51181102362204722"/>
  <pageSetup paperSize="9" scale="67" orientation="landscape" r:id="rId1"/>
  <headerFooter alignWithMargins="0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53"/>
  <sheetViews>
    <sheetView showGridLines="0" showZeros="0" zoomScaleNormal="100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M8" sqref="M8"/>
    </sheetView>
  </sheetViews>
  <sheetFormatPr defaultColWidth="10.6640625" defaultRowHeight="16.2" x14ac:dyDescent="0.2"/>
  <cols>
    <col min="1" max="1" width="0.9140625" style="33" customWidth="1"/>
    <col min="2" max="2" width="1.6640625" style="33" customWidth="1"/>
    <col min="3" max="3" width="10.6640625" style="33" customWidth="1"/>
    <col min="4" max="4" width="7" style="33" customWidth="1"/>
    <col min="5" max="5" width="5.58203125" style="33" customWidth="1"/>
    <col min="6" max="6" width="3.83203125" style="33" customWidth="1"/>
    <col min="7" max="7" width="9.6640625" style="33" customWidth="1"/>
    <col min="8" max="8" width="3.83203125" style="33" customWidth="1"/>
    <col min="9" max="9" width="9.6640625" style="33" customWidth="1"/>
    <col min="10" max="10" width="3.83203125" style="33" customWidth="1"/>
    <col min="11" max="11" width="9.6640625" style="33" customWidth="1"/>
    <col min="12" max="12" width="3.83203125" style="33" customWidth="1"/>
    <col min="13" max="13" width="9.6640625" style="33" customWidth="1"/>
    <col min="14" max="14" width="3.83203125" style="33" customWidth="1"/>
    <col min="15" max="15" width="9.6640625" style="33" customWidth="1"/>
    <col min="16" max="16" width="4.83203125" style="33" customWidth="1"/>
    <col min="17" max="17" width="9.6640625" style="33" customWidth="1"/>
    <col min="18" max="18" width="2.5" style="33" customWidth="1"/>
    <col min="19" max="16384" width="10.6640625" style="33"/>
  </cols>
  <sheetData>
    <row r="1" spans="1:18" ht="14.1" customHeight="1" x14ac:dyDescent="0.2">
      <c r="B1" s="557" t="s">
        <v>173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ht="14.1" customHeight="1" thickBot="1" x14ac:dyDescent="0.25"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7"/>
      <c r="Q2" s="556" t="s">
        <v>172</v>
      </c>
      <c r="R2" s="8"/>
    </row>
    <row r="3" spans="1:18" ht="14.1" customHeight="1" x14ac:dyDescent="0.2">
      <c r="B3" s="555"/>
      <c r="C3" s="554"/>
      <c r="D3" s="553"/>
      <c r="E3" s="552"/>
      <c r="F3" s="550"/>
      <c r="G3" s="551"/>
      <c r="H3" s="550"/>
      <c r="I3" s="551"/>
      <c r="J3" s="550"/>
      <c r="K3" s="551"/>
      <c r="L3" s="550"/>
      <c r="M3" s="551"/>
      <c r="N3" s="550"/>
      <c r="O3" s="551"/>
      <c r="P3" s="9"/>
      <c r="Q3" s="2"/>
      <c r="R3" s="10"/>
    </row>
    <row r="4" spans="1:18" ht="14.1" customHeight="1" x14ac:dyDescent="0.2">
      <c r="B4" s="935" t="s">
        <v>171</v>
      </c>
      <c r="C4" s="936"/>
      <c r="D4" s="549" t="s">
        <v>170</v>
      </c>
      <c r="E4" s="933" t="s">
        <v>169</v>
      </c>
      <c r="F4" s="857" t="s">
        <v>259</v>
      </c>
      <c r="G4" s="859"/>
      <c r="H4" s="857" t="s">
        <v>260</v>
      </c>
      <c r="I4" s="859"/>
      <c r="J4" s="857" t="s">
        <v>261</v>
      </c>
      <c r="K4" s="859"/>
      <c r="L4" s="857" t="s">
        <v>262</v>
      </c>
      <c r="M4" s="859"/>
      <c r="N4" s="857" t="s">
        <v>253</v>
      </c>
      <c r="O4" s="859"/>
      <c r="P4" s="857" t="s">
        <v>2</v>
      </c>
      <c r="Q4" s="858"/>
      <c r="R4" s="10"/>
    </row>
    <row r="5" spans="1:18" ht="14.1" customHeight="1" thickBot="1" x14ac:dyDescent="0.25">
      <c r="B5" s="939"/>
      <c r="C5" s="940"/>
      <c r="D5" s="548"/>
      <c r="E5" s="934"/>
      <c r="F5" s="547" t="s">
        <v>263</v>
      </c>
      <c r="G5" s="546" t="s">
        <v>264</v>
      </c>
      <c r="H5" s="547" t="s">
        <v>263</v>
      </c>
      <c r="I5" s="546" t="s">
        <v>264</v>
      </c>
      <c r="J5" s="547" t="s">
        <v>263</v>
      </c>
      <c r="K5" s="546" t="s">
        <v>264</v>
      </c>
      <c r="L5" s="547" t="s">
        <v>263</v>
      </c>
      <c r="M5" s="546" t="s">
        <v>264</v>
      </c>
      <c r="N5" s="547" t="s">
        <v>168</v>
      </c>
      <c r="O5" s="546" t="s">
        <v>167</v>
      </c>
      <c r="P5" s="547" t="s">
        <v>168</v>
      </c>
      <c r="Q5" s="546" t="s">
        <v>167</v>
      </c>
      <c r="R5" s="10"/>
    </row>
    <row r="6" spans="1:18" ht="14.1" customHeight="1" x14ac:dyDescent="0.2">
      <c r="B6" s="937" t="s">
        <v>166</v>
      </c>
      <c r="C6" s="938"/>
      <c r="D6" s="912" t="s">
        <v>150</v>
      </c>
      <c r="E6" s="545" t="s">
        <v>148</v>
      </c>
      <c r="F6" s="544">
        <v>20</v>
      </c>
      <c r="G6" s="543">
        <v>4998509</v>
      </c>
      <c r="H6" s="544">
        <v>23</v>
      </c>
      <c r="I6" s="543">
        <v>4967667</v>
      </c>
      <c r="J6" s="544">
        <v>21</v>
      </c>
      <c r="K6" s="543">
        <v>4813806</v>
      </c>
      <c r="L6" s="544">
        <v>19</v>
      </c>
      <c r="M6" s="543">
        <v>4745454</v>
      </c>
      <c r="N6" s="544">
        <v>21</v>
      </c>
      <c r="O6" s="543">
        <v>4790931</v>
      </c>
      <c r="P6" s="542">
        <f>N6-L6</f>
        <v>2</v>
      </c>
      <c r="Q6" s="541">
        <f>O6-M6</f>
        <v>45477</v>
      </c>
      <c r="R6" s="10"/>
    </row>
    <row r="7" spans="1:18" ht="14.1" customHeight="1" x14ac:dyDescent="0.2">
      <c r="A7" s="540"/>
      <c r="B7" s="923"/>
      <c r="C7" s="924"/>
      <c r="D7" s="918"/>
      <c r="E7" s="523" t="s">
        <v>147</v>
      </c>
      <c r="F7" s="539">
        <v>6</v>
      </c>
      <c r="G7" s="538">
        <v>-70249</v>
      </c>
      <c r="H7" s="539">
        <v>3</v>
      </c>
      <c r="I7" s="538">
        <v>-260686</v>
      </c>
      <c r="J7" s="539">
        <v>8</v>
      </c>
      <c r="K7" s="538">
        <v>-405373</v>
      </c>
      <c r="L7" s="539">
        <v>10</v>
      </c>
      <c r="M7" s="538">
        <v>-416368</v>
      </c>
      <c r="N7" s="539">
        <v>8</v>
      </c>
      <c r="O7" s="538">
        <v>-319084</v>
      </c>
      <c r="P7" s="524">
        <f>N7-L7</f>
        <v>-2</v>
      </c>
      <c r="Q7" s="536">
        <f t="shared" ref="Q7:Q45" si="0">O7-M7</f>
        <v>97284</v>
      </c>
      <c r="R7" s="10"/>
    </row>
    <row r="8" spans="1:18" ht="14.1" customHeight="1" x14ac:dyDescent="0.2">
      <c r="B8" s="925" t="s">
        <v>165</v>
      </c>
      <c r="C8" s="922"/>
      <c r="D8" s="917" t="s">
        <v>149</v>
      </c>
      <c r="E8" s="527" t="s">
        <v>148</v>
      </c>
      <c r="F8" s="532">
        <v>7</v>
      </c>
      <c r="G8" s="531">
        <v>46795</v>
      </c>
      <c r="H8" s="532">
        <v>6</v>
      </c>
      <c r="I8" s="531">
        <v>421351</v>
      </c>
      <c r="J8" s="532">
        <v>2</v>
      </c>
      <c r="K8" s="531">
        <v>2076</v>
      </c>
      <c r="L8" s="532">
        <v>2</v>
      </c>
      <c r="M8" s="531">
        <v>7902</v>
      </c>
      <c r="N8" s="532">
        <v>2</v>
      </c>
      <c r="O8" s="531">
        <v>1535</v>
      </c>
      <c r="P8" s="537">
        <f>N8-L8</f>
        <v>0</v>
      </c>
      <c r="Q8" s="514">
        <f t="shared" si="0"/>
        <v>-6367</v>
      </c>
      <c r="R8" s="10"/>
    </row>
    <row r="9" spans="1:18" ht="14.1" customHeight="1" x14ac:dyDescent="0.2">
      <c r="B9" s="923"/>
      <c r="C9" s="924"/>
      <c r="D9" s="918"/>
      <c r="E9" s="530" t="s">
        <v>147</v>
      </c>
      <c r="F9" s="529"/>
      <c r="G9" s="528"/>
      <c r="H9" s="529">
        <v>1</v>
      </c>
      <c r="I9" s="528">
        <v>-385311</v>
      </c>
      <c r="J9" s="529">
        <v>0</v>
      </c>
      <c r="K9" s="528"/>
      <c r="L9" s="529"/>
      <c r="M9" s="528"/>
      <c r="N9" s="529"/>
      <c r="O9" s="528"/>
      <c r="P9" s="524">
        <f t="shared" ref="P9:P45" si="1">N9-L9</f>
        <v>0</v>
      </c>
      <c r="Q9" s="509">
        <f t="shared" si="0"/>
        <v>0</v>
      </c>
      <c r="R9" s="10"/>
    </row>
    <row r="10" spans="1:18" ht="14.1" customHeight="1" x14ac:dyDescent="0.2">
      <c r="B10" s="925" t="s">
        <v>164</v>
      </c>
      <c r="C10" s="922"/>
      <c r="D10" s="917" t="s">
        <v>150</v>
      </c>
      <c r="E10" s="527" t="s">
        <v>148</v>
      </c>
      <c r="F10" s="532">
        <v>3</v>
      </c>
      <c r="G10" s="531">
        <v>36528</v>
      </c>
      <c r="H10" s="532">
        <v>3</v>
      </c>
      <c r="I10" s="531">
        <v>58075</v>
      </c>
      <c r="J10" s="532">
        <v>3</v>
      </c>
      <c r="K10" s="531">
        <v>46887</v>
      </c>
      <c r="L10" s="532">
        <v>2</v>
      </c>
      <c r="M10" s="531">
        <v>42605</v>
      </c>
      <c r="N10" s="532">
        <v>3</v>
      </c>
      <c r="O10" s="531">
        <v>45321</v>
      </c>
      <c r="P10" s="537">
        <f t="shared" si="1"/>
        <v>1</v>
      </c>
      <c r="Q10" s="533">
        <f t="shared" si="0"/>
        <v>2716</v>
      </c>
      <c r="R10" s="10"/>
    </row>
    <row r="11" spans="1:18" ht="14.1" customHeight="1" x14ac:dyDescent="0.2">
      <c r="B11" s="923"/>
      <c r="C11" s="924"/>
      <c r="D11" s="918"/>
      <c r="E11" s="530" t="s">
        <v>147</v>
      </c>
      <c r="F11" s="529"/>
      <c r="G11" s="528"/>
      <c r="H11" s="529"/>
      <c r="I11" s="528"/>
      <c r="J11" s="529"/>
      <c r="K11" s="528"/>
      <c r="L11" s="529">
        <v>1</v>
      </c>
      <c r="M11" s="528">
        <v>-2722</v>
      </c>
      <c r="N11" s="529"/>
      <c r="O11" s="528"/>
      <c r="P11" s="524">
        <f t="shared" si="1"/>
        <v>-1</v>
      </c>
      <c r="Q11" s="509">
        <f t="shared" si="0"/>
        <v>2722</v>
      </c>
      <c r="R11" s="10"/>
    </row>
    <row r="12" spans="1:18" ht="14.1" customHeight="1" x14ac:dyDescent="0.2">
      <c r="B12" s="921" t="s">
        <v>163</v>
      </c>
      <c r="C12" s="922"/>
      <c r="D12" s="917" t="s">
        <v>149</v>
      </c>
      <c r="E12" s="527" t="s">
        <v>148</v>
      </c>
      <c r="F12" s="532">
        <v>1</v>
      </c>
      <c r="G12" s="531">
        <v>1</v>
      </c>
      <c r="H12" s="532">
        <v>1</v>
      </c>
      <c r="I12" s="531">
        <v>1</v>
      </c>
      <c r="J12" s="532">
        <v>1</v>
      </c>
      <c r="K12" s="531">
        <v>1</v>
      </c>
      <c r="L12" s="532">
        <v>1</v>
      </c>
      <c r="M12" s="531">
        <v>1</v>
      </c>
      <c r="N12" s="532">
        <v>1</v>
      </c>
      <c r="O12" s="531">
        <v>1</v>
      </c>
      <c r="P12" s="537">
        <f t="shared" si="1"/>
        <v>0</v>
      </c>
      <c r="Q12" s="533">
        <f t="shared" si="0"/>
        <v>0</v>
      </c>
      <c r="R12" s="10"/>
    </row>
    <row r="13" spans="1:18" ht="14.1" customHeight="1" x14ac:dyDescent="0.2">
      <c r="B13" s="923"/>
      <c r="C13" s="924"/>
      <c r="D13" s="918"/>
      <c r="E13" s="530" t="s">
        <v>147</v>
      </c>
      <c r="F13" s="529"/>
      <c r="G13" s="528"/>
      <c r="H13" s="529"/>
      <c r="I13" s="528"/>
      <c r="J13" s="529"/>
      <c r="K13" s="528"/>
      <c r="L13" s="529"/>
      <c r="M13" s="528"/>
      <c r="N13" s="529"/>
      <c r="O13" s="528"/>
      <c r="P13" s="520">
        <f t="shared" si="1"/>
        <v>0</v>
      </c>
      <c r="Q13" s="536">
        <f t="shared" si="0"/>
        <v>0</v>
      </c>
      <c r="R13" s="10"/>
    </row>
    <row r="14" spans="1:18" ht="14.1" customHeight="1" x14ac:dyDescent="0.2">
      <c r="B14" s="925" t="s">
        <v>162</v>
      </c>
      <c r="C14" s="922"/>
      <c r="D14" s="917" t="s">
        <v>149</v>
      </c>
      <c r="E14" s="527" t="s">
        <v>148</v>
      </c>
      <c r="F14" s="532"/>
      <c r="G14" s="531"/>
      <c r="H14" s="532"/>
      <c r="I14" s="531"/>
      <c r="J14" s="532"/>
      <c r="K14" s="531"/>
      <c r="L14" s="532"/>
      <c r="M14" s="531"/>
      <c r="N14" s="532"/>
      <c r="O14" s="531"/>
      <c r="P14" s="515">
        <f t="shared" si="1"/>
        <v>0</v>
      </c>
      <c r="Q14" s="514">
        <f t="shared" si="0"/>
        <v>0</v>
      </c>
      <c r="R14" s="10"/>
    </row>
    <row r="15" spans="1:18" ht="14.1" customHeight="1" x14ac:dyDescent="0.2">
      <c r="B15" s="923"/>
      <c r="C15" s="924"/>
      <c r="D15" s="918"/>
      <c r="E15" s="530" t="s">
        <v>147</v>
      </c>
      <c r="F15" s="529"/>
      <c r="G15" s="528"/>
      <c r="H15" s="529"/>
      <c r="I15" s="528"/>
      <c r="J15" s="529"/>
      <c r="K15" s="528"/>
      <c r="L15" s="529"/>
      <c r="M15" s="528"/>
      <c r="N15" s="529"/>
      <c r="O15" s="528"/>
      <c r="P15" s="520">
        <f t="shared" si="1"/>
        <v>0</v>
      </c>
      <c r="Q15" s="536">
        <f t="shared" si="0"/>
        <v>0</v>
      </c>
      <c r="R15" s="10"/>
    </row>
    <row r="16" spans="1:18" ht="14.1" customHeight="1" x14ac:dyDescent="0.2">
      <c r="B16" s="925" t="s">
        <v>161</v>
      </c>
      <c r="C16" s="922"/>
      <c r="D16" s="917" t="s">
        <v>150</v>
      </c>
      <c r="E16" s="527" t="s">
        <v>148</v>
      </c>
      <c r="F16" s="532"/>
      <c r="G16" s="531"/>
      <c r="H16" s="532"/>
      <c r="I16" s="531"/>
      <c r="J16" s="532"/>
      <c r="K16" s="531"/>
      <c r="L16" s="532"/>
      <c r="M16" s="531"/>
      <c r="N16" s="532"/>
      <c r="O16" s="531"/>
      <c r="P16" s="515">
        <f t="shared" si="1"/>
        <v>0</v>
      </c>
      <c r="Q16" s="514">
        <f t="shared" si="0"/>
        <v>0</v>
      </c>
      <c r="R16" s="10"/>
    </row>
    <row r="17" spans="2:18" ht="14.1" customHeight="1" x14ac:dyDescent="0.2">
      <c r="B17" s="923"/>
      <c r="C17" s="924"/>
      <c r="D17" s="918"/>
      <c r="E17" s="530" t="s">
        <v>147</v>
      </c>
      <c r="F17" s="529"/>
      <c r="G17" s="528"/>
      <c r="H17" s="529"/>
      <c r="I17" s="528"/>
      <c r="J17" s="529"/>
      <c r="K17" s="528"/>
      <c r="L17" s="529"/>
      <c r="M17" s="528"/>
      <c r="N17" s="529"/>
      <c r="O17" s="528"/>
      <c r="P17" s="520">
        <f t="shared" si="1"/>
        <v>0</v>
      </c>
      <c r="Q17" s="536">
        <f t="shared" si="0"/>
        <v>0</v>
      </c>
      <c r="R17" s="10"/>
    </row>
    <row r="18" spans="2:18" ht="14.1" customHeight="1" x14ac:dyDescent="0.2">
      <c r="B18" s="921" t="s">
        <v>160</v>
      </c>
      <c r="C18" s="922"/>
      <c r="D18" s="917" t="s">
        <v>150</v>
      </c>
      <c r="E18" s="527" t="s">
        <v>148</v>
      </c>
      <c r="F18" s="532">
        <v>9</v>
      </c>
      <c r="G18" s="531">
        <v>1279845</v>
      </c>
      <c r="H18" s="532">
        <v>11</v>
      </c>
      <c r="I18" s="531">
        <v>804904</v>
      </c>
      <c r="J18" s="532">
        <v>6</v>
      </c>
      <c r="K18" s="531">
        <v>1055007</v>
      </c>
      <c r="L18" s="532">
        <v>6</v>
      </c>
      <c r="M18" s="531">
        <v>1109936</v>
      </c>
      <c r="N18" s="532">
        <v>4</v>
      </c>
      <c r="O18" s="531">
        <v>553665</v>
      </c>
      <c r="P18" s="515">
        <f t="shared" si="1"/>
        <v>-2</v>
      </c>
      <c r="Q18" s="514">
        <f t="shared" si="0"/>
        <v>-556271</v>
      </c>
      <c r="R18" s="10"/>
    </row>
    <row r="19" spans="2:18" ht="14.1" customHeight="1" x14ac:dyDescent="0.2">
      <c r="B19" s="923"/>
      <c r="C19" s="924"/>
      <c r="D19" s="918"/>
      <c r="E19" s="530" t="s">
        <v>147</v>
      </c>
      <c r="F19" s="529">
        <v>4</v>
      </c>
      <c r="G19" s="528">
        <v>-374612</v>
      </c>
      <c r="H19" s="529">
        <v>2</v>
      </c>
      <c r="I19" s="528">
        <v>-330351</v>
      </c>
      <c r="J19" s="529">
        <v>5</v>
      </c>
      <c r="K19" s="528">
        <v>-604372</v>
      </c>
      <c r="L19" s="529">
        <v>5</v>
      </c>
      <c r="M19" s="528">
        <v>-883627</v>
      </c>
      <c r="N19" s="529">
        <v>7</v>
      </c>
      <c r="O19" s="528">
        <v>-1674441</v>
      </c>
      <c r="P19" s="501">
        <f t="shared" si="1"/>
        <v>2</v>
      </c>
      <c r="Q19" s="535">
        <f t="shared" si="0"/>
        <v>-790814</v>
      </c>
      <c r="R19" s="10"/>
    </row>
    <row r="20" spans="2:18" ht="14.1" customHeight="1" x14ac:dyDescent="0.2">
      <c r="B20" s="925" t="s">
        <v>159</v>
      </c>
      <c r="C20" s="922"/>
      <c r="D20" s="917" t="s">
        <v>150</v>
      </c>
      <c r="E20" s="527" t="s">
        <v>148</v>
      </c>
      <c r="F20" s="532">
        <v>10</v>
      </c>
      <c r="G20" s="531">
        <v>2415687</v>
      </c>
      <c r="H20" s="532">
        <v>11</v>
      </c>
      <c r="I20" s="531">
        <v>2627481</v>
      </c>
      <c r="J20" s="532">
        <v>17</v>
      </c>
      <c r="K20" s="531">
        <v>3742567</v>
      </c>
      <c r="L20" s="532">
        <v>18</v>
      </c>
      <c r="M20" s="531">
        <v>4841406</v>
      </c>
      <c r="N20" s="532">
        <v>20</v>
      </c>
      <c r="O20" s="531">
        <v>4453394</v>
      </c>
      <c r="P20" s="534">
        <f t="shared" si="1"/>
        <v>2</v>
      </c>
      <c r="Q20" s="533">
        <f t="shared" si="0"/>
        <v>-388012</v>
      </c>
      <c r="R20" s="10"/>
    </row>
    <row r="21" spans="2:18" ht="14.1" customHeight="1" x14ac:dyDescent="0.2">
      <c r="B21" s="927"/>
      <c r="C21" s="929"/>
      <c r="D21" s="918"/>
      <c r="E21" s="530" t="s">
        <v>147</v>
      </c>
      <c r="F21" s="529">
        <v>3</v>
      </c>
      <c r="G21" s="528">
        <v>-979137</v>
      </c>
      <c r="H21" s="529">
        <v>5</v>
      </c>
      <c r="I21" s="528">
        <v>-505163</v>
      </c>
      <c r="J21" s="529">
        <v>3</v>
      </c>
      <c r="K21" s="528">
        <v>-205652</v>
      </c>
      <c r="L21" s="529">
        <v>2</v>
      </c>
      <c r="M21" s="528">
        <v>-193770</v>
      </c>
      <c r="N21" s="529">
        <v>2</v>
      </c>
      <c r="O21" s="528">
        <v>-159183</v>
      </c>
      <c r="P21" s="520">
        <f t="shared" si="1"/>
        <v>0</v>
      </c>
      <c r="Q21" s="519">
        <f t="shared" si="0"/>
        <v>34587</v>
      </c>
      <c r="R21" s="10"/>
    </row>
    <row r="22" spans="2:18" ht="14.1" customHeight="1" x14ac:dyDescent="0.2">
      <c r="B22" s="930"/>
      <c r="C22" s="915"/>
      <c r="D22" s="917" t="s">
        <v>149</v>
      </c>
      <c r="E22" s="527" t="s">
        <v>148</v>
      </c>
      <c r="F22" s="532">
        <v>45</v>
      </c>
      <c r="G22" s="531">
        <v>722800</v>
      </c>
      <c r="H22" s="532">
        <v>42</v>
      </c>
      <c r="I22" s="531">
        <v>689125</v>
      </c>
      <c r="J22" s="532">
        <v>38</v>
      </c>
      <c r="K22" s="531">
        <v>544906</v>
      </c>
      <c r="L22" s="532">
        <v>38</v>
      </c>
      <c r="M22" s="531">
        <v>707994</v>
      </c>
      <c r="N22" s="532">
        <v>27</v>
      </c>
      <c r="O22" s="531">
        <v>626225</v>
      </c>
      <c r="P22" s="524">
        <f t="shared" si="1"/>
        <v>-11</v>
      </c>
      <c r="Q22" s="509">
        <f t="shared" si="0"/>
        <v>-81769</v>
      </c>
      <c r="R22" s="10"/>
    </row>
    <row r="23" spans="2:18" ht="14.1" customHeight="1" x14ac:dyDescent="0.2">
      <c r="B23" s="931"/>
      <c r="C23" s="932"/>
      <c r="D23" s="918"/>
      <c r="E23" s="530" t="s">
        <v>147</v>
      </c>
      <c r="F23" s="529">
        <v>1</v>
      </c>
      <c r="G23" s="528">
        <v>-10191</v>
      </c>
      <c r="H23" s="529">
        <v>1</v>
      </c>
      <c r="I23" s="528">
        <v>-25522</v>
      </c>
      <c r="J23" s="529">
        <v>1</v>
      </c>
      <c r="K23" s="528">
        <v>-21382</v>
      </c>
      <c r="L23" s="529">
        <v>1</v>
      </c>
      <c r="M23" s="528">
        <v>-77426</v>
      </c>
      <c r="N23" s="529"/>
      <c r="O23" s="528">
        <v>0</v>
      </c>
      <c r="P23" s="520">
        <f t="shared" si="1"/>
        <v>-1</v>
      </c>
      <c r="Q23" s="519">
        <f t="shared" si="0"/>
        <v>77426</v>
      </c>
      <c r="R23" s="10"/>
    </row>
    <row r="24" spans="2:18" ht="14.1" customHeight="1" x14ac:dyDescent="0.2">
      <c r="B24" s="921" t="s">
        <v>158</v>
      </c>
      <c r="C24" s="922"/>
      <c r="D24" s="917" t="s">
        <v>149</v>
      </c>
      <c r="E24" s="527" t="s">
        <v>148</v>
      </c>
      <c r="F24" s="532">
        <v>2</v>
      </c>
      <c r="G24" s="531">
        <v>4484</v>
      </c>
      <c r="H24" s="532">
        <v>2</v>
      </c>
      <c r="I24" s="531">
        <v>7146</v>
      </c>
      <c r="J24" s="532">
        <v>2</v>
      </c>
      <c r="K24" s="531">
        <v>1094</v>
      </c>
      <c r="L24" s="532">
        <v>1</v>
      </c>
      <c r="M24" s="531">
        <v>3500</v>
      </c>
      <c r="N24" s="532"/>
      <c r="O24" s="531"/>
      <c r="P24" s="524">
        <f t="shared" si="1"/>
        <v>-1</v>
      </c>
      <c r="Q24" s="509">
        <f t="shared" si="0"/>
        <v>-3500</v>
      </c>
      <c r="R24" s="10"/>
    </row>
    <row r="25" spans="2:18" ht="14.1" customHeight="1" x14ac:dyDescent="0.2">
      <c r="B25" s="923"/>
      <c r="C25" s="924"/>
      <c r="D25" s="918"/>
      <c r="E25" s="530" t="s">
        <v>147</v>
      </c>
      <c r="F25" s="529"/>
      <c r="G25" s="528"/>
      <c r="H25" s="529"/>
      <c r="I25" s="528"/>
      <c r="J25" s="529"/>
      <c r="K25" s="528"/>
      <c r="L25" s="529"/>
      <c r="M25" s="528"/>
      <c r="N25" s="529">
        <v>1</v>
      </c>
      <c r="O25" s="528">
        <v>-304</v>
      </c>
      <c r="P25" s="520">
        <f t="shared" si="1"/>
        <v>1</v>
      </c>
      <c r="Q25" s="519">
        <f t="shared" si="0"/>
        <v>-304</v>
      </c>
      <c r="R25" s="10"/>
    </row>
    <row r="26" spans="2:18" ht="14.1" customHeight="1" x14ac:dyDescent="0.2">
      <c r="B26" s="921" t="s">
        <v>157</v>
      </c>
      <c r="C26" s="922"/>
      <c r="D26" s="917" t="s">
        <v>149</v>
      </c>
      <c r="E26" s="527" t="s">
        <v>148</v>
      </c>
      <c r="F26" s="532">
        <v>2</v>
      </c>
      <c r="G26" s="531">
        <v>14905</v>
      </c>
      <c r="H26" s="532">
        <v>2</v>
      </c>
      <c r="I26" s="531">
        <v>17696</v>
      </c>
      <c r="J26" s="532">
        <v>2</v>
      </c>
      <c r="K26" s="531">
        <v>5115</v>
      </c>
      <c r="L26" s="532">
        <v>2</v>
      </c>
      <c r="M26" s="531">
        <v>20285</v>
      </c>
      <c r="N26" s="532">
        <v>1</v>
      </c>
      <c r="O26" s="531">
        <v>3044</v>
      </c>
      <c r="P26" s="524">
        <f t="shared" si="1"/>
        <v>-1</v>
      </c>
      <c r="Q26" s="514">
        <f t="shared" si="0"/>
        <v>-17241</v>
      </c>
      <c r="R26" s="10"/>
    </row>
    <row r="27" spans="2:18" ht="14.1" customHeight="1" x14ac:dyDescent="0.2">
      <c r="B27" s="923"/>
      <c r="C27" s="924"/>
      <c r="D27" s="918"/>
      <c r="E27" s="530" t="s">
        <v>147</v>
      </c>
      <c r="F27" s="529"/>
      <c r="G27" s="528"/>
      <c r="H27" s="529"/>
      <c r="I27" s="528"/>
      <c r="J27" s="529"/>
      <c r="K27" s="528"/>
      <c r="L27" s="529"/>
      <c r="M27" s="528"/>
      <c r="N27" s="529"/>
      <c r="O27" s="528"/>
      <c r="P27" s="520">
        <f t="shared" si="1"/>
        <v>0</v>
      </c>
      <c r="Q27" s="519">
        <f t="shared" si="0"/>
        <v>0</v>
      </c>
      <c r="R27" s="10"/>
    </row>
    <row r="28" spans="2:18" ht="14.1" customHeight="1" x14ac:dyDescent="0.2">
      <c r="B28" s="925" t="s">
        <v>156</v>
      </c>
      <c r="C28" s="922"/>
      <c r="D28" s="917" t="s">
        <v>150</v>
      </c>
      <c r="E28" s="527" t="s">
        <v>148</v>
      </c>
      <c r="F28" s="532"/>
      <c r="G28" s="531"/>
      <c r="H28" s="532"/>
      <c r="I28" s="531"/>
      <c r="J28" s="532"/>
      <c r="K28" s="531"/>
      <c r="L28" s="532"/>
      <c r="M28" s="531"/>
      <c r="N28" s="532"/>
      <c r="O28" s="531"/>
      <c r="P28" s="515">
        <f t="shared" si="1"/>
        <v>0</v>
      </c>
      <c r="Q28" s="514">
        <f t="shared" si="0"/>
        <v>0</v>
      </c>
      <c r="R28" s="10"/>
    </row>
    <row r="29" spans="2:18" ht="14.1" customHeight="1" x14ac:dyDescent="0.2">
      <c r="B29" s="927"/>
      <c r="C29" s="929"/>
      <c r="D29" s="918"/>
      <c r="E29" s="530" t="s">
        <v>147</v>
      </c>
      <c r="F29" s="529"/>
      <c r="G29" s="528"/>
      <c r="H29" s="529"/>
      <c r="I29" s="528"/>
      <c r="J29" s="529"/>
      <c r="K29" s="528"/>
      <c r="L29" s="529"/>
      <c r="M29" s="528"/>
      <c r="N29" s="529"/>
      <c r="O29" s="528"/>
      <c r="P29" s="520">
        <f t="shared" si="1"/>
        <v>0</v>
      </c>
      <c r="Q29" s="519">
        <f t="shared" si="0"/>
        <v>0</v>
      </c>
      <c r="R29" s="10"/>
    </row>
    <row r="30" spans="2:18" ht="14.1" customHeight="1" x14ac:dyDescent="0.2">
      <c r="B30" s="930"/>
      <c r="C30" s="915"/>
      <c r="D30" s="917" t="s">
        <v>149</v>
      </c>
      <c r="E30" s="527" t="s">
        <v>148</v>
      </c>
      <c r="F30" s="532">
        <v>2</v>
      </c>
      <c r="G30" s="531">
        <v>1275</v>
      </c>
      <c r="H30" s="532">
        <v>1</v>
      </c>
      <c r="I30" s="531">
        <v>1082</v>
      </c>
      <c r="J30" s="532">
        <v>1</v>
      </c>
      <c r="K30" s="531">
        <v>1059</v>
      </c>
      <c r="L30" s="532">
        <v>1</v>
      </c>
      <c r="M30" s="531">
        <v>1512</v>
      </c>
      <c r="N30" s="532">
        <v>1</v>
      </c>
      <c r="O30" s="531">
        <v>1151</v>
      </c>
      <c r="P30" s="515">
        <f t="shared" si="1"/>
        <v>0</v>
      </c>
      <c r="Q30" s="514">
        <f t="shared" si="0"/>
        <v>-361</v>
      </c>
      <c r="R30" s="10"/>
    </row>
    <row r="31" spans="2:18" ht="14.1" customHeight="1" x14ac:dyDescent="0.2">
      <c r="B31" s="931"/>
      <c r="C31" s="932"/>
      <c r="D31" s="918"/>
      <c r="E31" s="530" t="s">
        <v>147</v>
      </c>
      <c r="F31" s="529"/>
      <c r="G31" s="528"/>
      <c r="H31" s="529"/>
      <c r="I31" s="528"/>
      <c r="J31" s="529"/>
      <c r="K31" s="528"/>
      <c r="L31" s="529"/>
      <c r="M31" s="528"/>
      <c r="N31" s="529"/>
      <c r="O31" s="528"/>
      <c r="P31" s="520">
        <f t="shared" si="1"/>
        <v>0</v>
      </c>
      <c r="Q31" s="519">
        <f t="shared" si="0"/>
        <v>0</v>
      </c>
      <c r="R31" s="10"/>
    </row>
    <row r="32" spans="2:18" ht="14.1" customHeight="1" x14ac:dyDescent="0.2">
      <c r="B32" s="925" t="s">
        <v>155</v>
      </c>
      <c r="C32" s="922"/>
      <c r="D32" s="917" t="s">
        <v>149</v>
      </c>
      <c r="E32" s="527" t="s">
        <v>148</v>
      </c>
      <c r="F32" s="532">
        <v>1</v>
      </c>
      <c r="G32" s="531">
        <v>451</v>
      </c>
      <c r="H32" s="532">
        <v>1</v>
      </c>
      <c r="I32" s="531">
        <v>194</v>
      </c>
      <c r="J32" s="532">
        <v>1</v>
      </c>
      <c r="K32" s="531">
        <v>159</v>
      </c>
      <c r="L32" s="532">
        <v>1</v>
      </c>
      <c r="M32" s="531">
        <v>190</v>
      </c>
      <c r="N32" s="532">
        <v>1</v>
      </c>
      <c r="O32" s="531">
        <v>5</v>
      </c>
      <c r="P32" s="524">
        <f t="shared" si="1"/>
        <v>0</v>
      </c>
      <c r="Q32" s="509">
        <f t="shared" si="0"/>
        <v>-185</v>
      </c>
      <c r="R32" s="10"/>
    </row>
    <row r="33" spans="2:18" ht="14.1" customHeight="1" x14ac:dyDescent="0.2">
      <c r="B33" s="923"/>
      <c r="C33" s="924"/>
      <c r="D33" s="918"/>
      <c r="E33" s="530" t="s">
        <v>147</v>
      </c>
      <c r="F33" s="529"/>
      <c r="G33" s="528"/>
      <c r="H33" s="529"/>
      <c r="I33" s="528"/>
      <c r="J33" s="529"/>
      <c r="K33" s="528"/>
      <c r="L33" s="529"/>
      <c r="M33" s="528"/>
      <c r="N33" s="529"/>
      <c r="O33" s="528"/>
      <c r="P33" s="520">
        <f t="shared" si="1"/>
        <v>0</v>
      </c>
      <c r="Q33" s="519">
        <f t="shared" si="0"/>
        <v>0</v>
      </c>
      <c r="R33" s="10"/>
    </row>
    <row r="34" spans="2:18" ht="14.1" customHeight="1" x14ac:dyDescent="0.2">
      <c r="B34" s="925" t="s">
        <v>154</v>
      </c>
      <c r="C34" s="922"/>
      <c r="D34" s="917" t="s">
        <v>150</v>
      </c>
      <c r="E34" s="527" t="s">
        <v>148</v>
      </c>
      <c r="F34" s="532">
        <v>1</v>
      </c>
      <c r="G34" s="531">
        <v>60869</v>
      </c>
      <c r="H34" s="532">
        <v>1</v>
      </c>
      <c r="I34" s="531">
        <v>65925</v>
      </c>
      <c r="J34" s="532">
        <v>1</v>
      </c>
      <c r="K34" s="531">
        <v>73768</v>
      </c>
      <c r="L34" s="532">
        <v>1</v>
      </c>
      <c r="M34" s="531">
        <v>67759</v>
      </c>
      <c r="N34" s="532">
        <v>1</v>
      </c>
      <c r="O34" s="531">
        <v>57435</v>
      </c>
      <c r="P34" s="515">
        <f t="shared" si="1"/>
        <v>0</v>
      </c>
      <c r="Q34" s="514">
        <f t="shared" si="0"/>
        <v>-10324</v>
      </c>
      <c r="R34" s="10"/>
    </row>
    <row r="35" spans="2:18" ht="14.1" customHeight="1" x14ac:dyDescent="0.2">
      <c r="B35" s="927"/>
      <c r="C35" s="929"/>
      <c r="D35" s="918"/>
      <c r="E35" s="530" t="s">
        <v>147</v>
      </c>
      <c r="F35" s="529"/>
      <c r="G35" s="528"/>
      <c r="H35" s="529"/>
      <c r="I35" s="528"/>
      <c r="J35" s="529"/>
      <c r="K35" s="528"/>
      <c r="L35" s="529"/>
      <c r="M35" s="528"/>
      <c r="N35" s="529"/>
      <c r="O35" s="528"/>
      <c r="P35" s="520">
        <f t="shared" si="1"/>
        <v>0</v>
      </c>
      <c r="Q35" s="519">
        <f t="shared" si="0"/>
        <v>0</v>
      </c>
      <c r="R35" s="10"/>
    </row>
    <row r="36" spans="2:18" ht="14.1" customHeight="1" x14ac:dyDescent="0.2">
      <c r="B36" s="930"/>
      <c r="C36" s="915"/>
      <c r="D36" s="917" t="s">
        <v>149</v>
      </c>
      <c r="E36" s="527" t="s">
        <v>148</v>
      </c>
      <c r="F36" s="532">
        <v>6</v>
      </c>
      <c r="G36" s="531">
        <v>143810</v>
      </c>
      <c r="H36" s="532">
        <v>6</v>
      </c>
      <c r="I36" s="531">
        <v>84796</v>
      </c>
      <c r="J36" s="532">
        <v>5</v>
      </c>
      <c r="K36" s="531">
        <v>41640</v>
      </c>
      <c r="L36" s="532">
        <v>5</v>
      </c>
      <c r="M36" s="531">
        <v>48118</v>
      </c>
      <c r="N36" s="532">
        <v>5</v>
      </c>
      <c r="O36" s="531">
        <v>29345</v>
      </c>
      <c r="P36" s="515">
        <f t="shared" si="1"/>
        <v>0</v>
      </c>
      <c r="Q36" s="514">
        <f t="shared" si="0"/>
        <v>-18773</v>
      </c>
      <c r="R36" s="10"/>
    </row>
    <row r="37" spans="2:18" ht="14.1" customHeight="1" x14ac:dyDescent="0.2">
      <c r="B37" s="931"/>
      <c r="C37" s="932"/>
      <c r="D37" s="918"/>
      <c r="E37" s="530" t="s">
        <v>147</v>
      </c>
      <c r="F37" s="529"/>
      <c r="G37" s="528"/>
      <c r="H37" s="529"/>
      <c r="I37" s="528"/>
      <c r="J37" s="529"/>
      <c r="K37" s="528"/>
      <c r="L37" s="529"/>
      <c r="M37" s="528"/>
      <c r="N37" s="529"/>
      <c r="O37" s="528"/>
      <c r="P37" s="520">
        <f t="shared" si="1"/>
        <v>0</v>
      </c>
      <c r="Q37" s="519">
        <f t="shared" si="0"/>
        <v>0</v>
      </c>
      <c r="R37" s="10"/>
    </row>
    <row r="38" spans="2:18" ht="14.1" customHeight="1" x14ac:dyDescent="0.2">
      <c r="B38" s="925" t="s">
        <v>35</v>
      </c>
      <c r="C38" s="922"/>
      <c r="D38" s="917" t="s">
        <v>150</v>
      </c>
      <c r="E38" s="527" t="s">
        <v>148</v>
      </c>
      <c r="F38" s="532">
        <v>1</v>
      </c>
      <c r="G38" s="531">
        <v>19805</v>
      </c>
      <c r="H38" s="532">
        <v>1</v>
      </c>
      <c r="I38" s="531">
        <v>4269</v>
      </c>
      <c r="J38" s="532"/>
      <c r="K38" s="531"/>
      <c r="L38" s="532"/>
      <c r="M38" s="531"/>
      <c r="N38" s="532">
        <v>1</v>
      </c>
      <c r="O38" s="531">
        <v>7692</v>
      </c>
      <c r="P38" s="515">
        <f t="shared" si="1"/>
        <v>1</v>
      </c>
      <c r="Q38" s="514">
        <f t="shared" si="0"/>
        <v>7692</v>
      </c>
      <c r="R38" s="10"/>
    </row>
    <row r="39" spans="2:18" ht="14.1" customHeight="1" x14ac:dyDescent="0.2">
      <c r="B39" s="927"/>
      <c r="C39" s="929"/>
      <c r="D39" s="918"/>
      <c r="E39" s="530" t="s">
        <v>147</v>
      </c>
      <c r="F39" s="529"/>
      <c r="G39" s="528"/>
      <c r="H39" s="529"/>
      <c r="I39" s="528"/>
      <c r="J39" s="529">
        <v>1</v>
      </c>
      <c r="K39" s="528">
        <v>-3348</v>
      </c>
      <c r="L39" s="529">
        <v>1</v>
      </c>
      <c r="M39" s="528">
        <v>-4627</v>
      </c>
      <c r="N39" s="529"/>
      <c r="O39" s="528"/>
      <c r="P39" s="520">
        <f t="shared" si="1"/>
        <v>-1</v>
      </c>
      <c r="Q39" s="519">
        <f t="shared" si="0"/>
        <v>4627</v>
      </c>
      <c r="R39" s="10"/>
    </row>
    <row r="40" spans="2:18" ht="14.1" customHeight="1" x14ac:dyDescent="0.2">
      <c r="B40" s="930"/>
      <c r="C40" s="915"/>
      <c r="D40" s="917" t="s">
        <v>149</v>
      </c>
      <c r="E40" s="527" t="s">
        <v>148</v>
      </c>
      <c r="F40" s="532">
        <v>9</v>
      </c>
      <c r="G40" s="531">
        <v>261834</v>
      </c>
      <c r="H40" s="532">
        <v>7</v>
      </c>
      <c r="I40" s="531">
        <v>326408</v>
      </c>
      <c r="J40" s="532">
        <v>7</v>
      </c>
      <c r="K40" s="531">
        <v>348336</v>
      </c>
      <c r="L40" s="532">
        <v>9</v>
      </c>
      <c r="M40" s="531">
        <v>210893</v>
      </c>
      <c r="N40" s="532">
        <v>9</v>
      </c>
      <c r="O40" s="531">
        <v>200749</v>
      </c>
      <c r="P40" s="524">
        <f t="shared" si="1"/>
        <v>0</v>
      </c>
      <c r="Q40" s="509">
        <f t="shared" si="0"/>
        <v>-10144</v>
      </c>
      <c r="R40" s="10"/>
    </row>
    <row r="41" spans="2:18" ht="14.1" customHeight="1" x14ac:dyDescent="0.2">
      <c r="B41" s="931"/>
      <c r="C41" s="932"/>
      <c r="D41" s="918"/>
      <c r="E41" s="530" t="s">
        <v>147</v>
      </c>
      <c r="F41" s="529"/>
      <c r="G41" s="528"/>
      <c r="H41" s="529">
        <v>2</v>
      </c>
      <c r="I41" s="528">
        <v>-26510</v>
      </c>
      <c r="J41" s="529">
        <v>2</v>
      </c>
      <c r="K41" s="528">
        <v>-21329</v>
      </c>
      <c r="L41" s="529"/>
      <c r="M41" s="528"/>
      <c r="N41" s="529"/>
      <c r="O41" s="528"/>
      <c r="P41" s="520">
        <f t="shared" si="1"/>
        <v>0</v>
      </c>
      <c r="Q41" s="519">
        <f t="shared" si="0"/>
        <v>0</v>
      </c>
      <c r="R41" s="10"/>
    </row>
    <row r="42" spans="2:18" ht="14.1" customHeight="1" x14ac:dyDescent="0.2">
      <c r="B42" s="925" t="s">
        <v>153</v>
      </c>
      <c r="C42" s="926"/>
      <c r="D42" s="922"/>
      <c r="E42" s="527" t="s">
        <v>148</v>
      </c>
      <c r="F42" s="526"/>
      <c r="G42" s="525"/>
      <c r="H42" s="526"/>
      <c r="I42" s="525"/>
      <c r="J42" s="526"/>
      <c r="K42" s="525"/>
      <c r="L42" s="526"/>
      <c r="M42" s="525"/>
      <c r="N42" s="526"/>
      <c r="O42" s="525"/>
      <c r="P42" s="524">
        <f t="shared" si="1"/>
        <v>0</v>
      </c>
      <c r="Q42" s="509">
        <f t="shared" si="0"/>
        <v>0</v>
      </c>
      <c r="R42" s="10"/>
    </row>
    <row r="43" spans="2:18" ht="14.1" customHeight="1" x14ac:dyDescent="0.2">
      <c r="B43" s="927"/>
      <c r="C43" s="928"/>
      <c r="D43" s="932"/>
      <c r="E43" s="523" t="s">
        <v>147</v>
      </c>
      <c r="F43" s="522"/>
      <c r="G43" s="521"/>
      <c r="H43" s="522"/>
      <c r="I43" s="521"/>
      <c r="J43" s="522"/>
      <c r="K43" s="521"/>
      <c r="L43" s="522"/>
      <c r="M43" s="521"/>
      <c r="N43" s="522"/>
      <c r="O43" s="521"/>
      <c r="P43" s="520">
        <f t="shared" si="1"/>
        <v>0</v>
      </c>
      <c r="Q43" s="519">
        <f t="shared" si="0"/>
        <v>0</v>
      </c>
      <c r="R43" s="10"/>
    </row>
    <row r="44" spans="2:18" ht="14.1" customHeight="1" x14ac:dyDescent="0.2">
      <c r="B44" s="736"/>
      <c r="C44" s="919" t="s">
        <v>152</v>
      </c>
      <c r="D44" s="917" t="s">
        <v>150</v>
      </c>
      <c r="E44" s="518" t="s">
        <v>148</v>
      </c>
      <c r="F44" s="517"/>
      <c r="G44" s="516"/>
      <c r="H44" s="517"/>
      <c r="I44" s="516"/>
      <c r="J44" s="517"/>
      <c r="K44" s="516"/>
      <c r="L44" s="517"/>
      <c r="M44" s="516"/>
      <c r="N44" s="517"/>
      <c r="O44" s="516"/>
      <c r="P44" s="515">
        <f t="shared" si="1"/>
        <v>0</v>
      </c>
      <c r="Q44" s="514">
        <f t="shared" si="0"/>
        <v>0</v>
      </c>
      <c r="R44" s="10"/>
    </row>
    <row r="45" spans="2:18" ht="14.1" customHeight="1" thickBot="1" x14ac:dyDescent="0.25">
      <c r="B45" s="736"/>
      <c r="C45" s="920"/>
      <c r="D45" s="918"/>
      <c r="E45" s="513" t="s">
        <v>147</v>
      </c>
      <c r="F45" s="512"/>
      <c r="G45" s="511"/>
      <c r="H45" s="512"/>
      <c r="I45" s="511"/>
      <c r="J45" s="512"/>
      <c r="K45" s="511"/>
      <c r="L45" s="512"/>
      <c r="M45" s="511"/>
      <c r="N45" s="512"/>
      <c r="O45" s="511"/>
      <c r="P45" s="510">
        <f t="shared" si="1"/>
        <v>0</v>
      </c>
      <c r="Q45" s="509">
        <f t="shared" si="0"/>
        <v>0</v>
      </c>
      <c r="R45" s="10"/>
    </row>
    <row r="46" spans="2:18" ht="14.1" customHeight="1" thickBot="1" x14ac:dyDescent="0.25">
      <c r="B46" s="479"/>
      <c r="C46" s="508"/>
      <c r="D46" s="507"/>
      <c r="E46" s="506"/>
      <c r="F46" s="505">
        <f t="shared" ref="F46:Q46" si="2">SUM(F47:F50)</f>
        <v>133</v>
      </c>
      <c r="G46" s="504">
        <f t="shared" si="2"/>
        <v>8573409</v>
      </c>
      <c r="H46" s="505">
        <f t="shared" si="2"/>
        <v>132</v>
      </c>
      <c r="I46" s="504">
        <f t="shared" si="2"/>
        <v>8542577</v>
      </c>
      <c r="J46" s="505">
        <f t="shared" si="2"/>
        <v>127</v>
      </c>
      <c r="K46" s="504">
        <f t="shared" si="2"/>
        <v>9414965</v>
      </c>
      <c r="L46" s="505">
        <f t="shared" si="2"/>
        <v>126</v>
      </c>
      <c r="M46" s="504">
        <f t="shared" si="2"/>
        <v>10229015</v>
      </c>
      <c r="N46" s="505">
        <f t="shared" si="2"/>
        <v>115</v>
      </c>
      <c r="O46" s="504">
        <f t="shared" si="2"/>
        <v>8617481</v>
      </c>
      <c r="P46" s="503">
        <f t="shared" si="2"/>
        <v>-11</v>
      </c>
      <c r="Q46" s="502">
        <f t="shared" si="2"/>
        <v>-1611534</v>
      </c>
      <c r="R46" s="489"/>
    </row>
    <row r="47" spans="2:18" ht="14.1" customHeight="1" x14ac:dyDescent="0.2">
      <c r="B47" s="10"/>
      <c r="C47" s="914" t="s">
        <v>151</v>
      </c>
      <c r="D47" s="912" t="s">
        <v>150</v>
      </c>
      <c r="E47" s="499" t="s">
        <v>148</v>
      </c>
      <c r="F47" s="498">
        <f t="shared" ref="F47:Q48" si="3">SUM(F6,F10,F16,F18,F20,F28,F34,F38,F42)</f>
        <v>44</v>
      </c>
      <c r="G47" s="497">
        <f t="shared" si="3"/>
        <v>8811243</v>
      </c>
      <c r="H47" s="498">
        <f t="shared" si="3"/>
        <v>50</v>
      </c>
      <c r="I47" s="497">
        <f t="shared" si="3"/>
        <v>8528321</v>
      </c>
      <c r="J47" s="498">
        <f t="shared" si="3"/>
        <v>48</v>
      </c>
      <c r="K47" s="497">
        <f t="shared" si="3"/>
        <v>9732035</v>
      </c>
      <c r="L47" s="498">
        <f t="shared" si="3"/>
        <v>46</v>
      </c>
      <c r="M47" s="497">
        <f t="shared" si="3"/>
        <v>10807160</v>
      </c>
      <c r="N47" s="498">
        <f t="shared" si="3"/>
        <v>50</v>
      </c>
      <c r="O47" s="497">
        <f t="shared" si="3"/>
        <v>9908438</v>
      </c>
      <c r="P47" s="496">
        <f t="shared" si="3"/>
        <v>4</v>
      </c>
      <c r="Q47" s="495">
        <f t="shared" si="3"/>
        <v>-898722</v>
      </c>
      <c r="R47" s="489"/>
    </row>
    <row r="48" spans="2:18" ht="14.1" customHeight="1" thickBot="1" x14ac:dyDescent="0.25">
      <c r="B48" s="10"/>
      <c r="C48" s="915"/>
      <c r="D48" s="913"/>
      <c r="E48" s="494" t="s">
        <v>147</v>
      </c>
      <c r="F48" s="493">
        <f t="shared" si="3"/>
        <v>13</v>
      </c>
      <c r="G48" s="492">
        <f t="shared" si="3"/>
        <v>-1423998</v>
      </c>
      <c r="H48" s="493">
        <f t="shared" si="3"/>
        <v>10</v>
      </c>
      <c r="I48" s="492">
        <f t="shared" si="3"/>
        <v>-1096200</v>
      </c>
      <c r="J48" s="493">
        <f t="shared" si="3"/>
        <v>17</v>
      </c>
      <c r="K48" s="492">
        <f t="shared" si="3"/>
        <v>-1218745</v>
      </c>
      <c r="L48" s="493">
        <f t="shared" si="3"/>
        <v>19</v>
      </c>
      <c r="M48" s="492">
        <f t="shared" si="3"/>
        <v>-1501114</v>
      </c>
      <c r="N48" s="493">
        <f t="shared" si="3"/>
        <v>17</v>
      </c>
      <c r="O48" s="492">
        <f t="shared" si="3"/>
        <v>-2152708</v>
      </c>
      <c r="P48" s="501">
        <f t="shared" si="3"/>
        <v>-2</v>
      </c>
      <c r="Q48" s="500">
        <f t="shared" si="3"/>
        <v>-651594</v>
      </c>
      <c r="R48" s="489"/>
    </row>
    <row r="49" spans="2:18" ht="14.1" customHeight="1" x14ac:dyDescent="0.2">
      <c r="B49" s="10"/>
      <c r="C49" s="915"/>
      <c r="D49" s="912" t="s">
        <v>149</v>
      </c>
      <c r="E49" s="499" t="s">
        <v>148</v>
      </c>
      <c r="F49" s="498">
        <f t="shared" ref="F49:Q50" si="4">SUM(F8,F12,F14,F22,F24,F26,F30,F32,F36,F40)</f>
        <v>75</v>
      </c>
      <c r="G49" s="497">
        <f t="shared" si="4"/>
        <v>1196355</v>
      </c>
      <c r="H49" s="498">
        <f t="shared" si="4"/>
        <v>68</v>
      </c>
      <c r="I49" s="497">
        <f t="shared" si="4"/>
        <v>1547799</v>
      </c>
      <c r="J49" s="498">
        <f t="shared" si="4"/>
        <v>59</v>
      </c>
      <c r="K49" s="497">
        <f t="shared" si="4"/>
        <v>944386</v>
      </c>
      <c r="L49" s="498">
        <f t="shared" si="4"/>
        <v>60</v>
      </c>
      <c r="M49" s="497">
        <f t="shared" si="4"/>
        <v>1000395</v>
      </c>
      <c r="N49" s="498">
        <f t="shared" si="4"/>
        <v>47</v>
      </c>
      <c r="O49" s="497">
        <f t="shared" si="4"/>
        <v>862055</v>
      </c>
      <c r="P49" s="496">
        <f t="shared" si="4"/>
        <v>-13</v>
      </c>
      <c r="Q49" s="495">
        <f t="shared" si="4"/>
        <v>-138340</v>
      </c>
      <c r="R49" s="489"/>
    </row>
    <row r="50" spans="2:18" ht="14.1" customHeight="1" thickBot="1" x14ac:dyDescent="0.25">
      <c r="B50" s="476"/>
      <c r="C50" s="916"/>
      <c r="D50" s="913"/>
      <c r="E50" s="494" t="s">
        <v>147</v>
      </c>
      <c r="F50" s="493">
        <f t="shared" si="4"/>
        <v>1</v>
      </c>
      <c r="G50" s="492">
        <f t="shared" si="4"/>
        <v>-10191</v>
      </c>
      <c r="H50" s="493">
        <f t="shared" si="4"/>
        <v>4</v>
      </c>
      <c r="I50" s="492">
        <f t="shared" si="4"/>
        <v>-437343</v>
      </c>
      <c r="J50" s="493">
        <f t="shared" si="4"/>
        <v>3</v>
      </c>
      <c r="K50" s="492">
        <f t="shared" si="4"/>
        <v>-42711</v>
      </c>
      <c r="L50" s="493">
        <f t="shared" si="4"/>
        <v>1</v>
      </c>
      <c r="M50" s="492">
        <f t="shared" si="4"/>
        <v>-77426</v>
      </c>
      <c r="N50" s="493">
        <f t="shared" si="4"/>
        <v>1</v>
      </c>
      <c r="O50" s="492">
        <f t="shared" si="4"/>
        <v>-304</v>
      </c>
      <c r="P50" s="491">
        <f t="shared" si="4"/>
        <v>0</v>
      </c>
      <c r="Q50" s="490">
        <f t="shared" si="4"/>
        <v>77122</v>
      </c>
      <c r="R50" s="489"/>
    </row>
    <row r="51" spans="2:18" ht="18" customHeight="1" x14ac:dyDescent="0.2">
      <c r="B51" s="8" t="s">
        <v>146</v>
      </c>
      <c r="C51" s="488" t="s">
        <v>145</v>
      </c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18" customHeight="1" x14ac:dyDescent="0.2">
      <c r="B52" s="8"/>
      <c r="C52" s="488" t="s">
        <v>144</v>
      </c>
      <c r="D52" s="487"/>
      <c r="E52" s="487"/>
    </row>
    <row r="53" spans="2:18" x14ac:dyDescent="0.2">
      <c r="C53" s="2"/>
    </row>
  </sheetData>
  <mergeCells count="48">
    <mergeCell ref="D44:D45"/>
    <mergeCell ref="D20:D21"/>
    <mergeCell ref="D24:D25"/>
    <mergeCell ref="D26:D27"/>
    <mergeCell ref="D42:D43"/>
    <mergeCell ref="D36:D37"/>
    <mergeCell ref="D32:D33"/>
    <mergeCell ref="D34:D35"/>
    <mergeCell ref="D22:D23"/>
    <mergeCell ref="B4:C4"/>
    <mergeCell ref="B6:C7"/>
    <mergeCell ref="J4:K4"/>
    <mergeCell ref="H4:I4"/>
    <mergeCell ref="B5:C5"/>
    <mergeCell ref="F4:G4"/>
    <mergeCell ref="D18:D19"/>
    <mergeCell ref="N4:O4"/>
    <mergeCell ref="P4:Q4"/>
    <mergeCell ref="E4:E5"/>
    <mergeCell ref="L4:M4"/>
    <mergeCell ref="D6:D7"/>
    <mergeCell ref="D8:D9"/>
    <mergeCell ref="D10:D11"/>
    <mergeCell ref="D12:D13"/>
    <mergeCell ref="D16:D17"/>
    <mergeCell ref="B18:C19"/>
    <mergeCell ref="B8:C9"/>
    <mergeCell ref="B10:C11"/>
    <mergeCell ref="B12:C13"/>
    <mergeCell ref="B24:C25"/>
    <mergeCell ref="B16:C17"/>
    <mergeCell ref="B14:C15"/>
    <mergeCell ref="D47:D48"/>
    <mergeCell ref="D49:D50"/>
    <mergeCell ref="C47:C50"/>
    <mergeCell ref="D14:D15"/>
    <mergeCell ref="C44:C45"/>
    <mergeCell ref="B26:C27"/>
    <mergeCell ref="B32:C33"/>
    <mergeCell ref="B42:C43"/>
    <mergeCell ref="B34:C37"/>
    <mergeCell ref="B28:C31"/>
    <mergeCell ref="D28:D29"/>
    <mergeCell ref="B38:C41"/>
    <mergeCell ref="D38:D39"/>
    <mergeCell ref="D40:D41"/>
    <mergeCell ref="B20:C23"/>
    <mergeCell ref="D30:D31"/>
  </mergeCells>
  <phoneticPr fontId="3"/>
  <pageMargins left="0.70866141732283472" right="0" top="0.9055118110236221" bottom="0.31496062992125984" header="0.51181102362204722" footer="0.51181102362204722"/>
  <pageSetup paperSize="9" scale="68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01事業数</vt:lpstr>
      <vt:lpstr>02職員数</vt:lpstr>
      <vt:lpstr>03決算規模 </vt:lpstr>
      <vt:lpstr>04建設投資</vt:lpstr>
      <vt:lpstr>05企業債発行</vt:lpstr>
      <vt:lpstr>06企業債残高</vt:lpstr>
      <vt:lpstr>07繰入金</vt:lpstr>
      <vt:lpstr>08収益・資本繰入</vt:lpstr>
      <vt:lpstr>09事業数・経営状況</vt:lpstr>
      <vt:lpstr>10（水道損益）</vt:lpstr>
      <vt:lpstr>11（病院損益）</vt:lpstr>
      <vt:lpstr>12（下水（法適）損益）</vt:lpstr>
      <vt:lpstr>13（簡水（法非適））</vt:lpstr>
      <vt:lpstr>14（下水（法非適））</vt:lpstr>
      <vt:lpstr>'02職員数'!Print_Area</vt:lpstr>
      <vt:lpstr>'04建設投資'!Print_Area</vt:lpstr>
      <vt:lpstr>'05企業債発行'!Print_Area</vt:lpstr>
      <vt:lpstr>'06企業債残高'!Print_Area</vt:lpstr>
      <vt:lpstr>'07繰入金'!Print_Area</vt:lpstr>
      <vt:lpstr>'08収益・資本繰入'!Print_Area</vt:lpstr>
      <vt:lpstr>'09事業数・経営状況'!Print_Area</vt:lpstr>
      <vt:lpstr>'10（水道損益）'!Print_Area</vt:lpstr>
      <vt:lpstr>'11（病院損益）'!Print_Area</vt:lpstr>
      <vt:lpstr>'12（下水（法適）損益）'!Print_Area</vt:lpstr>
      <vt:lpstr>'13（簡水（法非適））'!Print_Area</vt:lpstr>
      <vt:lpstr>'14（下水（法非適））'!Print_Area</vt:lpstr>
      <vt:lpstr>'04建設投資'!Print_Titles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Setup</cp:lastModifiedBy>
  <cp:lastPrinted>2020-02-18T00:31:54Z</cp:lastPrinted>
  <dcterms:created xsi:type="dcterms:W3CDTF">2014-11-06T02:45:48Z</dcterms:created>
  <dcterms:modified xsi:type="dcterms:W3CDTF">2022-03-18T02:32:19Z</dcterms:modified>
</cp:coreProperties>
</file>