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R01公営企業決算統計\12_経営比較\06_経営比較分析表\03_市町から回答\水道\15_木曽岬町○\"/>
    </mc:Choice>
  </mc:AlternateContent>
  <workbookProtection workbookAlgorithmName="SHA-512" workbookHashValue="fsz75d35yyJ5OuTqrUZnH7tdwpa4Oy60esnXvhdCVRPOt64KzHH0p/FcE7icqgRAxUruOLXa6q3eB3Ta6VmHlg==" workbookSaltValue="xVh94ZXTcZtdRe3ci4RHXg==" workbookSpinCount="100000" lockStructure="1"/>
  <bookViews>
    <workbookView xWindow="0" yWindow="0" windowWidth="20490" windowHeight="775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I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<sst xmlns="http://schemas.openxmlformats.org/spreadsheetml/2006/main" count="228" uniqueCount="114">
  <si>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</si>
  <si>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</si>
  <si>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</si>
  <si>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</si>
  <si>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</si>
  <si>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</si>
  <si>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</si>
  <si>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</si>
  <si>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</si>
  <si>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</si>
  <si>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</si>
  <si>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</si>
  <si>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</si>
  <si>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</si>
  <si>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</si>
  <si>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</si>
  <si>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</si>
  <si>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</si>
  <si>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</si>
  <si>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</si>
  <si>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</si>
  <si>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</si>
  <si>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</si>
  <si>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</si>
  <si>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</si>
  <si>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</si>
  <si>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</si>
  <si>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</si>
  <si>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</si>
  <si>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</si>
  <si>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</si>
  <si>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</si>
  <si>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</si>
  <si>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</si>
  <si>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</si>
  <si>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</si>
  <si>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</si>
  <si>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</si>
  <si>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</si>
  <si>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</si>
  <si>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</si>
  <si>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</si>
  <si>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</si>
  <si>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</si>
  <si>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</si>
  <si>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</si>
  <si>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</si>
  <si>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</si>
  <si>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</si>
  <si>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</si>
  <si>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</si>
  <si>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</si>
  <si>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</si>
  <si>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</si>
  <si>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</si>
  <si>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</si>
  <si>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</si>
  <si>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</si>
  <si>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</si>
  <si>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</si>
  <si>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</si>
  <si>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</si>
  <si>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</si>
  <si>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</si>
  <si>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</si>
  <si>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</si>
  <si>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</si>
  <si>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</si>
  <si>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</si>
  <si>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</si>
  <si>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</si>
  <si>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</si>
  <si>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</si>
  <si>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</si>
  <si>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</si>
  <si>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</si>
  <si>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</si>
  <si>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</si>
  <si>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</si>
  <si>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</si>
  <si>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</si>
  <si>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</si>
  <si>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</si>
  <si>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</si>
  <si>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</si>
  <si>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</si>
  <si>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</si>
  <si>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</si>
  <si>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</si>
  <si>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</si>
  <si>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</si>
  <si>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</si>
  <si>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</si>
  <si>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</si>
  <si>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</si>
  <si>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</si>
  <si>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</si>
  <si>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</si>
  <si>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</si>
  <si>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</si>
  <si>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</si>
  <si>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</si>
  <si>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</si>
  <si>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</si>
  <si>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</si>
  <si>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</si>
  <si>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</si>
  <si>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</si>
  <si>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</si>
  <si>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</si>
  <si>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</si>
  <si>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①毎年度赤字経営が続いており、同規模事業体平均よりも下回っている。
②累積欠損金比率は同規模事業体平均よりも下回っている。
③毎年度100％を大きく上回っているため支払能力は十分備えているといえる。
④企業債は平成22年度以降発生していない。
⑤平成28年度は同規模事業体平均よりも下回っているが、平成29年度以降は上回っている。
⑥給水原価は同規模事業体の平均値よりも低く抑えられている。
⑦継続的に同規模事業体平均を上回っている。
⑧毎年度90％を超えており、継続的に同規模事業体平均を上回っている。</t>
    <rPh sb="155" eb="157">
      <t>イコウ</t>
    </rPh>
    <phoneticPr fontId="4"/>
  </si>
  <si>
    <t xml:space="preserve"> 今後、施設の老朽化に伴い更新事業が増加することを踏まえると、更新に係る費用と経営状況を正確に把握し、健全・効率的な経営を維持しつつ計画的な施設の更新を行う必要がある。</t>
    <phoneticPr fontId="4"/>
  </si>
  <si>
    <t>①継続的に法定耐用年数の60％を超え、同規模事業体平均を上回っている。
②同規模事業体平均を上回っており、今後も増加が見込まれる。
③令和元年度は同規模事業体平均を大きく上回っているが、今後も将来的な老朽管の増加が予測されるため、より計画的な更新が必要である。</t>
    <rPh sb="82" eb="83">
      <t>オオ</t>
    </rPh>
    <rPh sb="93" eb="95">
      <t>コンゴ</t>
    </rPh>
    <rPh sb="96" eb="99">
      <t>ショウライテキ</t>
    </rPh>
    <rPh sb="100" eb="102">
      <t>ロウキュウ</t>
    </rPh>
    <rPh sb="102" eb="103">
      <t>カン</t>
    </rPh>
    <rPh sb="107" eb="109">
      <t>ヨソク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</si>
</sst>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0.56000000000000005</c:v>
                </c:pt>
                <c:pt idx="1">
                  <c:v>0.15</c:v>
                </c:pt>
                <c:pt idx="2">
                  <c:v>0.61</c:v>
                </c:pt>
                <c:pt idx="3">
                  <c:v>0.55000000000000004</c:v>
                </c:pt>
                <c:pt idx="4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1-4F2A-8A17-AEE270700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412464"/>
        <c:axId val="294412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0.46</c:v>
                </c:pt>
                <c:pt idx="2">
                  <c:v>0.44</c:v>
                </c:pt>
                <c:pt idx="3">
                  <c:v>0.52</c:v>
                </c:pt>
                <c:pt idx="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1-4F2A-8A17-AEE270700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412464"/>
        <c:axId val="294412856"/>
      </c:lineChart>
      <c:dateAx>
        <c:axId val="2944124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94412856"/>
        <c:crosses val="autoZero"/>
        <c:auto val="1"/>
        <c:lblOffset val="100"/>
        <c:baseTimeUnit val="years"/>
      </c:dateAx>
      <c:valAx>
        <c:axId val="294412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4412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56.64</c:v>
                </c:pt>
                <c:pt idx="1">
                  <c:v>54.91</c:v>
                </c:pt>
                <c:pt idx="2">
                  <c:v>53.2</c:v>
                </c:pt>
                <c:pt idx="3">
                  <c:v>55.36</c:v>
                </c:pt>
                <c:pt idx="4">
                  <c:v>54.45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6-4F4C-AF6E-567AA4EA3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861816"/>
        <c:axId val="32586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49.08</c:v>
                </c:pt>
                <c:pt idx="1">
                  <c:v>49.32</c:v>
                </c:pt>
                <c:pt idx="2">
                  <c:v>50.24</c:v>
                </c:pt>
                <c:pt idx="3">
                  <c:v>50.29</c:v>
                </c:pt>
                <c:pt idx="4">
                  <c:v>49.64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6-4F4C-AF6E-567AA4EA3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61816"/>
        <c:axId val="325862208"/>
      </c:lineChart>
      <c:dateAx>
        <c:axId val="3258618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25862208"/>
        <c:crosses val="autoZero"/>
        <c:auto val="1"/>
        <c:lblOffset val="100"/>
        <c:baseTimeUnit val="years"/>
      </c:dateAx>
      <c:valAx>
        <c:axId val="32586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5861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91.91</c:v>
                </c:pt>
                <c:pt idx="1">
                  <c:v>93.62</c:v>
                </c:pt>
                <c:pt idx="2">
                  <c:v>95.72</c:v>
                </c:pt>
                <c:pt idx="3">
                  <c:v>93.5</c:v>
                </c:pt>
                <c:pt idx="4">
                  <c:v>91.86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A-4328-AFB0-1AB0B994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863384"/>
        <c:axId val="325808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79.3</c:v>
                </c:pt>
                <c:pt idx="1">
                  <c:v>79.34</c:v>
                </c:pt>
                <c:pt idx="2">
                  <c:v>78.650000000000006</c:v>
                </c:pt>
                <c:pt idx="3">
                  <c:v>77.73</c:v>
                </c:pt>
                <c:pt idx="4">
                  <c:v>78.09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A-4328-AFB0-1AB0B994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63384"/>
        <c:axId val="325808560"/>
      </c:lineChart>
      <c:dateAx>
        <c:axId val="325863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25808560"/>
        <c:crosses val="autoZero"/>
        <c:auto val="1"/>
        <c:lblOffset val="100"/>
        <c:baseTimeUnit val="years"/>
      </c:dateAx>
      <c:valAx>
        <c:axId val="325808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5863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98.42</c:v>
                </c:pt>
                <c:pt idx="1">
                  <c:v>91.29</c:v>
                </c:pt>
                <c:pt idx="2">
                  <c:v>98.27</c:v>
                </c:pt>
                <c:pt idx="3">
                  <c:v>98.29</c:v>
                </c:pt>
                <c:pt idx="4">
                  <c:v>98.84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0-498B-AB60-375BBB32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474480"/>
        <c:axId val="325474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106.62</c:v>
                </c:pt>
                <c:pt idx="1">
                  <c:v>107.95</c:v>
                </c:pt>
                <c:pt idx="2">
                  <c:v>104.47</c:v>
                </c:pt>
                <c:pt idx="3">
                  <c:v>103.81</c:v>
                </c:pt>
                <c:pt idx="4">
                  <c:v>104.35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0-498B-AB60-375BBB32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474480"/>
        <c:axId val="325474872"/>
      </c:lineChart>
      <c:dateAx>
        <c:axId val="3254744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25474872"/>
        <c:crosses val="autoZero"/>
        <c:auto val="1"/>
        <c:lblOffset val="100"/>
        <c:baseTimeUnit val="years"/>
      </c:dateAx>
      <c:valAx>
        <c:axId val="3254748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547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64.67</c:v>
                </c:pt>
                <c:pt idx="1">
                  <c:v>66.349999999999994</c:v>
                </c:pt>
                <c:pt idx="2">
                  <c:v>67.67</c:v>
                </c:pt>
                <c:pt idx="3">
                  <c:v>69.05</c:v>
                </c:pt>
                <c:pt idx="4">
                  <c:v>69.98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F-49E2-8660-0AA64283B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794376"/>
        <c:axId val="29479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47.44</c:v>
                </c:pt>
                <c:pt idx="1">
                  <c:v>48.3</c:v>
                </c:pt>
                <c:pt idx="2">
                  <c:v>45.14</c:v>
                </c:pt>
                <c:pt idx="3">
                  <c:v>45.85</c:v>
                </c:pt>
                <c:pt idx="4">
                  <c:v>47.31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F-49E2-8660-0AA64283B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794376"/>
        <c:axId val="294794768"/>
      </c:lineChart>
      <c:dateAx>
        <c:axId val="2947943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94794768"/>
        <c:crosses val="autoZero"/>
        <c:auto val="1"/>
        <c:lblOffset val="100"/>
        <c:baseTimeUnit val="years"/>
      </c:dateAx>
      <c:valAx>
        <c:axId val="29479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4794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14.87</c:v>
                </c:pt>
                <c:pt idx="1">
                  <c:v>18.02</c:v>
                </c:pt>
                <c:pt idx="2">
                  <c:v>18.39</c:v>
                </c:pt>
                <c:pt idx="3">
                  <c:v>18.55</c:v>
                </c:pt>
                <c:pt idx="4">
                  <c:v>18.27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B-43BA-90ED-72DBDA486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795944"/>
        <c:axId val="294814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11.16</c:v>
                </c:pt>
                <c:pt idx="1">
                  <c:v>12.43</c:v>
                </c:pt>
                <c:pt idx="2">
                  <c:v>13.58</c:v>
                </c:pt>
                <c:pt idx="3">
                  <c:v>14.13</c:v>
                </c:pt>
                <c:pt idx="4">
                  <c:v>16.77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B-43BA-90ED-72DBDA486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795944"/>
        <c:axId val="294814024"/>
      </c:lineChart>
      <c:dateAx>
        <c:axId val="2947959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94814024"/>
        <c:crosses val="autoZero"/>
        <c:auto val="1"/>
        <c:lblOffset val="100"/>
        <c:baseTimeUnit val="years"/>
      </c:dateAx>
      <c:valAx>
        <c:axId val="294814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4795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9.91</c:v>
                </c:pt>
                <c:pt idx="2">
                  <c:v>1.83</c:v>
                </c:pt>
                <c:pt idx="3">
                  <c:v>2.09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0-446B-A43D-A0C8466F9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815592"/>
        <c:axId val="325419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12.59</c:v>
                </c:pt>
                <c:pt idx="1">
                  <c:v>12.44</c:v>
                </c:pt>
                <c:pt idx="2">
                  <c:v>16.399999999999999</c:v>
                </c:pt>
                <c:pt idx="3">
                  <c:v>25.66</c:v>
                </c:pt>
                <c:pt idx="4">
                  <c:v>21.69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0-446B-A43D-A0C8466F9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815592"/>
        <c:axId val="325419032"/>
      </c:lineChart>
      <c:dateAx>
        <c:axId val="294815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25419032"/>
        <c:crosses val="autoZero"/>
        <c:auto val="1"/>
        <c:lblOffset val="100"/>
        <c:baseTimeUnit val="years"/>
      </c:dateAx>
      <c:valAx>
        <c:axId val="3254190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4815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7368.09</c:v>
                </c:pt>
                <c:pt idx="1">
                  <c:v>4342.92</c:v>
                </c:pt>
                <c:pt idx="2">
                  <c:v>7429.89</c:v>
                </c:pt>
                <c:pt idx="3">
                  <c:v>1778.47</c:v>
                </c:pt>
                <c:pt idx="4">
                  <c:v>649.02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5-4105-AF4F-158351F31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420208"/>
        <c:axId val="325420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416.14</c:v>
                </c:pt>
                <c:pt idx="1">
                  <c:v>371.89</c:v>
                </c:pt>
                <c:pt idx="2">
                  <c:v>293.23</c:v>
                </c:pt>
                <c:pt idx="3">
                  <c:v>300.14</c:v>
                </c:pt>
                <c:pt idx="4">
                  <c:v>301.04000000000002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5-4105-AF4F-158351F31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420208"/>
        <c:axId val="325420600"/>
      </c:lineChart>
      <c:dateAx>
        <c:axId val="3254202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25420600"/>
        <c:crosses val="autoZero"/>
        <c:auto val="1"/>
        <c:lblOffset val="100"/>
        <c:baseTimeUnit val="years"/>
      </c:dateAx>
      <c:valAx>
        <c:axId val="325420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5420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C39-AE66-30D02ACF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65536"/>
        <c:axId val="325365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487.22</c:v>
                </c:pt>
                <c:pt idx="1">
                  <c:v>483.11</c:v>
                </c:pt>
                <c:pt idx="2">
                  <c:v>542.29999999999995</c:v>
                </c:pt>
                <c:pt idx="3">
                  <c:v>566.65</c:v>
                </c:pt>
                <c:pt idx="4">
                  <c:v>551.62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8-4C39-AE66-30D02ACF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365536"/>
        <c:axId val="325365928"/>
      </c:lineChart>
      <c:dateAx>
        <c:axId val="3253655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25365928"/>
        <c:crosses val="autoZero"/>
        <c:auto val="1"/>
        <c:lblOffset val="100"/>
        <c:baseTimeUnit val="years"/>
      </c:dateAx>
      <c:valAx>
        <c:axId val="3253659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536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96.28</c:v>
                </c:pt>
                <c:pt idx="1">
                  <c:v>89.5</c:v>
                </c:pt>
                <c:pt idx="2">
                  <c:v>96.46</c:v>
                </c:pt>
                <c:pt idx="3">
                  <c:v>96.63</c:v>
                </c:pt>
                <c:pt idx="4">
                  <c:v>96.67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D-4581-9DA0-E6DB67263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490816"/>
        <c:axId val="325490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92.76</c:v>
                </c:pt>
                <c:pt idx="1">
                  <c:v>93.28</c:v>
                </c:pt>
                <c:pt idx="2">
                  <c:v>87.51</c:v>
                </c:pt>
                <c:pt idx="3">
                  <c:v>84.77</c:v>
                </c:pt>
                <c:pt idx="4">
                  <c:v>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D-4581-9DA0-E6DB67263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490816"/>
        <c:axId val="325490424"/>
      </c:lineChart>
      <c:dateAx>
        <c:axId val="3254908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25490424"/>
        <c:crosses val="autoZero"/>
        <c:auto val="1"/>
        <c:lblOffset val="100"/>
        <c:baseTimeUnit val="years"/>
      </c:dateAx>
      <c:valAx>
        <c:axId val="325490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549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175.97</c:v>
                </c:pt>
                <c:pt idx="1">
                  <c:v>188.69</c:v>
                </c:pt>
                <c:pt idx="2">
                  <c:v>174.37</c:v>
                </c:pt>
                <c:pt idx="3">
                  <c:v>175.77</c:v>
                </c:pt>
                <c:pt idx="4">
                  <c:v>178.51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5-4F4E-BB08-F471CB0F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91752"/>
        <c:axId val="32539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208.67</c:v>
                </c:pt>
                <c:pt idx="1">
                  <c:v>208.29</c:v>
                </c:pt>
                <c:pt idx="2">
                  <c:v>218.42</c:v>
                </c:pt>
                <c:pt idx="3">
                  <c:v>227.27</c:v>
                </c:pt>
                <c:pt idx="4">
                  <c:v>223.98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5-4F4E-BB08-F471CB0F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391752"/>
        <c:axId val="325392144"/>
      </c:lineChart>
      <c:dateAx>
        <c:axId val="3253917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25392144"/>
        <c:crosses val="autoZero"/>
        <c:auto val="1"/>
        <c:lblOffset val="100"/>
        <c:baseTimeUnit val="years"/>
      </c:dateAx>
      <c:valAx>
        <c:axId val="32539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5391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D1" zoomScaleNormal="100" workbookViewId="0">
      <selection activeCell="DQ86" sqref="DP86:DQ8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三重県　木曽岬町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A8</v>
      </c>
      <c r="X8" s="83"/>
      <c r="Y8" s="83"/>
      <c r="Z8" s="83"/>
      <c r="AA8" s="83"/>
      <c r="AB8" s="83"/>
      <c r="AC8" s="83"/>
      <c r="AD8" s="83" t="str">
        <f>データ!$M$6</f>
        <v>非設置</v>
      </c>
      <c r="AE8" s="83"/>
      <c r="AF8" s="83"/>
      <c r="AG8" s="83"/>
      <c r="AH8" s="83"/>
      <c r="AI8" s="83"/>
      <c r="AJ8" s="83"/>
      <c r="AK8" s="4"/>
      <c r="AL8" s="71">
        <f>データ!$R$6</f>
        <v>6257</v>
      </c>
      <c r="AM8" s="71"/>
      <c r="AN8" s="71"/>
      <c r="AO8" s="71"/>
      <c r="AP8" s="71"/>
      <c r="AQ8" s="71"/>
      <c r="AR8" s="71"/>
      <c r="AS8" s="71"/>
      <c r="AT8" s="67">
        <f>データ!$S$6</f>
        <v>15.74</v>
      </c>
      <c r="AU8" s="68"/>
      <c r="AV8" s="68"/>
      <c r="AW8" s="68"/>
      <c r="AX8" s="68"/>
      <c r="AY8" s="68"/>
      <c r="AZ8" s="68"/>
      <c r="BA8" s="68"/>
      <c r="BB8" s="70">
        <f>データ!$T$6</f>
        <v>397.52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88.72</v>
      </c>
      <c r="J10" s="68"/>
      <c r="K10" s="68"/>
      <c r="L10" s="68"/>
      <c r="M10" s="68"/>
      <c r="N10" s="68"/>
      <c r="O10" s="69"/>
      <c r="P10" s="70">
        <f>データ!$P$6</f>
        <v>100</v>
      </c>
      <c r="Q10" s="70"/>
      <c r="R10" s="70"/>
      <c r="S10" s="70"/>
      <c r="T10" s="70"/>
      <c r="U10" s="70"/>
      <c r="V10" s="70"/>
      <c r="W10" s="71">
        <f>データ!$Q$6</f>
        <v>2750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6228</v>
      </c>
      <c r="AM10" s="71"/>
      <c r="AN10" s="71"/>
      <c r="AO10" s="71"/>
      <c r="AP10" s="71"/>
      <c r="AQ10" s="71"/>
      <c r="AR10" s="71"/>
      <c r="AS10" s="71"/>
      <c r="AT10" s="67">
        <f>データ!$V$6</f>
        <v>15.72</v>
      </c>
      <c r="AU10" s="68"/>
      <c r="AV10" s="68"/>
      <c r="AW10" s="68"/>
      <c r="AX10" s="68"/>
      <c r="AY10" s="68"/>
      <c r="AZ10" s="68"/>
      <c r="BA10" s="68"/>
      <c r="BB10" s="70">
        <f>データ!$W$6</f>
        <v>396.18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111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113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112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DrV67ZtUniCMU8mz2w2fwAuobrTyfpWPcfB203Un/nXq9onq7tvWLl+M71LOylUngYgPGlZ5yPFf0puEgQ/Xng==" saltValue="kYlxDVVqWx/WZayN68uabA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243035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木曽岬町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 t="str">
        <f t="shared" si="3"/>
        <v>非設置</v>
      </c>
      <c r="N6" s="35" t="str">
        <f t="shared" si="3"/>
        <v>-</v>
      </c>
      <c r="O6" s="35">
        <f t="shared" si="3"/>
        <v>88.72</v>
      </c>
      <c r="P6" s="35">
        <f t="shared" si="3"/>
        <v>100</v>
      </c>
      <c r="Q6" s="35">
        <f t="shared" si="3"/>
        <v>2750</v>
      </c>
      <c r="R6" s="35">
        <f t="shared" si="3"/>
        <v>6257</v>
      </c>
      <c r="S6" s="35">
        <f t="shared" si="3"/>
        <v>15.74</v>
      </c>
      <c r="T6" s="35">
        <f t="shared" si="3"/>
        <v>397.52</v>
      </c>
      <c r="U6" s="35">
        <f t="shared" si="3"/>
        <v>6228</v>
      </c>
      <c r="V6" s="35">
        <f t="shared" si="3"/>
        <v>15.72</v>
      </c>
      <c r="W6" s="35">
        <f t="shared" si="3"/>
        <v>396.18</v>
      </c>
      <c r="X6" s="36">
        <f>IF(X7="",NA(),X7)</f>
        <v>98.42</v>
      </c>
      <c r="Y6" s="36">
        <f t="shared" ref="Y6:AG6" si="4">IF(Y7="",NA(),Y7)</f>
        <v>91.29</v>
      </c>
      <c r="Z6" s="36">
        <f t="shared" si="4"/>
        <v>98.27</v>
      </c>
      <c r="AA6" s="36">
        <f t="shared" si="4"/>
        <v>98.29</v>
      </c>
      <c r="AB6" s="36">
        <f t="shared" si="4"/>
        <v>98.84</v>
      </c>
      <c r="AC6" s="36">
        <f t="shared" si="4"/>
        <v>106.62</v>
      </c>
      <c r="AD6" s="36">
        <f t="shared" si="4"/>
        <v>107.95</v>
      </c>
      <c r="AE6" s="36">
        <f t="shared" si="4"/>
        <v>104.47</v>
      </c>
      <c r="AF6" s="36">
        <f t="shared" si="4"/>
        <v>103.81</v>
      </c>
      <c r="AG6" s="36">
        <f t="shared" si="4"/>
        <v>104.35</v>
      </c>
      <c r="AH6" s="35" t="str">
        <f>IF(AH7="","",IF(AH7="-","【-】","【"&amp;SUBSTITUTE(TEXT(AH7,"#,##0.00"),"-","△")&amp;"】"))</f>
        <v>【112.01】</v>
      </c>
      <c r="AI6" s="36">
        <f>IF(AI7="",NA(),AI7)</f>
        <v>0.09</v>
      </c>
      <c r="AJ6" s="36">
        <f t="shared" ref="AJ6:AR6" si="5">IF(AJ7="",NA(),AJ7)</f>
        <v>9.91</v>
      </c>
      <c r="AK6" s="36">
        <f t="shared" si="5"/>
        <v>1.83</v>
      </c>
      <c r="AL6" s="36">
        <f t="shared" si="5"/>
        <v>2.09</v>
      </c>
      <c r="AM6" s="36">
        <f t="shared" si="5"/>
        <v>2.1</v>
      </c>
      <c r="AN6" s="36">
        <f t="shared" si="5"/>
        <v>12.59</v>
      </c>
      <c r="AO6" s="36">
        <f t="shared" si="5"/>
        <v>12.44</v>
      </c>
      <c r="AP6" s="36">
        <f t="shared" si="5"/>
        <v>16.399999999999999</v>
      </c>
      <c r="AQ6" s="36">
        <f t="shared" si="5"/>
        <v>25.66</v>
      </c>
      <c r="AR6" s="36">
        <f t="shared" si="5"/>
        <v>21.69</v>
      </c>
      <c r="AS6" s="35" t="str">
        <f>IF(AS7="","",IF(AS7="-","【-】","【"&amp;SUBSTITUTE(TEXT(AS7,"#,##0.00"),"-","△")&amp;"】"))</f>
        <v>【1.08】</v>
      </c>
      <c r="AT6" s="36">
        <f>IF(AT7="",NA(),AT7)</f>
        <v>7368.09</v>
      </c>
      <c r="AU6" s="36">
        <f t="shared" ref="AU6:BC6" si="6">IF(AU7="",NA(),AU7)</f>
        <v>4342.92</v>
      </c>
      <c r="AV6" s="36">
        <f t="shared" si="6"/>
        <v>7429.89</v>
      </c>
      <c r="AW6" s="36">
        <f t="shared" si="6"/>
        <v>1778.47</v>
      </c>
      <c r="AX6" s="36">
        <f t="shared" si="6"/>
        <v>649.02</v>
      </c>
      <c r="AY6" s="36">
        <f t="shared" si="6"/>
        <v>416.14</v>
      </c>
      <c r="AZ6" s="36">
        <f t="shared" si="6"/>
        <v>371.89</v>
      </c>
      <c r="BA6" s="36">
        <f t="shared" si="6"/>
        <v>293.23</v>
      </c>
      <c r="BB6" s="36">
        <f t="shared" si="6"/>
        <v>300.14</v>
      </c>
      <c r="BC6" s="36">
        <f t="shared" si="6"/>
        <v>301.04000000000002</v>
      </c>
      <c r="BD6" s="35" t="str">
        <f>IF(BD7="","",IF(BD7="-","【-】","【"&amp;SUBSTITUTE(TEXT(BD7,"#,##0.00"),"-","△")&amp;"】"))</f>
        <v>【264.97】</v>
      </c>
      <c r="BE6" s="35">
        <f>IF(BE7="",NA(),BE7)</f>
        <v>0</v>
      </c>
      <c r="BF6" s="35">
        <f t="shared" ref="BF6:BN6" si="7">IF(BF7="",NA(),BF7)</f>
        <v>0</v>
      </c>
      <c r="BG6" s="35">
        <f t="shared" si="7"/>
        <v>0</v>
      </c>
      <c r="BH6" s="35">
        <f t="shared" si="7"/>
        <v>0</v>
      </c>
      <c r="BI6" s="35">
        <f t="shared" si="7"/>
        <v>0</v>
      </c>
      <c r="BJ6" s="36">
        <f t="shared" si="7"/>
        <v>487.22</v>
      </c>
      <c r="BK6" s="36">
        <f t="shared" si="7"/>
        <v>483.11</v>
      </c>
      <c r="BL6" s="36">
        <f t="shared" si="7"/>
        <v>542.29999999999995</v>
      </c>
      <c r="BM6" s="36">
        <f t="shared" si="7"/>
        <v>566.65</v>
      </c>
      <c r="BN6" s="36">
        <f t="shared" si="7"/>
        <v>551.62</v>
      </c>
      <c r="BO6" s="35" t="str">
        <f>IF(BO7="","",IF(BO7="-","【-】","【"&amp;SUBSTITUTE(TEXT(BO7,"#,##0.00"),"-","△")&amp;"】"))</f>
        <v>【266.61】</v>
      </c>
      <c r="BP6" s="36">
        <f>IF(BP7="",NA(),BP7)</f>
        <v>96.28</v>
      </c>
      <c r="BQ6" s="36">
        <f t="shared" ref="BQ6:BY6" si="8">IF(BQ7="",NA(),BQ7)</f>
        <v>89.5</v>
      </c>
      <c r="BR6" s="36">
        <f t="shared" si="8"/>
        <v>96.46</v>
      </c>
      <c r="BS6" s="36">
        <f t="shared" si="8"/>
        <v>96.63</v>
      </c>
      <c r="BT6" s="36">
        <f t="shared" si="8"/>
        <v>96.67</v>
      </c>
      <c r="BU6" s="36">
        <f t="shared" si="8"/>
        <v>92.76</v>
      </c>
      <c r="BV6" s="36">
        <f t="shared" si="8"/>
        <v>93.28</v>
      </c>
      <c r="BW6" s="36">
        <f t="shared" si="8"/>
        <v>87.51</v>
      </c>
      <c r="BX6" s="36">
        <f t="shared" si="8"/>
        <v>84.77</v>
      </c>
      <c r="BY6" s="36">
        <f t="shared" si="8"/>
        <v>87.11</v>
      </c>
      <c r="BZ6" s="35" t="str">
        <f>IF(BZ7="","",IF(BZ7="-","【-】","【"&amp;SUBSTITUTE(TEXT(BZ7,"#,##0.00"),"-","△")&amp;"】"))</f>
        <v>【103.24】</v>
      </c>
      <c r="CA6" s="36">
        <f>IF(CA7="",NA(),CA7)</f>
        <v>175.97</v>
      </c>
      <c r="CB6" s="36">
        <f t="shared" ref="CB6:CJ6" si="9">IF(CB7="",NA(),CB7)</f>
        <v>188.69</v>
      </c>
      <c r="CC6" s="36">
        <f t="shared" si="9"/>
        <v>174.37</v>
      </c>
      <c r="CD6" s="36">
        <f t="shared" si="9"/>
        <v>175.77</v>
      </c>
      <c r="CE6" s="36">
        <f t="shared" si="9"/>
        <v>178.51</v>
      </c>
      <c r="CF6" s="36">
        <f t="shared" si="9"/>
        <v>208.67</v>
      </c>
      <c r="CG6" s="36">
        <f t="shared" si="9"/>
        <v>208.29</v>
      </c>
      <c r="CH6" s="36">
        <f t="shared" si="9"/>
        <v>218.42</v>
      </c>
      <c r="CI6" s="36">
        <f t="shared" si="9"/>
        <v>227.27</v>
      </c>
      <c r="CJ6" s="36">
        <f t="shared" si="9"/>
        <v>223.98</v>
      </c>
      <c r="CK6" s="35" t="str">
        <f>IF(CK7="","",IF(CK7="-","【-】","【"&amp;SUBSTITUTE(TEXT(CK7,"#,##0.00"),"-","△")&amp;"】"))</f>
        <v>【168.38】</v>
      </c>
      <c r="CL6" s="36">
        <f>IF(CL7="",NA(),CL7)</f>
        <v>56.64</v>
      </c>
      <c r="CM6" s="36">
        <f t="shared" ref="CM6:CU6" si="10">IF(CM7="",NA(),CM7)</f>
        <v>54.91</v>
      </c>
      <c r="CN6" s="36">
        <f t="shared" si="10"/>
        <v>53.2</v>
      </c>
      <c r="CO6" s="36">
        <f t="shared" si="10"/>
        <v>55.36</v>
      </c>
      <c r="CP6" s="36">
        <f t="shared" si="10"/>
        <v>54.45</v>
      </c>
      <c r="CQ6" s="36">
        <f t="shared" si="10"/>
        <v>49.08</v>
      </c>
      <c r="CR6" s="36">
        <f t="shared" si="10"/>
        <v>49.32</v>
      </c>
      <c r="CS6" s="36">
        <f t="shared" si="10"/>
        <v>50.24</v>
      </c>
      <c r="CT6" s="36">
        <f t="shared" si="10"/>
        <v>50.29</v>
      </c>
      <c r="CU6" s="36">
        <f t="shared" si="10"/>
        <v>49.64</v>
      </c>
      <c r="CV6" s="35" t="str">
        <f>IF(CV7="","",IF(CV7="-","【-】","【"&amp;SUBSTITUTE(TEXT(CV7,"#,##0.00"),"-","△")&amp;"】"))</f>
        <v>【60.00】</v>
      </c>
      <c r="CW6" s="36">
        <f>IF(CW7="",NA(),CW7)</f>
        <v>91.91</v>
      </c>
      <c r="CX6" s="36">
        <f t="shared" ref="CX6:DF6" si="11">IF(CX7="",NA(),CX7)</f>
        <v>93.62</v>
      </c>
      <c r="CY6" s="36">
        <f t="shared" si="11"/>
        <v>95.72</v>
      </c>
      <c r="CZ6" s="36">
        <f t="shared" si="11"/>
        <v>93.5</v>
      </c>
      <c r="DA6" s="36">
        <f t="shared" si="11"/>
        <v>91.86</v>
      </c>
      <c r="DB6" s="36">
        <f t="shared" si="11"/>
        <v>79.3</v>
      </c>
      <c r="DC6" s="36">
        <f t="shared" si="11"/>
        <v>79.34</v>
      </c>
      <c r="DD6" s="36">
        <f t="shared" si="11"/>
        <v>78.650000000000006</v>
      </c>
      <c r="DE6" s="36">
        <f t="shared" si="11"/>
        <v>77.73</v>
      </c>
      <c r="DF6" s="36">
        <f t="shared" si="11"/>
        <v>78.09</v>
      </c>
      <c r="DG6" s="35" t="str">
        <f>IF(DG7="","",IF(DG7="-","【-】","【"&amp;SUBSTITUTE(TEXT(DG7,"#,##0.00"),"-","△")&amp;"】"))</f>
        <v>【89.80】</v>
      </c>
      <c r="DH6" s="36">
        <f>IF(DH7="",NA(),DH7)</f>
        <v>64.67</v>
      </c>
      <c r="DI6" s="36">
        <f t="shared" ref="DI6:DQ6" si="12">IF(DI7="",NA(),DI7)</f>
        <v>66.349999999999994</v>
      </c>
      <c r="DJ6" s="36">
        <f t="shared" si="12"/>
        <v>67.67</v>
      </c>
      <c r="DK6" s="36">
        <f t="shared" si="12"/>
        <v>69.05</v>
      </c>
      <c r="DL6" s="36">
        <f t="shared" si="12"/>
        <v>69.98</v>
      </c>
      <c r="DM6" s="36">
        <f t="shared" si="12"/>
        <v>47.44</v>
      </c>
      <c r="DN6" s="36">
        <f t="shared" si="12"/>
        <v>48.3</v>
      </c>
      <c r="DO6" s="36">
        <f t="shared" si="12"/>
        <v>45.14</v>
      </c>
      <c r="DP6" s="36">
        <f t="shared" si="12"/>
        <v>45.85</v>
      </c>
      <c r="DQ6" s="36">
        <f t="shared" si="12"/>
        <v>47.31</v>
      </c>
      <c r="DR6" s="35" t="str">
        <f>IF(DR7="","",IF(DR7="-","【-】","【"&amp;SUBSTITUTE(TEXT(DR7,"#,##0.00"),"-","△")&amp;"】"))</f>
        <v>【49.59】</v>
      </c>
      <c r="DS6" s="36">
        <f>IF(DS7="",NA(),DS7)</f>
        <v>14.87</v>
      </c>
      <c r="DT6" s="36">
        <f t="shared" ref="DT6:EB6" si="13">IF(DT7="",NA(),DT7)</f>
        <v>18.02</v>
      </c>
      <c r="DU6" s="36">
        <f t="shared" si="13"/>
        <v>18.39</v>
      </c>
      <c r="DV6" s="36">
        <f t="shared" si="13"/>
        <v>18.55</v>
      </c>
      <c r="DW6" s="36">
        <f t="shared" si="13"/>
        <v>18.27</v>
      </c>
      <c r="DX6" s="36">
        <f t="shared" si="13"/>
        <v>11.16</v>
      </c>
      <c r="DY6" s="36">
        <f t="shared" si="13"/>
        <v>12.43</v>
      </c>
      <c r="DZ6" s="36">
        <f t="shared" si="13"/>
        <v>13.58</v>
      </c>
      <c r="EA6" s="36">
        <f t="shared" si="13"/>
        <v>14.13</v>
      </c>
      <c r="EB6" s="36">
        <f t="shared" si="13"/>
        <v>16.77</v>
      </c>
      <c r="EC6" s="35" t="str">
        <f>IF(EC7="","",IF(EC7="-","【-】","【"&amp;SUBSTITUTE(TEXT(EC7,"#,##0.00"),"-","△")&amp;"】"))</f>
        <v>【19.44】</v>
      </c>
      <c r="ED6" s="36">
        <f>IF(ED7="",NA(),ED7)</f>
        <v>0.56000000000000005</v>
      </c>
      <c r="EE6" s="36">
        <f t="shared" ref="EE6:EM6" si="14">IF(EE7="",NA(),EE7)</f>
        <v>0.15</v>
      </c>
      <c r="EF6" s="36">
        <f t="shared" si="14"/>
        <v>0.61</v>
      </c>
      <c r="EG6" s="36">
        <f t="shared" si="14"/>
        <v>0.55000000000000004</v>
      </c>
      <c r="EH6" s="36">
        <f t="shared" si="14"/>
        <v>1.21</v>
      </c>
      <c r="EI6" s="36">
        <f t="shared" si="14"/>
        <v>0.65</v>
      </c>
      <c r="EJ6" s="36">
        <f t="shared" si="14"/>
        <v>0.46</v>
      </c>
      <c r="EK6" s="36">
        <f t="shared" si="14"/>
        <v>0.44</v>
      </c>
      <c r="EL6" s="36">
        <f t="shared" si="14"/>
        <v>0.52</v>
      </c>
      <c r="EM6" s="36">
        <f t="shared" si="14"/>
        <v>0.47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243035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88.72</v>
      </c>
      <c r="P7" s="39">
        <v>100</v>
      </c>
      <c r="Q7" s="39">
        <v>2750</v>
      </c>
      <c r="R7" s="39">
        <v>6257</v>
      </c>
      <c r="S7" s="39">
        <v>15.74</v>
      </c>
      <c r="T7" s="39">
        <v>397.52</v>
      </c>
      <c r="U7" s="39">
        <v>6228</v>
      </c>
      <c r="V7" s="39">
        <v>15.72</v>
      </c>
      <c r="W7" s="39">
        <v>396.18</v>
      </c>
      <c r="X7" s="39">
        <v>98.42</v>
      </c>
      <c r="Y7" s="39">
        <v>91.29</v>
      </c>
      <c r="Z7" s="39">
        <v>98.27</v>
      </c>
      <c r="AA7" s="39">
        <v>98.29</v>
      </c>
      <c r="AB7" s="39">
        <v>98.84</v>
      </c>
      <c r="AC7" s="39">
        <v>106.62</v>
      </c>
      <c r="AD7" s="39">
        <v>107.95</v>
      </c>
      <c r="AE7" s="39">
        <v>104.47</v>
      </c>
      <c r="AF7" s="39">
        <v>103.81</v>
      </c>
      <c r="AG7" s="39">
        <v>104.35</v>
      </c>
      <c r="AH7" s="39">
        <v>112.01</v>
      </c>
      <c r="AI7" s="39">
        <v>0.09</v>
      </c>
      <c r="AJ7" s="39">
        <v>9.91</v>
      </c>
      <c r="AK7" s="39">
        <v>1.83</v>
      </c>
      <c r="AL7" s="39">
        <v>2.09</v>
      </c>
      <c r="AM7" s="39">
        <v>2.1</v>
      </c>
      <c r="AN7" s="39">
        <v>12.59</v>
      </c>
      <c r="AO7" s="39">
        <v>12.44</v>
      </c>
      <c r="AP7" s="39">
        <v>16.399999999999999</v>
      </c>
      <c r="AQ7" s="39">
        <v>25.66</v>
      </c>
      <c r="AR7" s="39">
        <v>21.69</v>
      </c>
      <c r="AS7" s="39">
        <v>1.08</v>
      </c>
      <c r="AT7" s="39">
        <v>7368.09</v>
      </c>
      <c r="AU7" s="39">
        <v>4342.92</v>
      </c>
      <c r="AV7" s="39">
        <v>7429.89</v>
      </c>
      <c r="AW7" s="39">
        <v>1778.47</v>
      </c>
      <c r="AX7" s="39">
        <v>649.02</v>
      </c>
      <c r="AY7" s="39">
        <v>416.14</v>
      </c>
      <c r="AZ7" s="39">
        <v>371.89</v>
      </c>
      <c r="BA7" s="39">
        <v>293.23</v>
      </c>
      <c r="BB7" s="39">
        <v>300.14</v>
      </c>
      <c r="BC7" s="39">
        <v>301.04000000000002</v>
      </c>
      <c r="BD7" s="39">
        <v>264.97000000000003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487.22</v>
      </c>
      <c r="BK7" s="39">
        <v>483.11</v>
      </c>
      <c r="BL7" s="39">
        <v>542.29999999999995</v>
      </c>
      <c r="BM7" s="39">
        <v>566.65</v>
      </c>
      <c r="BN7" s="39">
        <v>551.62</v>
      </c>
      <c r="BO7" s="39">
        <v>266.61</v>
      </c>
      <c r="BP7" s="39">
        <v>96.28</v>
      </c>
      <c r="BQ7" s="39">
        <v>89.5</v>
      </c>
      <c r="BR7" s="39">
        <v>96.46</v>
      </c>
      <c r="BS7" s="39">
        <v>96.63</v>
      </c>
      <c r="BT7" s="39">
        <v>96.67</v>
      </c>
      <c r="BU7" s="39">
        <v>92.76</v>
      </c>
      <c r="BV7" s="39">
        <v>93.28</v>
      </c>
      <c r="BW7" s="39">
        <v>87.51</v>
      </c>
      <c r="BX7" s="39">
        <v>84.77</v>
      </c>
      <c r="BY7" s="39">
        <v>87.11</v>
      </c>
      <c r="BZ7" s="39">
        <v>103.24</v>
      </c>
      <c r="CA7" s="39">
        <v>175.97</v>
      </c>
      <c r="CB7" s="39">
        <v>188.69</v>
      </c>
      <c r="CC7" s="39">
        <v>174.37</v>
      </c>
      <c r="CD7" s="39">
        <v>175.77</v>
      </c>
      <c r="CE7" s="39">
        <v>178.51</v>
      </c>
      <c r="CF7" s="39">
        <v>208.67</v>
      </c>
      <c r="CG7" s="39">
        <v>208.29</v>
      </c>
      <c r="CH7" s="39">
        <v>218.42</v>
      </c>
      <c r="CI7" s="39">
        <v>227.27</v>
      </c>
      <c r="CJ7" s="39">
        <v>223.98</v>
      </c>
      <c r="CK7" s="39">
        <v>168.38</v>
      </c>
      <c r="CL7" s="39">
        <v>56.64</v>
      </c>
      <c r="CM7" s="39">
        <v>54.91</v>
      </c>
      <c r="CN7" s="39">
        <v>53.2</v>
      </c>
      <c r="CO7" s="39">
        <v>55.36</v>
      </c>
      <c r="CP7" s="39">
        <v>54.45</v>
      </c>
      <c r="CQ7" s="39">
        <v>49.08</v>
      </c>
      <c r="CR7" s="39">
        <v>49.32</v>
      </c>
      <c r="CS7" s="39">
        <v>50.24</v>
      </c>
      <c r="CT7" s="39">
        <v>50.29</v>
      </c>
      <c r="CU7" s="39">
        <v>49.64</v>
      </c>
      <c r="CV7" s="39">
        <v>60</v>
      </c>
      <c r="CW7" s="39">
        <v>91.91</v>
      </c>
      <c r="CX7" s="39">
        <v>93.62</v>
      </c>
      <c r="CY7" s="39">
        <v>95.72</v>
      </c>
      <c r="CZ7" s="39">
        <v>93.5</v>
      </c>
      <c r="DA7" s="39">
        <v>91.86</v>
      </c>
      <c r="DB7" s="39">
        <v>79.3</v>
      </c>
      <c r="DC7" s="39">
        <v>79.34</v>
      </c>
      <c r="DD7" s="39">
        <v>78.650000000000006</v>
      </c>
      <c r="DE7" s="39">
        <v>77.73</v>
      </c>
      <c r="DF7" s="39">
        <v>78.09</v>
      </c>
      <c r="DG7" s="39">
        <v>89.8</v>
      </c>
      <c r="DH7" s="39">
        <v>64.67</v>
      </c>
      <c r="DI7" s="39">
        <v>66.349999999999994</v>
      </c>
      <c r="DJ7" s="39">
        <v>67.67</v>
      </c>
      <c r="DK7" s="39">
        <v>69.05</v>
      </c>
      <c r="DL7" s="39">
        <v>69.98</v>
      </c>
      <c r="DM7" s="39">
        <v>47.44</v>
      </c>
      <c r="DN7" s="39">
        <v>48.3</v>
      </c>
      <c r="DO7" s="39">
        <v>45.14</v>
      </c>
      <c r="DP7" s="39">
        <v>45.85</v>
      </c>
      <c r="DQ7" s="39">
        <v>47.31</v>
      </c>
      <c r="DR7" s="39">
        <v>49.59</v>
      </c>
      <c r="DS7" s="39">
        <v>14.87</v>
      </c>
      <c r="DT7" s="39">
        <v>18.02</v>
      </c>
      <c r="DU7" s="39">
        <v>18.39</v>
      </c>
      <c r="DV7" s="39">
        <v>18.55</v>
      </c>
      <c r="DW7" s="39">
        <v>18.27</v>
      </c>
      <c r="DX7" s="39">
        <v>11.16</v>
      </c>
      <c r="DY7" s="39">
        <v>12.43</v>
      </c>
      <c r="DZ7" s="39">
        <v>13.58</v>
      </c>
      <c r="EA7" s="39">
        <v>14.13</v>
      </c>
      <c r="EB7" s="39">
        <v>16.77</v>
      </c>
      <c r="EC7" s="39">
        <v>19.440000000000001</v>
      </c>
      <c r="ED7" s="39">
        <v>0.56000000000000005</v>
      </c>
      <c r="EE7" s="39">
        <v>0.15</v>
      </c>
      <c r="EF7" s="39">
        <v>0.61</v>
      </c>
      <c r="EG7" s="39">
        <v>0.55000000000000004</v>
      </c>
      <c r="EH7" s="39">
        <v>1.21</v>
      </c>
      <c r="EI7" s="39">
        <v>0.65</v>
      </c>
      <c r="EJ7" s="39">
        <v>0.46</v>
      </c>
      <c r="EK7" s="39">
        <v>0.44</v>
      </c>
      <c r="EL7" s="39">
        <v>0.52</v>
      </c>
      <c r="EM7" s="39">
        <v>0.47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mieken</cp:lastModifiedBy>
  <cp:lastPrinted>2021-02-01T02:49:45Z</cp:lastPrinted>
  <dcterms:created xsi:type="dcterms:W3CDTF">2020-12-04T02:10:33Z</dcterms:created>
  <dcterms:modified xsi:type="dcterms:W3CDTF">2021-02-10T01:50:03Z</dcterms:modified>
  <cp:category/>
</cp:coreProperties>
</file>