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飯南・飯高環境事務所\13-1.経営戦略策定・分析表\R経営比較分析表（R2年度提出）\"/>
    </mc:Choice>
  </mc:AlternateContent>
  <workbookProtection workbookAlgorithmName="SHA-512" workbookHashValue="F5aUwxzHHKX6EeXhruGo2jDgaOp41Un2QiBqUYuVhZ7l1FkDhJr94+5Fztf1plSM5PPtcXom8OKpmyiu7SlzKA==" workbookSaltValue="Bmt+5s2nWzCL6ODp4bS7Zw==" workbookSpinCount="100000" lockStructure="1"/>
  <bookViews>
    <workbookView xWindow="0" yWindow="0" windowWidth="15360" windowHeight="764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W10" i="4"/>
  <c r="P10" i="4"/>
  <c r="I10" i="4"/>
  <c r="BB8" i="4"/>
  <c r="AT8" i="4"/>
  <c r="AL8" i="4"/>
  <c r="W8" i="4"/>
  <c r="P8" i="4"/>
  <c r="I8" i="4"/>
  <c r="B6" i="4"/>
</calcChain>
</file>

<file path=xl/sharedStrings.xml><?xml version="1.0" encoding="utf-8"?>
<sst xmlns="http://schemas.openxmlformats.org/spreadsheetml/2006/main" count="247" uniqueCount="120">
  <si>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</si>
  <si>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</si>
  <si>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</si>
  <si>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</si>
  <si>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</si>
  <si>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</si>
  <si>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</si>
  <si>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</si>
  <si>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</si>
  <si>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</si>
  <si>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</si>
  <si>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</si>
  <si>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</si>
  <si>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</si>
  <si>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</si>
  <si>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</si>
  <si>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</si>
  <si>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</si>
  <si>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</si>
  <si>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</si>
  <si>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</si>
  <si>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</si>
  <si>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</si>
  <si>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</si>
  <si>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</si>
  <si>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</si>
  <si>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</si>
  <si>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</si>
  <si>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</si>
  <si>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</si>
  <si>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</si>
  <si>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</si>
  <si>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</si>
  <si>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</si>
  <si>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</si>
  <si>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</si>
  <si>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</si>
  <si>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</si>
  <si>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</si>
  <si>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</si>
  <si>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</si>
  <si>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</si>
  <si>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</si>
  <si>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</si>
  <si>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</si>
  <si>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</si>
  <si>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</si>
  <si>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</si>
  <si>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</si>
  <si>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</si>
  <si>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</si>
  <si>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</si>
  <si>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</si>
  <si>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</si>
  <si>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</si>
  <si>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</si>
  <si>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</si>
  <si>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</si>
  <si>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</si>
  <si>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</si>
  <si>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</si>
  <si>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</si>
  <si>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</si>
  <si>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</si>
  <si>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</si>
  <si>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</si>
  <si>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</si>
  <si>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</si>
  <si>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</si>
  <si>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</si>
  <si>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</si>
  <si>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</si>
  <si>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</si>
  <si>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</si>
  <si>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</si>
  <si>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</si>
  <si>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</si>
  <si>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</si>
  <si>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</si>
  <si>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</si>
  <si>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</si>
  <si>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</si>
  <si>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</si>
  <si>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</si>
  <si>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</si>
  <si>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</si>
  <si>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</si>
  <si>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</si>
  <si>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</si>
  <si>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</si>
  <si>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</si>
  <si>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</si>
  <si>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</si>
  <si>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</si>
  <si>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</si>
  <si>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</si>
  <si>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</si>
  <si>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</si>
  <si>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松阪市</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</si>
  <si>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</si>
  <si>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</si>
  <si>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</si>
  <si>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</si>
  <si>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</si>
  <si>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</si>
  <si>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</si>
  <si>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</si>
  <si>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</si>
  <si>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</si>
  <si>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</si>
  <si>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</si>
  <si>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</si>
  <si>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</si>
  <si>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</si>
  <si>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</si>
  <si>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</si>
  <si>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</si>
  <si>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飯南管内では平成8年度、飯高管内では平成10年度より市が設置事業を行っている。また、それ以前のものについても、個人から移管を受けて市が管理している浄化槽もある。設置から25年以上経過している浄化槽もあり、今後、本体の更新も考えていかなければならない浄化槽も少しずつ増えてくると考えられる。</t>
    <phoneticPr fontId="4"/>
  </si>
  <si>
    <t xml:space="preserve">①収益的収支比率
　市が管理する浄化槽の老朽化により修繕費が年々増加しており、現行の使用料収入では維持管理費や償還金の支払いが行えない状況にある。不足分を一般会計からの繰入金で賄っており収支比率は95.17％となった。維持管理費の削減や制度の見直しを行い財源確保をしなければならない。
④企業債残高対事業規模比率
　比率が0％であるが、これは償還金を県補助金、基金繰入金及び一般会計からの繰入金で賄っているためである。
⑤経費回収率
　類似団体と比較すると高い状況であるが、今後とも経営改善を図っていく必要があると考えられる。
⑥汚水処理原価
　類似団体と比較すると低くなっているが、新設の浄化槽の早期接続を促したことが低下につながっていると思われる。
⑦施設利用率
　類似団体と比較すると低くなっているが、前年度と比較すると増加している。
⑧水洗化率
　100％で類似団体と比較すると高くなっている。
</t>
    <rPh sb="1" eb="4">
      <t>シュウエキテキ</t>
    </rPh>
    <rPh sb="4" eb="6">
      <t>シュウシ</t>
    </rPh>
    <rPh sb="6" eb="8">
      <t>ヒリツ</t>
    </rPh>
    <rPh sb="10" eb="11">
      <t>シ</t>
    </rPh>
    <rPh sb="12" eb="14">
      <t>カンリ</t>
    </rPh>
    <rPh sb="16" eb="19">
      <t>ジョ</t>
    </rPh>
    <rPh sb="20" eb="23">
      <t>ロウキュウカ</t>
    </rPh>
    <rPh sb="26" eb="29">
      <t>シュウゼンヒ</t>
    </rPh>
    <rPh sb="30" eb="32">
      <t>ネンネン</t>
    </rPh>
    <rPh sb="32" eb="34">
      <t>ゾウカ</t>
    </rPh>
    <rPh sb="39" eb="41">
      <t>ゲンコウ</t>
    </rPh>
    <rPh sb="42" eb="45">
      <t>シヨウリョウ</t>
    </rPh>
    <rPh sb="45" eb="47">
      <t>シュウニュウ</t>
    </rPh>
    <rPh sb="49" eb="51">
      <t>イジ</t>
    </rPh>
    <rPh sb="51" eb="54">
      <t>カンリヒ</t>
    </rPh>
    <rPh sb="55" eb="58">
      <t>ショウカンキン</t>
    </rPh>
    <rPh sb="59" eb="61">
      <t>シハラ</t>
    </rPh>
    <rPh sb="63" eb="64">
      <t>オコナ</t>
    </rPh>
    <rPh sb="67" eb="69">
      <t>ジョウキョウ</t>
    </rPh>
    <rPh sb="73" eb="76">
      <t>フソクブン</t>
    </rPh>
    <rPh sb="77" eb="79">
      <t>イッパン</t>
    </rPh>
    <rPh sb="79" eb="81">
      <t>カイケイ</t>
    </rPh>
    <rPh sb="84" eb="87">
      <t>ク</t>
    </rPh>
    <rPh sb="88" eb="89">
      <t>マカナ</t>
    </rPh>
    <rPh sb="93" eb="95">
      <t>シュウシ</t>
    </rPh>
    <rPh sb="95" eb="97">
      <t>ヒリツ</t>
    </rPh>
    <rPh sb="109" eb="111">
      <t>イジ</t>
    </rPh>
    <rPh sb="111" eb="114">
      <t>カンリヒ</t>
    </rPh>
    <rPh sb="115" eb="117">
      <t>サクゲン</t>
    </rPh>
    <rPh sb="118" eb="120">
      <t>セイド</t>
    </rPh>
    <rPh sb="121" eb="123">
      <t>ミナオ</t>
    </rPh>
    <rPh sb="125" eb="126">
      <t>オコナ</t>
    </rPh>
    <rPh sb="127" eb="129">
      <t>ザイゲン</t>
    </rPh>
    <rPh sb="129" eb="131">
      <t>カクホ</t>
    </rPh>
    <phoneticPr fontId="4"/>
  </si>
  <si>
    <t>　飯南・飯高管内は中山間地域で過疎化や人口の減少が進んでいる。その為、新設の浄化槽も減少傾向にあり、既設の浄化槽も経年劣化により修繕費の増加が見込まれる。
　このような状況から事業の見直しを目的に、平成30年度から2年間にわたり「浄化槽事業の今後のあり方検討委員会」を開催し、市整備型の継続など検討した。その結果を踏まえ収支バランスを考慮した維持管理費の削減、制度の見直しを検討していく。</t>
    <rPh sb="17" eb="18">
      <t>カ</t>
    </rPh>
    <rPh sb="33" eb="34">
      <t>タメ</t>
    </rPh>
    <rPh sb="35" eb="37">
      <t>シンセツ</t>
    </rPh>
    <rPh sb="50" eb="52">
      <t>キセツ</t>
    </rPh>
    <rPh sb="53" eb="56">
      <t>ジョ</t>
    </rPh>
    <rPh sb="57" eb="59">
      <t>ケイネン</t>
    </rPh>
    <rPh sb="59" eb="61">
      <t>レッカ</t>
    </rPh>
    <rPh sb="118" eb="120">
      <t>ジギョウ</t>
    </rPh>
    <rPh sb="138" eb="139">
      <t>シ</t>
    </rPh>
    <rPh sb="139" eb="142">
      <t>セイビガタ</t>
    </rPh>
    <rPh sb="143" eb="145">
      <t>ケイゾク</t>
    </rPh>
    <rPh sb="160" eb="162">
      <t>シュウシ</t>
    </rPh>
    <rPh sb="167" eb="169">
      <t>コウリョ</t>
    </rPh>
    <rPh sb="171" eb="173">
      <t>イジ</t>
    </rPh>
    <rPh sb="173" eb="175">
      <t>カンリ</t>
    </rPh>
    <rPh sb="177" eb="179">
      <t>サクゲン</t>
    </rPh>
    <rPh sb="187" eb="189">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</si>
</sst>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11A-40E6-AD4C-1C326D46BE2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11A-40E6-AD4C-1C326D46BE2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57.35</c:v>
                </c:pt>
                <c:pt idx="1">
                  <c:v>57.31</c:v>
                </c:pt>
                <c:pt idx="2">
                  <c:v>57.18</c:v>
                </c:pt>
                <c:pt idx="3">
                  <c:v>57.02</c:v>
                </c:pt>
                <c:pt idx="4">
                  <c:v>57.85</c:v>
                </c:pt>
              </c:numCache>
            </c:numRef>
          </c:val>
          <c:extLst>
            <c:ext xmlns:c16="http://schemas.microsoft.com/office/drawing/2014/chart" uri="{C3380CC4-5D6E-409C-BE32-E72D297353CC}">
              <c16:uniqueId val="{00000000-DFFC-41DC-A3A5-01F5793EE8B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60.25</c:v>
                </c:pt>
                <c:pt idx="1">
                  <c:v>61.94</c:v>
                </c:pt>
                <c:pt idx="2">
                  <c:v>61.79</c:v>
                </c:pt>
                <c:pt idx="3">
                  <c:v>59.94</c:v>
                </c:pt>
                <c:pt idx="4">
                  <c:v>59.64</c:v>
                </c:pt>
              </c:numCache>
            </c:numRef>
          </c:val>
          <c:smooth val="0"/>
          <c:extLst>
            <c:ext xmlns:c16="http://schemas.microsoft.com/office/drawing/2014/chart" uri="{C3380CC4-5D6E-409C-BE32-E72D297353CC}">
              <c16:uniqueId val="{00000001-DFFC-41DC-A3A5-01F5793EE8B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1E3-4888-9F45-83337464ED7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95.26</c:v>
                </c:pt>
                <c:pt idx="1">
                  <c:v>94.14</c:v>
                </c:pt>
                <c:pt idx="2">
                  <c:v>92.44</c:v>
                </c:pt>
                <c:pt idx="3">
                  <c:v>89.66</c:v>
                </c:pt>
                <c:pt idx="4">
                  <c:v>90.63</c:v>
                </c:pt>
              </c:numCache>
            </c:numRef>
          </c:val>
          <c:smooth val="0"/>
          <c:extLst>
            <c:ext xmlns:c16="http://schemas.microsoft.com/office/drawing/2014/chart" uri="{C3380CC4-5D6E-409C-BE32-E72D297353CC}">
              <c16:uniqueId val="{00000001-01E3-4888-9F45-83337464ED7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96.97</c:v>
                </c:pt>
                <c:pt idx="1">
                  <c:v>97.34</c:v>
                </c:pt>
                <c:pt idx="2">
                  <c:v>96.52</c:v>
                </c:pt>
                <c:pt idx="3">
                  <c:v>96.5</c:v>
                </c:pt>
                <c:pt idx="4">
                  <c:v>95.17</c:v>
                </c:pt>
              </c:numCache>
            </c:numRef>
          </c:val>
          <c:extLst>
            <c:ext xmlns:c16="http://schemas.microsoft.com/office/drawing/2014/chart" uri="{C3380CC4-5D6E-409C-BE32-E72D297353CC}">
              <c16:uniqueId val="{00000000-E4AE-466D-AC05-498DB5E8619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4AE-466D-AC05-498DB5E8619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D1C-4690-B7EE-DC810FB1C2D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D1C-4690-B7EE-DC810FB1C2D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E95-474C-8BA0-240177E817F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E95-474C-8BA0-240177E817F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FC4-4831-82A8-516E50D7DB6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FC4-4831-82A8-516E50D7DB6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8E0-4E7C-840D-A3E5CD8D487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8E0-4E7C-840D-A3E5CD8D487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BD1-455B-B6D9-AC729E7CCF5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241.49</c:v>
                </c:pt>
                <c:pt idx="1">
                  <c:v>248.44</c:v>
                </c:pt>
                <c:pt idx="2">
                  <c:v>244.85</c:v>
                </c:pt>
                <c:pt idx="3">
                  <c:v>296.89</c:v>
                </c:pt>
                <c:pt idx="4">
                  <c:v>270.57</c:v>
                </c:pt>
              </c:numCache>
            </c:numRef>
          </c:val>
          <c:smooth val="0"/>
          <c:extLst>
            <c:ext xmlns:c16="http://schemas.microsoft.com/office/drawing/2014/chart" uri="{C3380CC4-5D6E-409C-BE32-E72D297353CC}">
              <c16:uniqueId val="{00000001-9BD1-455B-B6D9-AC729E7CCF5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92.87</c:v>
                </c:pt>
                <c:pt idx="1">
                  <c:v>93.55</c:v>
                </c:pt>
                <c:pt idx="2">
                  <c:v>92.58</c:v>
                </c:pt>
                <c:pt idx="3">
                  <c:v>92.71</c:v>
                </c:pt>
                <c:pt idx="4">
                  <c:v>91.17</c:v>
                </c:pt>
              </c:numCache>
            </c:numRef>
          </c:val>
          <c:extLst>
            <c:ext xmlns:c16="http://schemas.microsoft.com/office/drawing/2014/chart" uri="{C3380CC4-5D6E-409C-BE32-E72D297353CC}">
              <c16:uniqueId val="{00000000-075C-46E2-A47F-63E95F40B44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65.7</c:v>
                </c:pt>
                <c:pt idx="1">
                  <c:v>66.73</c:v>
                </c:pt>
                <c:pt idx="2">
                  <c:v>64.78</c:v>
                </c:pt>
                <c:pt idx="3">
                  <c:v>63.06</c:v>
                </c:pt>
                <c:pt idx="4">
                  <c:v>62.5</c:v>
                </c:pt>
              </c:numCache>
            </c:numRef>
          </c:val>
          <c:smooth val="0"/>
          <c:extLst>
            <c:ext xmlns:c16="http://schemas.microsoft.com/office/drawing/2014/chart" uri="{C3380CC4-5D6E-409C-BE32-E72D297353CC}">
              <c16:uniqueId val="{00000001-075C-46E2-A47F-63E95F40B44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227.34</c:v>
                </c:pt>
                <c:pt idx="1">
                  <c:v>222.85</c:v>
                </c:pt>
                <c:pt idx="2">
                  <c:v>222.95</c:v>
                </c:pt>
                <c:pt idx="3">
                  <c:v>223.34</c:v>
                </c:pt>
                <c:pt idx="4">
                  <c:v>226.44</c:v>
                </c:pt>
              </c:numCache>
            </c:numRef>
          </c:val>
          <c:extLst>
            <c:ext xmlns:c16="http://schemas.microsoft.com/office/drawing/2014/chart" uri="{C3380CC4-5D6E-409C-BE32-E72D297353CC}">
              <c16:uniqueId val="{00000000-C754-4F41-A522-265D7F9FFBE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247.94</c:v>
                </c:pt>
                <c:pt idx="1">
                  <c:v>241.29</c:v>
                </c:pt>
                <c:pt idx="2">
                  <c:v>250.21</c:v>
                </c:pt>
                <c:pt idx="3">
                  <c:v>264.77</c:v>
                </c:pt>
                <c:pt idx="4">
                  <c:v>269.33</c:v>
                </c:pt>
              </c:numCache>
            </c:numRef>
          </c:val>
          <c:smooth val="0"/>
          <c:extLst>
            <c:ext xmlns:c16="http://schemas.microsoft.com/office/drawing/2014/chart" uri="{C3380CC4-5D6E-409C-BE32-E72D297353CC}">
              <c16:uniqueId val="{00000001-C754-4F41-A522-265D7F9FFBE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F1" zoomScaleNormal="100" workbookViewId="0">
      <selection activeCell="BC5" sqref="BC5"/>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2">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2">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5" t="str">
        <f>データ!H6</f>
        <v>三重県　松阪市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2">
      <c r="A8" s="2"/>
      <c r="B8" s="72" t="str">
        <f>データ!I6</f>
        <v>法非適用</v>
      </c>
      <c r="C8" s="72"/>
      <c r="D8" s="72"/>
      <c r="E8" s="72"/>
      <c r="F8" s="72"/>
      <c r="G8" s="72"/>
      <c r="H8" s="72"/>
      <c r="I8" s="72" t="str">
        <f>データ!J6</f>
        <v>下水道事業</v>
      </c>
      <c r="J8" s="72"/>
      <c r="K8" s="72"/>
      <c r="L8" s="72"/>
      <c r="M8" s="72"/>
      <c r="N8" s="72"/>
      <c r="O8" s="72"/>
      <c r="P8" s="72" t="str">
        <f>データ!K6</f>
        <v>特定地域生活排水処理</v>
      </c>
      <c r="Q8" s="72"/>
      <c r="R8" s="72"/>
      <c r="S8" s="72"/>
      <c r="T8" s="72"/>
      <c r="U8" s="72"/>
      <c r="V8" s="72"/>
      <c r="W8" s="72" t="str">
        <f>データ!L6</f>
        <v>K2</v>
      </c>
      <c r="X8" s="72"/>
      <c r="Y8" s="72"/>
      <c r="Z8" s="72"/>
      <c r="AA8" s="72"/>
      <c r="AB8" s="72"/>
      <c r="AC8" s="72"/>
      <c r="AD8" s="73" t="str">
        <f>データ!$M$6</f>
        <v>非設置</v>
      </c>
      <c r="AE8" s="73"/>
      <c r="AF8" s="73"/>
      <c r="AG8" s="73"/>
      <c r="AH8" s="73"/>
      <c r="AI8" s="73"/>
      <c r="AJ8" s="73"/>
      <c r="AK8" s="3"/>
      <c r="AL8" s="69">
        <f>データ!S6</f>
        <v>163477</v>
      </c>
      <c r="AM8" s="69"/>
      <c r="AN8" s="69"/>
      <c r="AO8" s="69"/>
      <c r="AP8" s="69"/>
      <c r="AQ8" s="69"/>
      <c r="AR8" s="69"/>
      <c r="AS8" s="69"/>
      <c r="AT8" s="68">
        <f>データ!T6</f>
        <v>623.58000000000004</v>
      </c>
      <c r="AU8" s="68"/>
      <c r="AV8" s="68"/>
      <c r="AW8" s="68"/>
      <c r="AX8" s="68"/>
      <c r="AY8" s="68"/>
      <c r="AZ8" s="68"/>
      <c r="BA8" s="68"/>
      <c r="BB8" s="68">
        <f>データ!U6</f>
        <v>262.16000000000003</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2">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2">
      <c r="A10" s="2"/>
      <c r="B10" s="68" t="str">
        <f>データ!N6</f>
        <v>-</v>
      </c>
      <c r="C10" s="68"/>
      <c r="D10" s="68"/>
      <c r="E10" s="68"/>
      <c r="F10" s="68"/>
      <c r="G10" s="68"/>
      <c r="H10" s="68"/>
      <c r="I10" s="68" t="str">
        <f>データ!O6</f>
        <v>該当数値なし</v>
      </c>
      <c r="J10" s="68"/>
      <c r="K10" s="68"/>
      <c r="L10" s="68"/>
      <c r="M10" s="68"/>
      <c r="N10" s="68"/>
      <c r="O10" s="68"/>
      <c r="P10" s="68">
        <f>データ!P6</f>
        <v>5.15</v>
      </c>
      <c r="Q10" s="68"/>
      <c r="R10" s="68"/>
      <c r="S10" s="68"/>
      <c r="T10" s="68"/>
      <c r="U10" s="68"/>
      <c r="V10" s="68"/>
      <c r="W10" s="68">
        <f>データ!Q6</f>
        <v>100</v>
      </c>
      <c r="X10" s="68"/>
      <c r="Y10" s="68"/>
      <c r="Z10" s="68"/>
      <c r="AA10" s="68"/>
      <c r="AB10" s="68"/>
      <c r="AC10" s="68"/>
      <c r="AD10" s="69">
        <f>データ!R6</f>
        <v>4400</v>
      </c>
      <c r="AE10" s="69"/>
      <c r="AF10" s="69"/>
      <c r="AG10" s="69"/>
      <c r="AH10" s="69"/>
      <c r="AI10" s="69"/>
      <c r="AJ10" s="69"/>
      <c r="AK10" s="2"/>
      <c r="AL10" s="69">
        <f>データ!V6</f>
        <v>8381</v>
      </c>
      <c r="AM10" s="69"/>
      <c r="AN10" s="69"/>
      <c r="AO10" s="69"/>
      <c r="AP10" s="69"/>
      <c r="AQ10" s="69"/>
      <c r="AR10" s="69"/>
      <c r="AS10" s="69"/>
      <c r="AT10" s="68">
        <f>データ!W6</f>
        <v>212.26</v>
      </c>
      <c r="AU10" s="68"/>
      <c r="AV10" s="68"/>
      <c r="AW10" s="68"/>
      <c r="AX10" s="68"/>
      <c r="AY10" s="68"/>
      <c r="AZ10" s="68"/>
      <c r="BA10" s="68"/>
      <c r="BB10" s="68">
        <f>データ!X6</f>
        <v>39.479999999999997</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2">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118</v>
      </c>
      <c r="BM16" s="44"/>
      <c r="BN16" s="44"/>
      <c r="BO16" s="44"/>
      <c r="BP16" s="44"/>
      <c r="BQ16" s="44"/>
      <c r="BR16" s="44"/>
      <c r="BS16" s="44"/>
      <c r="BT16" s="44"/>
      <c r="BU16" s="44"/>
      <c r="BV16" s="44"/>
      <c r="BW16" s="44"/>
      <c r="BX16" s="44"/>
      <c r="BY16" s="44"/>
      <c r="BZ16" s="45"/>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2">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2">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119</v>
      </c>
      <c r="BM66" s="44"/>
      <c r="BN66" s="44"/>
      <c r="BO66" s="44"/>
      <c r="BP66" s="44"/>
      <c r="BQ66" s="44"/>
      <c r="BR66" s="44"/>
      <c r="BS66" s="44"/>
      <c r="BT66" s="44"/>
      <c r="BU66" s="44"/>
      <c r="BV66" s="44"/>
      <c r="BW66" s="44"/>
      <c r="BX66" s="44"/>
      <c r="BY66" s="44"/>
      <c r="BZ66" s="45"/>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43</v>
      </c>
      <c r="H86" s="26" t="str">
        <f>データ!BP6</f>
        <v>【307.23】</v>
      </c>
      <c r="I86" s="26" t="str">
        <f>データ!CA6</f>
        <v>【59.98】</v>
      </c>
      <c r="J86" s="26" t="str">
        <f>データ!CL6</f>
        <v>【272.98】</v>
      </c>
      <c r="K86" s="26" t="str">
        <f>データ!CW6</f>
        <v>【58.71】</v>
      </c>
      <c r="L86" s="26" t="str">
        <f>データ!DH6</f>
        <v>【79.51】</v>
      </c>
      <c r="M86" s="26" t="s">
        <v>44</v>
      </c>
      <c r="N86" s="26" t="s">
        <v>44</v>
      </c>
      <c r="O86" s="26" t="str">
        <f>データ!EO6</f>
        <v>【-】</v>
      </c>
    </row>
  </sheetData>
  <sheetProtection algorithmName="SHA-512" hashValue="2TexLFfxNk2n/z7948bDQ3fJyfdHjCSKjvZwhL+pjf/vwj8WO/oeT1jQEFt8BUaiNxB+u0OD4DACug3jvwxmIw==" saltValue="36NMw9ftAEC8mHIVNJ18M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 x14ac:dyDescent="0.2"/>
  <cols>
    <col min="2" max="144" width="11.90625" customWidth="1"/>
  </cols>
  <sheetData>
    <row r="1" spans="1:145" x14ac:dyDescent="0.2">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2">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2">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2">
      <c r="A6" s="28" t="s">
        <v>97</v>
      </c>
      <c r="B6" s="33">
        <f>B7</f>
        <v>2019</v>
      </c>
      <c r="C6" s="33">
        <f t="shared" ref="C6:X6" si="3">C7</f>
        <v>242047</v>
      </c>
      <c r="D6" s="33">
        <f t="shared" si="3"/>
        <v>47</v>
      </c>
      <c r="E6" s="33">
        <f t="shared" si="3"/>
        <v>18</v>
      </c>
      <c r="F6" s="33">
        <f t="shared" si="3"/>
        <v>0</v>
      </c>
      <c r="G6" s="33">
        <f t="shared" si="3"/>
        <v>0</v>
      </c>
      <c r="H6" s="33" t="str">
        <f t="shared" si="3"/>
        <v>三重県　松阪市</v>
      </c>
      <c r="I6" s="33" t="str">
        <f t="shared" si="3"/>
        <v>法非適用</v>
      </c>
      <c r="J6" s="33" t="str">
        <f t="shared" si="3"/>
        <v>下水道事業</v>
      </c>
      <c r="K6" s="33" t="str">
        <f t="shared" si="3"/>
        <v>特定地域生活排水処理</v>
      </c>
      <c r="L6" s="33" t="str">
        <f t="shared" si="3"/>
        <v>K2</v>
      </c>
      <c r="M6" s="33" t="str">
        <f t="shared" si="3"/>
        <v>非設置</v>
      </c>
      <c r="N6" s="34" t="str">
        <f t="shared" si="3"/>
        <v>-</v>
      </c>
      <c r="O6" s="34" t="str">
        <f t="shared" si="3"/>
        <v>該当数値なし</v>
      </c>
      <c r="P6" s="34">
        <f t="shared" si="3"/>
        <v>5.15</v>
      </c>
      <c r="Q6" s="34">
        <f t="shared" si="3"/>
        <v>100</v>
      </c>
      <c r="R6" s="34">
        <f t="shared" si="3"/>
        <v>4400</v>
      </c>
      <c r="S6" s="34">
        <f t="shared" si="3"/>
        <v>163477</v>
      </c>
      <c r="T6" s="34">
        <f t="shared" si="3"/>
        <v>623.58000000000004</v>
      </c>
      <c r="U6" s="34">
        <f t="shared" si="3"/>
        <v>262.16000000000003</v>
      </c>
      <c r="V6" s="34">
        <f t="shared" si="3"/>
        <v>8381</v>
      </c>
      <c r="W6" s="34">
        <f t="shared" si="3"/>
        <v>212.26</v>
      </c>
      <c r="X6" s="34">
        <f t="shared" si="3"/>
        <v>39.479999999999997</v>
      </c>
      <c r="Y6" s="35">
        <f>IF(Y7="",NA(),Y7)</f>
        <v>96.97</v>
      </c>
      <c r="Z6" s="35">
        <f t="shared" ref="Z6:AH6" si="4">IF(Z7="",NA(),Z7)</f>
        <v>97.34</v>
      </c>
      <c r="AA6" s="35">
        <f t="shared" si="4"/>
        <v>96.52</v>
      </c>
      <c r="AB6" s="35">
        <f t="shared" si="4"/>
        <v>96.5</v>
      </c>
      <c r="AC6" s="35">
        <f t="shared" si="4"/>
        <v>95.17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241.49</v>
      </c>
      <c r="BL6" s="35">
        <f t="shared" si="7"/>
        <v>248.44</v>
      </c>
      <c r="BM6" s="35">
        <f t="shared" si="7"/>
        <v>244.85</v>
      </c>
      <c r="BN6" s="35">
        <f t="shared" si="7"/>
        <v>296.89</v>
      </c>
      <c r="BO6" s="35">
        <f t="shared" si="7"/>
        <v>270.57</v>
      </c>
      <c r="BP6" s="34" t="str">
        <f>IF(BP7="","",IF(BP7="-","【-】","【"&amp;SUBSTITUTE(TEXT(BP7,"#,##0.00"),"-","△")&amp;"】"))</f>
        <v>【307.23】</v>
      </c>
      <c r="BQ6" s="35">
        <f>IF(BQ7="",NA(),BQ7)</f>
        <v>92.87</v>
      </c>
      <c r="BR6" s="35">
        <f t="shared" ref="BR6:BZ6" si="8">IF(BR7="",NA(),BR7)</f>
        <v>93.55</v>
      </c>
      <c r="BS6" s="35">
        <f t="shared" si="8"/>
        <v>92.58</v>
      </c>
      <c r="BT6" s="35">
        <f t="shared" si="8"/>
        <v>92.71</v>
      </c>
      <c r="BU6" s="35">
        <f t="shared" si="8"/>
        <v>91.17</v>
      </c>
      <c r="BV6" s="35">
        <f t="shared" si="8"/>
        <v>65.7</v>
      </c>
      <c r="BW6" s="35">
        <f t="shared" si="8"/>
        <v>66.73</v>
      </c>
      <c r="BX6" s="35">
        <f t="shared" si="8"/>
        <v>64.78</v>
      </c>
      <c r="BY6" s="35">
        <f t="shared" si="8"/>
        <v>63.06</v>
      </c>
      <c r="BZ6" s="35">
        <f t="shared" si="8"/>
        <v>62.5</v>
      </c>
      <c r="CA6" s="34" t="str">
        <f>IF(CA7="","",IF(CA7="-","【-】","【"&amp;SUBSTITUTE(TEXT(CA7,"#,##0.00"),"-","△")&amp;"】"))</f>
        <v>【59.98】</v>
      </c>
      <c r="CB6" s="35">
        <f>IF(CB7="",NA(),CB7)</f>
        <v>227.34</v>
      </c>
      <c r="CC6" s="35">
        <f t="shared" ref="CC6:CK6" si="9">IF(CC7="",NA(),CC7)</f>
        <v>222.85</v>
      </c>
      <c r="CD6" s="35">
        <f t="shared" si="9"/>
        <v>222.95</v>
      </c>
      <c r="CE6" s="35">
        <f t="shared" si="9"/>
        <v>223.34</v>
      </c>
      <c r="CF6" s="35">
        <f t="shared" si="9"/>
        <v>226.44</v>
      </c>
      <c r="CG6" s="35">
        <f t="shared" si="9"/>
        <v>247.94</v>
      </c>
      <c r="CH6" s="35">
        <f t="shared" si="9"/>
        <v>241.29</v>
      </c>
      <c r="CI6" s="35">
        <f t="shared" si="9"/>
        <v>250.21</v>
      </c>
      <c r="CJ6" s="35">
        <f t="shared" si="9"/>
        <v>264.77</v>
      </c>
      <c r="CK6" s="35">
        <f t="shared" si="9"/>
        <v>269.33</v>
      </c>
      <c r="CL6" s="34" t="str">
        <f>IF(CL7="","",IF(CL7="-","【-】","【"&amp;SUBSTITUTE(TEXT(CL7,"#,##0.00"),"-","△")&amp;"】"))</f>
        <v>【272.98】</v>
      </c>
      <c r="CM6" s="35">
        <f>IF(CM7="",NA(),CM7)</f>
        <v>57.35</v>
      </c>
      <c r="CN6" s="35">
        <f t="shared" ref="CN6:CV6" si="10">IF(CN7="",NA(),CN7)</f>
        <v>57.31</v>
      </c>
      <c r="CO6" s="35">
        <f t="shared" si="10"/>
        <v>57.18</v>
      </c>
      <c r="CP6" s="35">
        <f t="shared" si="10"/>
        <v>57.02</v>
      </c>
      <c r="CQ6" s="35">
        <f t="shared" si="10"/>
        <v>57.85</v>
      </c>
      <c r="CR6" s="35">
        <f t="shared" si="10"/>
        <v>60.25</v>
      </c>
      <c r="CS6" s="35">
        <f t="shared" si="10"/>
        <v>61.94</v>
      </c>
      <c r="CT6" s="35">
        <f t="shared" si="10"/>
        <v>61.79</v>
      </c>
      <c r="CU6" s="35">
        <f t="shared" si="10"/>
        <v>59.94</v>
      </c>
      <c r="CV6" s="35">
        <f t="shared" si="10"/>
        <v>59.64</v>
      </c>
      <c r="CW6" s="34" t="str">
        <f>IF(CW7="","",IF(CW7="-","【-】","【"&amp;SUBSTITUTE(TEXT(CW7,"#,##0.00"),"-","△")&amp;"】"))</f>
        <v>【58.71】</v>
      </c>
      <c r="CX6" s="35">
        <f>IF(CX7="",NA(),CX7)</f>
        <v>100</v>
      </c>
      <c r="CY6" s="35">
        <f t="shared" ref="CY6:DG6" si="11">IF(CY7="",NA(),CY7)</f>
        <v>100</v>
      </c>
      <c r="CZ6" s="35">
        <f t="shared" si="11"/>
        <v>100</v>
      </c>
      <c r="DA6" s="35">
        <f t="shared" si="11"/>
        <v>100</v>
      </c>
      <c r="DB6" s="35">
        <f t="shared" si="11"/>
        <v>100</v>
      </c>
      <c r="DC6" s="35">
        <f t="shared" si="11"/>
        <v>95.26</v>
      </c>
      <c r="DD6" s="35">
        <f t="shared" si="11"/>
        <v>94.14</v>
      </c>
      <c r="DE6" s="35">
        <f t="shared" si="11"/>
        <v>92.44</v>
      </c>
      <c r="DF6" s="35">
        <f t="shared" si="11"/>
        <v>89.66</v>
      </c>
      <c r="DG6" s="35">
        <f t="shared" si="11"/>
        <v>90.63</v>
      </c>
      <c r="DH6" s="34" t="str">
        <f>IF(DH7="","",IF(DH7="-","【-】","【"&amp;SUBSTITUTE(TEXT(DH7,"#,##0.00"),"-","△")&amp;"】"))</f>
        <v>【79.51】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2">
      <c r="A7" s="28"/>
      <c r="B7" s="37">
        <v>2019</v>
      </c>
      <c r="C7" s="37">
        <v>242047</v>
      </c>
      <c r="D7" s="37">
        <v>47</v>
      </c>
      <c r="E7" s="37">
        <v>18</v>
      </c>
      <c r="F7" s="37">
        <v>0</v>
      </c>
      <c r="G7" s="37">
        <v>0</v>
      </c>
      <c r="H7" s="37" t="s">
        <v>98</v>
      </c>
      <c r="I7" s="37" t="s">
        <v>99</v>
      </c>
      <c r="J7" s="37" t="s">
        <v>100</v>
      </c>
      <c r="K7" s="37" t="s">
        <v>101</v>
      </c>
      <c r="L7" s="37" t="s">
        <v>102</v>
      </c>
      <c r="M7" s="37" t="s">
        <v>103</v>
      </c>
      <c r="N7" s="38" t="s">
        <v>104</v>
      </c>
      <c r="O7" s="38" t="s">
        <v>105</v>
      </c>
      <c r="P7" s="38">
        <v>5.15</v>
      </c>
      <c r="Q7" s="38">
        <v>100</v>
      </c>
      <c r="R7" s="38">
        <v>4400</v>
      </c>
      <c r="S7" s="38">
        <v>163477</v>
      </c>
      <c r="T7" s="38">
        <v>623.58000000000004</v>
      </c>
      <c r="U7" s="38">
        <v>262.16000000000003</v>
      </c>
      <c r="V7" s="38">
        <v>8381</v>
      </c>
      <c r="W7" s="38">
        <v>212.26</v>
      </c>
      <c r="X7" s="38">
        <v>39.479999999999997</v>
      </c>
      <c r="Y7" s="38">
        <v>96.97</v>
      </c>
      <c r="Z7" s="38">
        <v>97.34</v>
      </c>
      <c r="AA7" s="38">
        <v>96.52</v>
      </c>
      <c r="AB7" s="38">
        <v>96.5</v>
      </c>
      <c r="AC7" s="38">
        <v>95.17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241.49</v>
      </c>
      <c r="BL7" s="38">
        <v>248.44</v>
      </c>
      <c r="BM7" s="38">
        <v>244.85</v>
      </c>
      <c r="BN7" s="38">
        <v>296.89</v>
      </c>
      <c r="BO7" s="38">
        <v>270.57</v>
      </c>
      <c r="BP7" s="38">
        <v>307.23</v>
      </c>
      <c r="BQ7" s="38">
        <v>92.87</v>
      </c>
      <c r="BR7" s="38">
        <v>93.55</v>
      </c>
      <c r="BS7" s="38">
        <v>92.58</v>
      </c>
      <c r="BT7" s="38">
        <v>92.71</v>
      </c>
      <c r="BU7" s="38">
        <v>91.17</v>
      </c>
      <c r="BV7" s="38">
        <v>65.7</v>
      </c>
      <c r="BW7" s="38">
        <v>66.73</v>
      </c>
      <c r="BX7" s="38">
        <v>64.78</v>
      </c>
      <c r="BY7" s="38">
        <v>63.06</v>
      </c>
      <c r="BZ7" s="38">
        <v>62.5</v>
      </c>
      <c r="CA7" s="38">
        <v>59.98</v>
      </c>
      <c r="CB7" s="38">
        <v>227.34</v>
      </c>
      <c r="CC7" s="38">
        <v>222.85</v>
      </c>
      <c r="CD7" s="38">
        <v>222.95</v>
      </c>
      <c r="CE7" s="38">
        <v>223.34</v>
      </c>
      <c r="CF7" s="38">
        <v>226.44</v>
      </c>
      <c r="CG7" s="38">
        <v>247.94</v>
      </c>
      <c r="CH7" s="38">
        <v>241.29</v>
      </c>
      <c r="CI7" s="38">
        <v>250.21</v>
      </c>
      <c r="CJ7" s="38">
        <v>264.77</v>
      </c>
      <c r="CK7" s="38">
        <v>269.33</v>
      </c>
      <c r="CL7" s="38">
        <v>272.98</v>
      </c>
      <c r="CM7" s="38">
        <v>57.35</v>
      </c>
      <c r="CN7" s="38">
        <v>57.31</v>
      </c>
      <c r="CO7" s="38">
        <v>57.18</v>
      </c>
      <c r="CP7" s="38">
        <v>57.02</v>
      </c>
      <c r="CQ7" s="38">
        <v>57.85</v>
      </c>
      <c r="CR7" s="38">
        <v>60.25</v>
      </c>
      <c r="CS7" s="38">
        <v>61.94</v>
      </c>
      <c r="CT7" s="38">
        <v>61.79</v>
      </c>
      <c r="CU7" s="38">
        <v>59.94</v>
      </c>
      <c r="CV7" s="38">
        <v>59.64</v>
      </c>
      <c r="CW7" s="38">
        <v>58.71</v>
      </c>
      <c r="CX7" s="38">
        <v>100</v>
      </c>
      <c r="CY7" s="38">
        <v>100</v>
      </c>
      <c r="CZ7" s="38">
        <v>100</v>
      </c>
      <c r="DA7" s="38">
        <v>100</v>
      </c>
      <c r="DB7" s="38">
        <v>100</v>
      </c>
      <c r="DC7" s="38">
        <v>95.26</v>
      </c>
      <c r="DD7" s="38">
        <v>94.14</v>
      </c>
      <c r="DE7" s="38">
        <v>92.44</v>
      </c>
      <c r="DF7" s="38">
        <v>89.66</v>
      </c>
      <c r="DG7" s="38">
        <v>90.63</v>
      </c>
      <c r="DH7" s="38">
        <v>79.510000000000005</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t="s">
        <v>104</v>
      </c>
      <c r="EJ7" s="38" t="s">
        <v>104</v>
      </c>
      <c r="EK7" s="38" t="s">
        <v>104</v>
      </c>
      <c r="EL7" s="38" t="s">
        <v>104</v>
      </c>
      <c r="EM7" s="38" t="s">
        <v>104</v>
      </c>
      <c r="EN7" s="38" t="s">
        <v>104</v>
      </c>
      <c r="EO7" s="38" t="s">
        <v>104</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2">
      <c r="B11">
        <v>4</v>
      </c>
      <c r="C11">
        <v>3</v>
      </c>
      <c r="D11">
        <v>2</v>
      </c>
      <c r="E11">
        <v>1</v>
      </c>
      <c r="F11">
        <v>0</v>
      </c>
      <c r="G11" t="s">
        <v>111</v>
      </c>
    </row>
    <row r="12" spans="1:145" x14ac:dyDescent="0.2">
      <c r="B12">
        <v>1</v>
      </c>
      <c r="C12">
        <v>1</v>
      </c>
      <c r="D12">
        <v>1</v>
      </c>
      <c r="E12">
        <v>1</v>
      </c>
      <c r="F12">
        <v>1</v>
      </c>
      <c r="G12" t="s">
        <v>112</v>
      </c>
    </row>
    <row r="13" spans="1:145" x14ac:dyDescent="0.2">
      <c r="B13" t="s">
        <v>113</v>
      </c>
      <c r="C13" t="s">
        <v>113</v>
      </c>
      <c r="D13" t="s">
        <v>113</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cp:lastModifiedBy>
  <cp:lastPrinted>2021-01-28T03:44:37Z</cp:lastPrinted>
  <dcterms:created xsi:type="dcterms:W3CDTF">2020-12-04T03:17:36Z</dcterms:created>
  <dcterms:modified xsi:type="dcterms:W3CDTF">2021-01-28T04:10:28Z</dcterms:modified>
  <cp:category/>
</cp:coreProperties>
</file>