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chartsheets/sheet4.xml" ContentType="application/vnd.openxmlformats-officedocument.spreadsheetml.chart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Q:\産業連関表\01産業連関作表\2015連関表\08_分析シート\公表用資料\"/>
    </mc:Choice>
  </mc:AlternateContent>
  <bookViews>
    <workbookView xWindow="0" yWindow="0" windowWidth="20490" windowHeight="7440" tabRatio="788"/>
  </bookViews>
  <sheets>
    <sheet name="使い方" sheetId="4" r:id="rId1"/>
    <sheet name="入力" sheetId="16" r:id="rId2"/>
    <sheet name="結果" sheetId="5" r:id="rId3"/>
    <sheet name="雇用" sheetId="6" r:id="rId4"/>
    <sheet name="税" sheetId="7" r:id="rId5"/>
    <sheet name="G1" sheetId="8" r:id="rId6"/>
    <sheet name="G2" sheetId="9" r:id="rId7"/>
    <sheet name="G3" sheetId="10" r:id="rId8"/>
    <sheet name="G4" sheetId="11" r:id="rId9"/>
    <sheet name="体系図" sheetId="12" r:id="rId10"/>
    <sheet name="１次効果" sheetId="13" r:id="rId11"/>
    <sheet name="２次効果" sheetId="14" r:id="rId12"/>
    <sheet name="係数" sheetId="15" r:id="rId13"/>
    <sheet name="13部門マージン率" sheetId="17" r:id="rId14"/>
  </sheets>
  <definedNames>
    <definedName name="_xlnm.Print_Area" localSheetId="10">'１次効果'!$B$1:$R$108</definedName>
    <definedName name="_xlnm.Print_Area" localSheetId="11">'２次効果'!$B$1:$P$72</definedName>
    <definedName name="_xlnm.Print_Area" localSheetId="12">係数!$B$1:$P$14</definedName>
    <definedName name="_xlnm.Print_Area" localSheetId="2">結果!$B$1:$S$39</definedName>
    <definedName name="_xlnm.Print_Area" localSheetId="3">雇用!$B$1:$Q$25</definedName>
    <definedName name="_xlnm.Print_Area" localSheetId="9">体系図!$B$1:$Y$84</definedName>
  </definedNames>
  <calcPr calcId="162913"/>
</workbook>
</file>

<file path=xl/calcChain.xml><?xml version="1.0" encoding="utf-8"?>
<calcChain xmlns="http://schemas.openxmlformats.org/spreadsheetml/2006/main">
  <c r="E23" i="6" l="1"/>
  <c r="T8" i="16" l="1"/>
  <c r="T9" i="16"/>
  <c r="T10" i="16"/>
  <c r="T11" i="16"/>
  <c r="T12" i="16"/>
  <c r="T13" i="16"/>
  <c r="T14" i="16"/>
  <c r="T15" i="16"/>
  <c r="T16" i="16"/>
  <c r="T17" i="16"/>
  <c r="T18" i="16"/>
  <c r="T19" i="16"/>
  <c r="T7" i="16"/>
  <c r="T6" i="16"/>
  <c r="C43" i="14" l="1"/>
  <c r="C44" i="14"/>
  <c r="C45" i="14"/>
  <c r="C46" i="14"/>
  <c r="C47" i="14"/>
  <c r="C48" i="14"/>
  <c r="C49" i="14"/>
  <c r="C50" i="14"/>
  <c r="C51" i="14"/>
  <c r="C52" i="14"/>
  <c r="C53" i="14"/>
  <c r="C54" i="14"/>
  <c r="C55" i="14"/>
  <c r="C59" i="14"/>
  <c r="C60" i="14"/>
  <c r="C61" i="14"/>
  <c r="C62" i="14"/>
  <c r="C63" i="14"/>
  <c r="C64" i="14"/>
  <c r="C65" i="14"/>
  <c r="C66" i="14"/>
  <c r="C67" i="14"/>
  <c r="C68" i="14"/>
  <c r="C69" i="14"/>
  <c r="C70" i="14"/>
  <c r="C71" i="14"/>
  <c r="C57" i="13"/>
  <c r="C58" i="13"/>
  <c r="C59" i="13"/>
  <c r="C60" i="13"/>
  <c r="C61" i="13"/>
  <c r="C62" i="13"/>
  <c r="C63" i="13"/>
  <c r="C64" i="13"/>
  <c r="C65" i="13"/>
  <c r="C66" i="13"/>
  <c r="C67" i="13"/>
  <c r="C68" i="13"/>
  <c r="C69" i="13"/>
  <c r="C40" i="13"/>
  <c r="C41" i="13"/>
  <c r="C42" i="13"/>
  <c r="C43" i="13"/>
  <c r="C44" i="13"/>
  <c r="C45" i="13"/>
  <c r="C46" i="13"/>
  <c r="C47" i="13"/>
  <c r="C48" i="13"/>
  <c r="C49" i="13"/>
  <c r="C50" i="13"/>
  <c r="C51" i="13"/>
  <c r="C52" i="13"/>
  <c r="C94" i="13"/>
  <c r="C95" i="13"/>
  <c r="C96" i="13"/>
  <c r="C97" i="13"/>
  <c r="C98" i="13"/>
  <c r="C99" i="13"/>
  <c r="C100" i="13"/>
  <c r="C101" i="13"/>
  <c r="C102" i="13"/>
  <c r="C103" i="13"/>
  <c r="C104" i="13"/>
  <c r="C105" i="13"/>
  <c r="C106" i="13"/>
  <c r="D34" i="5" l="1"/>
  <c r="E34" i="5"/>
  <c r="F34" i="5"/>
  <c r="G34" i="5"/>
  <c r="H34" i="5"/>
  <c r="I34" i="5"/>
  <c r="J34" i="5"/>
  <c r="K34" i="5"/>
  <c r="L34" i="5"/>
  <c r="M34" i="5"/>
  <c r="N34" i="5"/>
  <c r="O34" i="5"/>
  <c r="P34" i="5"/>
  <c r="Q34" i="5"/>
  <c r="D26" i="5"/>
  <c r="E26" i="5"/>
  <c r="F26" i="5"/>
  <c r="G26" i="5"/>
  <c r="H26" i="5"/>
  <c r="I26" i="5"/>
  <c r="J26" i="5"/>
  <c r="K26" i="5"/>
  <c r="L26" i="5"/>
  <c r="M26" i="5"/>
  <c r="N26" i="5"/>
  <c r="O26" i="5"/>
  <c r="P26" i="5"/>
  <c r="Q26" i="5"/>
  <c r="D18" i="5"/>
  <c r="E18" i="5"/>
  <c r="F18" i="5"/>
  <c r="G18" i="5"/>
  <c r="H18" i="5"/>
  <c r="I18" i="5"/>
  <c r="J18" i="5"/>
  <c r="K18" i="5"/>
  <c r="L18" i="5"/>
  <c r="M18" i="5"/>
  <c r="N18" i="5"/>
  <c r="O18" i="5"/>
  <c r="P18" i="5"/>
  <c r="Q18" i="5"/>
  <c r="Q7" i="5"/>
  <c r="P7" i="5"/>
  <c r="O7" i="5"/>
  <c r="N7" i="5"/>
  <c r="M7" i="5"/>
  <c r="L7" i="5"/>
  <c r="K7" i="5"/>
  <c r="J7" i="5"/>
  <c r="I7" i="5"/>
  <c r="H7" i="5"/>
  <c r="G7" i="5"/>
  <c r="F7" i="5"/>
  <c r="E7" i="5"/>
  <c r="D7" i="5"/>
  <c r="N71" i="14" l="1"/>
  <c r="N70" i="14"/>
  <c r="N69" i="14"/>
  <c r="N68" i="14"/>
  <c r="N67" i="14"/>
  <c r="N66" i="14"/>
  <c r="N65" i="14"/>
  <c r="N64" i="14"/>
  <c r="N63" i="14"/>
  <c r="N62" i="14"/>
  <c r="N61" i="14"/>
  <c r="N60" i="14"/>
  <c r="N59" i="14"/>
  <c r="J71" i="14"/>
  <c r="J70" i="14"/>
  <c r="J69" i="14"/>
  <c r="J68" i="14"/>
  <c r="J67" i="14"/>
  <c r="J66" i="14"/>
  <c r="J65" i="14"/>
  <c r="J64" i="14"/>
  <c r="J63" i="14"/>
  <c r="J62" i="14"/>
  <c r="J61" i="14"/>
  <c r="J60" i="14"/>
  <c r="J59" i="14"/>
  <c r="L34" i="14"/>
  <c r="L33" i="14"/>
  <c r="L32" i="14"/>
  <c r="L31" i="14"/>
  <c r="L30" i="14"/>
  <c r="L29" i="14"/>
  <c r="L28" i="14"/>
  <c r="L27" i="14"/>
  <c r="L26" i="14"/>
  <c r="L25" i="14"/>
  <c r="L24" i="14"/>
  <c r="L23" i="14"/>
  <c r="L22" i="14"/>
  <c r="H34" i="14"/>
  <c r="H33" i="14"/>
  <c r="H32" i="14"/>
  <c r="H31" i="14"/>
  <c r="H30" i="14"/>
  <c r="H29" i="14"/>
  <c r="H28" i="14"/>
  <c r="H27" i="14"/>
  <c r="H26" i="14"/>
  <c r="H25" i="14"/>
  <c r="H24" i="14"/>
  <c r="H23" i="14"/>
  <c r="H22" i="14"/>
  <c r="M106" i="13"/>
  <c r="M105" i="13"/>
  <c r="M104" i="13"/>
  <c r="M103" i="13"/>
  <c r="M102" i="13"/>
  <c r="M101" i="13"/>
  <c r="M100" i="13"/>
  <c r="M99" i="13"/>
  <c r="M98" i="13"/>
  <c r="M97" i="13"/>
  <c r="M96" i="13"/>
  <c r="M95" i="13"/>
  <c r="M94" i="13"/>
  <c r="I106" i="13"/>
  <c r="I105" i="13"/>
  <c r="I104" i="13"/>
  <c r="I103" i="13"/>
  <c r="I102" i="13"/>
  <c r="I101" i="13"/>
  <c r="I100" i="13"/>
  <c r="I99" i="13"/>
  <c r="I98" i="13"/>
  <c r="I97" i="13"/>
  <c r="I96" i="13"/>
  <c r="I95" i="13"/>
  <c r="I94" i="13"/>
  <c r="G69" i="13"/>
  <c r="G68" i="13"/>
  <c r="G67" i="13"/>
  <c r="G66" i="13"/>
  <c r="G65" i="13"/>
  <c r="G64" i="13"/>
  <c r="G63" i="13"/>
  <c r="G62" i="13"/>
  <c r="G61" i="13"/>
  <c r="G60" i="13"/>
  <c r="G59" i="13"/>
  <c r="G58" i="13"/>
  <c r="G57" i="13"/>
  <c r="O43" i="14" l="1"/>
  <c r="P43" i="14"/>
  <c r="O44" i="14"/>
  <c r="P44" i="14"/>
  <c r="O45" i="14"/>
  <c r="P45" i="14"/>
  <c r="O46" i="14"/>
  <c r="P46" i="14"/>
  <c r="O47" i="14"/>
  <c r="P47" i="14"/>
  <c r="O48" i="14"/>
  <c r="P48" i="14"/>
  <c r="O49" i="14"/>
  <c r="P49" i="14"/>
  <c r="O50" i="14"/>
  <c r="P50" i="14"/>
  <c r="O51" i="14"/>
  <c r="P51" i="14"/>
  <c r="O52" i="14"/>
  <c r="P52" i="14"/>
  <c r="O53" i="14"/>
  <c r="P53" i="14"/>
  <c r="O54" i="14"/>
  <c r="P54" i="14"/>
  <c r="O55" i="14"/>
  <c r="P55" i="14"/>
  <c r="D36" i="13" l="1"/>
  <c r="E2" i="15" l="1"/>
  <c r="F2" i="15"/>
  <c r="G2" i="15"/>
  <c r="H2" i="15"/>
  <c r="I2" i="15"/>
  <c r="J2" i="15"/>
  <c r="K2" i="15"/>
  <c r="L2" i="15"/>
  <c r="M2" i="15"/>
  <c r="N2" i="15"/>
  <c r="O2" i="15"/>
  <c r="P2" i="15"/>
  <c r="E3" i="15"/>
  <c r="F3" i="15"/>
  <c r="G3" i="15"/>
  <c r="H3" i="15"/>
  <c r="I3" i="15"/>
  <c r="J3" i="15"/>
  <c r="K3" i="15"/>
  <c r="L3" i="15"/>
  <c r="M3" i="15"/>
  <c r="N3" i="15"/>
  <c r="O3" i="15"/>
  <c r="P3" i="15"/>
  <c r="D3" i="15"/>
  <c r="D2" i="15"/>
  <c r="C6" i="14"/>
  <c r="C8" i="14"/>
  <c r="C10" i="14"/>
  <c r="C12" i="14"/>
  <c r="C14" i="14"/>
  <c r="C16" i="14"/>
  <c r="U35" i="12"/>
  <c r="U34" i="12"/>
  <c r="U33" i="12"/>
  <c r="U32" i="12"/>
  <c r="U31" i="12"/>
  <c r="U30" i="12"/>
  <c r="U29" i="12"/>
  <c r="U28" i="12"/>
  <c r="U27" i="12"/>
  <c r="U26" i="12"/>
  <c r="U25" i="12"/>
  <c r="U24" i="12"/>
  <c r="U23" i="12"/>
  <c r="C18" i="6"/>
  <c r="D5" i="6"/>
  <c r="D18" i="6" s="1"/>
  <c r="E5" i="6"/>
  <c r="E18" i="6" s="1"/>
  <c r="F5" i="6"/>
  <c r="F13" i="6" s="1"/>
  <c r="G5" i="6"/>
  <c r="G13" i="6" s="1"/>
  <c r="H5" i="6"/>
  <c r="H18" i="6" s="1"/>
  <c r="I5" i="6"/>
  <c r="I18" i="6" s="1"/>
  <c r="J5" i="6"/>
  <c r="J13" i="6" s="1"/>
  <c r="K5" i="6"/>
  <c r="K13" i="6" s="1"/>
  <c r="L5" i="6"/>
  <c r="L18" i="6" s="1"/>
  <c r="M5" i="6"/>
  <c r="M18" i="6" s="1"/>
  <c r="N5" i="6"/>
  <c r="N13" i="6" s="1"/>
  <c r="O5" i="6"/>
  <c r="O13" i="6" s="1"/>
  <c r="D6" i="6"/>
  <c r="D19" i="6" s="1"/>
  <c r="E6" i="6"/>
  <c r="E14" i="6" s="1"/>
  <c r="F6" i="6"/>
  <c r="F14" i="6" s="1"/>
  <c r="G6" i="6"/>
  <c r="G19" i="6" s="1"/>
  <c r="H6" i="6"/>
  <c r="H19" i="6" s="1"/>
  <c r="I6" i="6"/>
  <c r="I14" i="6" s="1"/>
  <c r="J6" i="6"/>
  <c r="J14" i="6" s="1"/>
  <c r="K6" i="6"/>
  <c r="K19" i="6" s="1"/>
  <c r="L6" i="6"/>
  <c r="L14" i="6" s="1"/>
  <c r="M6" i="6"/>
  <c r="M14" i="6" s="1"/>
  <c r="N6" i="6"/>
  <c r="N14" i="6" s="1"/>
  <c r="O6" i="6"/>
  <c r="O19" i="6" s="1"/>
  <c r="C6" i="6"/>
  <c r="C19" i="6" s="1"/>
  <c r="C5" i="6"/>
  <c r="C13" i="6" s="1"/>
  <c r="B5" i="13"/>
  <c r="B5" i="14" s="1"/>
  <c r="C5" i="13"/>
  <c r="C22" i="14" s="1"/>
  <c r="B6" i="13"/>
  <c r="B23" i="14" s="1"/>
  <c r="C6" i="13"/>
  <c r="C23" i="14" s="1"/>
  <c r="B7" i="13"/>
  <c r="B7" i="14" s="1"/>
  <c r="C7" i="13"/>
  <c r="C24" i="14" s="1"/>
  <c r="B8" i="13"/>
  <c r="B25" i="14" s="1"/>
  <c r="C8" i="13"/>
  <c r="C25" i="14" s="1"/>
  <c r="B9" i="13"/>
  <c r="B9" i="14" s="1"/>
  <c r="C9" i="13"/>
  <c r="C9" i="14" s="1"/>
  <c r="B10" i="13"/>
  <c r="B27" i="14" s="1"/>
  <c r="C10" i="13"/>
  <c r="C27" i="14" s="1"/>
  <c r="B11" i="13"/>
  <c r="B11" i="14" s="1"/>
  <c r="C11" i="13"/>
  <c r="C28" i="14" s="1"/>
  <c r="B12" i="13"/>
  <c r="B29" i="14" s="1"/>
  <c r="C12" i="13"/>
  <c r="C29" i="14" s="1"/>
  <c r="B13" i="13"/>
  <c r="B13" i="14" s="1"/>
  <c r="C13" i="13"/>
  <c r="C13" i="14" s="1"/>
  <c r="B14" i="13"/>
  <c r="B31" i="14" s="1"/>
  <c r="C14" i="13"/>
  <c r="C31" i="14" s="1"/>
  <c r="B15" i="13"/>
  <c r="B15" i="14" s="1"/>
  <c r="C15" i="13"/>
  <c r="C32" i="14" s="1"/>
  <c r="B16" i="13"/>
  <c r="B33" i="14" s="1"/>
  <c r="C16" i="13"/>
  <c r="C33" i="14" s="1"/>
  <c r="B17" i="13"/>
  <c r="B17" i="14" s="1"/>
  <c r="C17" i="13"/>
  <c r="C17" i="14" s="1"/>
  <c r="G6" i="16"/>
  <c r="H6" i="16"/>
  <c r="G7" i="16"/>
  <c r="H7" i="16"/>
  <c r="G8" i="16"/>
  <c r="H8" i="16"/>
  <c r="G9" i="16"/>
  <c r="H9" i="16"/>
  <c r="G10" i="16"/>
  <c r="H10" i="16"/>
  <c r="G11" i="16"/>
  <c r="H11" i="16"/>
  <c r="G12" i="16"/>
  <c r="H12" i="16"/>
  <c r="G13" i="16"/>
  <c r="H13" i="16"/>
  <c r="G14" i="16"/>
  <c r="H14" i="16"/>
  <c r="G15" i="16"/>
  <c r="H15" i="16"/>
  <c r="G16" i="16"/>
  <c r="H16" i="16"/>
  <c r="G17" i="16"/>
  <c r="H17" i="16"/>
  <c r="G18" i="16"/>
  <c r="H18" i="16"/>
  <c r="R6" i="16"/>
  <c r="S6" i="16"/>
  <c r="R7" i="16"/>
  <c r="S7" i="16"/>
  <c r="R8" i="16"/>
  <c r="S8" i="16"/>
  <c r="R9" i="16"/>
  <c r="S9" i="16"/>
  <c r="R10" i="16"/>
  <c r="S10" i="16"/>
  <c r="R11" i="16"/>
  <c r="S11" i="16"/>
  <c r="R12" i="16"/>
  <c r="S12" i="16"/>
  <c r="R13" i="16"/>
  <c r="S13" i="16"/>
  <c r="R14" i="16"/>
  <c r="S14" i="16"/>
  <c r="R15" i="16"/>
  <c r="S15" i="16"/>
  <c r="R16" i="16"/>
  <c r="S16" i="16"/>
  <c r="R17" i="16"/>
  <c r="S17" i="16"/>
  <c r="R18" i="16"/>
  <c r="S18" i="16"/>
  <c r="M6" i="16"/>
  <c r="N6" i="16"/>
  <c r="M7" i="16"/>
  <c r="N7" i="16"/>
  <c r="M8" i="16"/>
  <c r="N8" i="16"/>
  <c r="M9" i="16"/>
  <c r="N9" i="16"/>
  <c r="M10" i="16"/>
  <c r="N10" i="16"/>
  <c r="M11" i="16"/>
  <c r="N11" i="16"/>
  <c r="M12" i="16"/>
  <c r="N12" i="16"/>
  <c r="M13" i="16"/>
  <c r="N13" i="16"/>
  <c r="M14" i="16"/>
  <c r="N14" i="16"/>
  <c r="M15" i="16"/>
  <c r="N15" i="16"/>
  <c r="M16" i="16"/>
  <c r="N16" i="16"/>
  <c r="M17" i="16"/>
  <c r="N17" i="16"/>
  <c r="M18" i="16"/>
  <c r="N18" i="16"/>
  <c r="C34" i="14" l="1"/>
  <c r="C26" i="14"/>
  <c r="B16" i="14"/>
  <c r="B14" i="14"/>
  <c r="B12" i="14"/>
  <c r="B10" i="14"/>
  <c r="B8" i="14"/>
  <c r="B6" i="14"/>
  <c r="B34" i="14"/>
  <c r="B32" i="14"/>
  <c r="B30" i="14"/>
  <c r="B28" i="14"/>
  <c r="B26" i="14"/>
  <c r="B24" i="14"/>
  <c r="B22" i="14"/>
  <c r="C30" i="14"/>
  <c r="C15" i="14"/>
  <c r="C11" i="14"/>
  <c r="C7" i="14"/>
  <c r="C5" i="14"/>
  <c r="I13" i="6"/>
  <c r="O18" i="6"/>
  <c r="K18" i="6"/>
  <c r="F19" i="6"/>
  <c r="E13" i="6"/>
  <c r="N19" i="6"/>
  <c r="M13" i="6"/>
  <c r="J19" i="6"/>
  <c r="G18" i="6"/>
  <c r="H14" i="6"/>
  <c r="O14" i="6"/>
  <c r="K14" i="6"/>
  <c r="G14" i="6"/>
  <c r="C14" i="6"/>
  <c r="L13" i="6"/>
  <c r="H13" i="6"/>
  <c r="D13" i="6"/>
  <c r="M19" i="6"/>
  <c r="I19" i="6"/>
  <c r="E19" i="6"/>
  <c r="N18" i="6"/>
  <c r="J18" i="6"/>
  <c r="F18" i="6"/>
  <c r="D14" i="6"/>
  <c r="L19" i="6"/>
  <c r="D7" i="7"/>
  <c r="D8" i="7"/>
  <c r="D4" i="7" l="1"/>
  <c r="J18" i="16" l="1"/>
  <c r="I18" i="16"/>
  <c r="O18" i="16" s="1"/>
  <c r="J17" i="16"/>
  <c r="I17" i="16"/>
  <c r="O17" i="16" s="1"/>
  <c r="J16" i="16"/>
  <c r="I16" i="16"/>
  <c r="J15" i="16"/>
  <c r="I15" i="16"/>
  <c r="O15" i="16" s="1"/>
  <c r="J13" i="16"/>
  <c r="I13" i="16"/>
  <c r="O13" i="16" s="1"/>
  <c r="J12" i="16"/>
  <c r="I12" i="16"/>
  <c r="J10" i="16"/>
  <c r="I10" i="16"/>
  <c r="J9" i="16"/>
  <c r="I9" i="16"/>
  <c r="O9" i="16" s="1"/>
  <c r="J8" i="16"/>
  <c r="I8" i="16"/>
  <c r="J7" i="16"/>
  <c r="I7" i="16"/>
  <c r="O7" i="16" s="1"/>
  <c r="J6" i="16"/>
  <c r="I6" i="16"/>
  <c r="D19" i="16"/>
  <c r="O8" i="16" l="1"/>
  <c r="F8" i="5" s="1"/>
  <c r="O16" i="16"/>
  <c r="O12" i="16"/>
  <c r="J8" i="5" s="1"/>
  <c r="P8" i="5"/>
  <c r="O10" i="16"/>
  <c r="H8" i="5" s="1"/>
  <c r="N8" i="5"/>
  <c r="I19" i="16"/>
  <c r="O11" i="16" s="1"/>
  <c r="I8" i="5" s="1"/>
  <c r="E8" i="5"/>
  <c r="G8" i="5"/>
  <c r="K8" i="5"/>
  <c r="O8" i="5"/>
  <c r="M8" i="5"/>
  <c r="J19" i="16"/>
  <c r="O14" i="16" s="1"/>
  <c r="L8" i="5" s="1"/>
  <c r="O6" i="16"/>
  <c r="O19" i="16" l="1"/>
  <c r="D8" i="5"/>
  <c r="O15" i="6" l="1"/>
  <c r="N15" i="6"/>
  <c r="M15" i="6"/>
  <c r="L15" i="6"/>
  <c r="K15" i="6"/>
  <c r="J15" i="6"/>
  <c r="I15" i="6"/>
  <c r="H15" i="6"/>
  <c r="G15" i="6"/>
  <c r="F15" i="6"/>
  <c r="E15" i="6"/>
  <c r="D15" i="6"/>
  <c r="C15" i="6"/>
  <c r="N55" i="14" l="1"/>
  <c r="M55" i="14"/>
  <c r="L55" i="14"/>
  <c r="K55" i="14"/>
  <c r="J55" i="14"/>
  <c r="I55" i="14"/>
  <c r="H55" i="14"/>
  <c r="G55" i="14"/>
  <c r="F55" i="14"/>
  <c r="E55" i="14"/>
  <c r="D55" i="14"/>
  <c r="N54" i="14"/>
  <c r="M54" i="14"/>
  <c r="L54" i="14"/>
  <c r="K54" i="14"/>
  <c r="J54" i="14"/>
  <c r="I54" i="14"/>
  <c r="H54" i="14"/>
  <c r="G54" i="14"/>
  <c r="F54" i="14"/>
  <c r="E54" i="14"/>
  <c r="D54" i="14"/>
  <c r="N53" i="14"/>
  <c r="M53" i="14"/>
  <c r="L53" i="14"/>
  <c r="K53" i="14"/>
  <c r="J53" i="14"/>
  <c r="I53" i="14"/>
  <c r="H53" i="14"/>
  <c r="G53" i="14"/>
  <c r="F53" i="14"/>
  <c r="E53" i="14"/>
  <c r="D53" i="14"/>
  <c r="N52" i="14"/>
  <c r="M52" i="14"/>
  <c r="L52" i="14"/>
  <c r="K52" i="14"/>
  <c r="J52" i="14"/>
  <c r="I52" i="14"/>
  <c r="H52" i="14"/>
  <c r="G52" i="14"/>
  <c r="F52" i="14"/>
  <c r="E52" i="14"/>
  <c r="D52" i="14"/>
  <c r="N51" i="14"/>
  <c r="M51" i="14"/>
  <c r="L51" i="14"/>
  <c r="K51" i="14"/>
  <c r="J51" i="14"/>
  <c r="I51" i="14"/>
  <c r="H51" i="14"/>
  <c r="G51" i="14"/>
  <c r="F51" i="14"/>
  <c r="E51" i="14"/>
  <c r="D51" i="14"/>
  <c r="N50" i="14"/>
  <c r="M50" i="14"/>
  <c r="L50" i="14"/>
  <c r="K50" i="14"/>
  <c r="J50" i="14"/>
  <c r="I50" i="14"/>
  <c r="H50" i="14"/>
  <c r="G50" i="14"/>
  <c r="F50" i="14"/>
  <c r="E50" i="14"/>
  <c r="D50" i="14"/>
  <c r="N49" i="14"/>
  <c r="M49" i="14"/>
  <c r="L49" i="14"/>
  <c r="K49" i="14"/>
  <c r="J49" i="14"/>
  <c r="I49" i="14"/>
  <c r="H49" i="14"/>
  <c r="G49" i="14"/>
  <c r="F49" i="14"/>
  <c r="E49" i="14"/>
  <c r="D49" i="14"/>
  <c r="N48" i="14"/>
  <c r="M48" i="14"/>
  <c r="L48" i="14"/>
  <c r="K48" i="14"/>
  <c r="J48" i="14"/>
  <c r="I48" i="14"/>
  <c r="H48" i="14"/>
  <c r="G48" i="14"/>
  <c r="F48" i="14"/>
  <c r="E48" i="14"/>
  <c r="D48" i="14"/>
  <c r="N47" i="14"/>
  <c r="M47" i="14"/>
  <c r="L47" i="14"/>
  <c r="K47" i="14"/>
  <c r="J47" i="14"/>
  <c r="I47" i="14"/>
  <c r="H47" i="14"/>
  <c r="G47" i="14"/>
  <c r="F47" i="14"/>
  <c r="E47" i="14"/>
  <c r="D47" i="14"/>
  <c r="N46" i="14"/>
  <c r="M46" i="14"/>
  <c r="L46" i="14"/>
  <c r="K46" i="14"/>
  <c r="J46" i="14"/>
  <c r="I46" i="14"/>
  <c r="H46" i="14"/>
  <c r="G46" i="14"/>
  <c r="F46" i="14"/>
  <c r="E46" i="14"/>
  <c r="D46" i="14"/>
  <c r="N45" i="14"/>
  <c r="M45" i="14"/>
  <c r="L45" i="14"/>
  <c r="K45" i="14"/>
  <c r="J45" i="14"/>
  <c r="I45" i="14"/>
  <c r="H45" i="14"/>
  <c r="G45" i="14"/>
  <c r="F45" i="14"/>
  <c r="E45" i="14"/>
  <c r="D45" i="14"/>
  <c r="N44" i="14"/>
  <c r="M44" i="14"/>
  <c r="L44" i="14"/>
  <c r="K44" i="14"/>
  <c r="J44" i="14"/>
  <c r="I44" i="14"/>
  <c r="H44" i="14"/>
  <c r="G44" i="14"/>
  <c r="F44" i="14"/>
  <c r="E44" i="14"/>
  <c r="D44" i="14"/>
  <c r="N43" i="14"/>
  <c r="M43" i="14"/>
  <c r="L43" i="14"/>
  <c r="K43" i="14"/>
  <c r="J43" i="14"/>
  <c r="I43" i="14"/>
  <c r="H43" i="14"/>
  <c r="G43" i="14"/>
  <c r="F43" i="14"/>
  <c r="E43" i="14"/>
  <c r="D43" i="14"/>
  <c r="H35" i="14"/>
  <c r="J18" i="14"/>
  <c r="D17" i="13"/>
  <c r="P37" i="13" s="1"/>
  <c r="D16" i="13"/>
  <c r="O37" i="13" s="1"/>
  <c r="D15" i="13"/>
  <c r="D14" i="13"/>
  <c r="M37" i="13" s="1"/>
  <c r="D13" i="13"/>
  <c r="L37" i="13" s="1"/>
  <c r="D12" i="13"/>
  <c r="K37" i="13" s="1"/>
  <c r="D11" i="13"/>
  <c r="D10" i="13"/>
  <c r="I37" i="13" s="1"/>
  <c r="D9" i="13"/>
  <c r="H37" i="13" s="1"/>
  <c r="D8" i="13"/>
  <c r="G37" i="13" s="1"/>
  <c r="D7" i="13"/>
  <c r="D6" i="13"/>
  <c r="E37" i="13" s="1"/>
  <c r="D5" i="13"/>
  <c r="D37" i="13" s="1"/>
  <c r="D40" i="13" s="1"/>
  <c r="J80" i="12"/>
  <c r="J79" i="12"/>
  <c r="J78" i="12"/>
  <c r="J77" i="12"/>
  <c r="J76" i="12"/>
  <c r="J75" i="12"/>
  <c r="J74" i="12"/>
  <c r="J73" i="12"/>
  <c r="J72" i="12"/>
  <c r="J71" i="12"/>
  <c r="G71" i="12"/>
  <c r="J70" i="12"/>
  <c r="G70" i="12"/>
  <c r="J69" i="12"/>
  <c r="G69" i="12"/>
  <c r="J68" i="12"/>
  <c r="G68" i="12"/>
  <c r="G67" i="12"/>
  <c r="G66" i="12"/>
  <c r="G65" i="12"/>
  <c r="G64" i="12"/>
  <c r="J63" i="12"/>
  <c r="G63" i="12"/>
  <c r="J62" i="12"/>
  <c r="G62" i="12"/>
  <c r="J61" i="12"/>
  <c r="G61" i="12"/>
  <c r="J60" i="12"/>
  <c r="G60" i="12"/>
  <c r="J59" i="12"/>
  <c r="G59" i="12"/>
  <c r="J58" i="12"/>
  <c r="G58" i="12"/>
  <c r="J57" i="12"/>
  <c r="J56" i="12"/>
  <c r="J55" i="12"/>
  <c r="J54" i="12"/>
  <c r="J53" i="12"/>
  <c r="J52" i="12"/>
  <c r="J51" i="12"/>
  <c r="F50" i="12"/>
  <c r="Q37" i="12"/>
  <c r="Q80" i="12" s="1"/>
  <c r="J37" i="12"/>
  <c r="Q36" i="12"/>
  <c r="Q79" i="12" s="1"/>
  <c r="J36" i="12"/>
  <c r="Q35" i="12"/>
  <c r="Q78" i="12" s="1"/>
  <c r="J35" i="12"/>
  <c r="Q34" i="12"/>
  <c r="Q77" i="12" s="1"/>
  <c r="J34" i="12"/>
  <c r="Q33" i="12"/>
  <c r="Q76" i="12" s="1"/>
  <c r="J33" i="12"/>
  <c r="Q32" i="12"/>
  <c r="Q75" i="12" s="1"/>
  <c r="J32" i="12"/>
  <c r="Q31" i="12"/>
  <c r="Q74" i="12" s="1"/>
  <c r="J31" i="12"/>
  <c r="Q30" i="12"/>
  <c r="Q73" i="12" s="1"/>
  <c r="J30" i="12"/>
  <c r="Q29" i="12"/>
  <c r="Q72" i="12" s="1"/>
  <c r="J29" i="12"/>
  <c r="Q28" i="12"/>
  <c r="Q71" i="12" s="1"/>
  <c r="J28" i="12"/>
  <c r="G28" i="12"/>
  <c r="Q27" i="12"/>
  <c r="Q70" i="12" s="1"/>
  <c r="J27" i="12"/>
  <c r="G27" i="12"/>
  <c r="Q26" i="12"/>
  <c r="Q69" i="12" s="1"/>
  <c r="J26" i="12"/>
  <c r="G26" i="12"/>
  <c r="Q25" i="12"/>
  <c r="Q68" i="12" s="1"/>
  <c r="J25" i="12"/>
  <c r="G25" i="12"/>
  <c r="G24" i="12"/>
  <c r="G23" i="12"/>
  <c r="G22" i="12"/>
  <c r="G21" i="12"/>
  <c r="D21" i="12"/>
  <c r="J20" i="12"/>
  <c r="G20" i="12"/>
  <c r="J19" i="12"/>
  <c r="G19" i="12"/>
  <c r="J18" i="12"/>
  <c r="G18" i="12"/>
  <c r="J17" i="12"/>
  <c r="G17" i="12"/>
  <c r="J16" i="12"/>
  <c r="G16" i="12"/>
  <c r="J15" i="12"/>
  <c r="J14" i="12"/>
  <c r="J13" i="12"/>
  <c r="J12" i="12"/>
  <c r="J11" i="12"/>
  <c r="J10" i="12"/>
  <c r="J9" i="12"/>
  <c r="J8" i="12"/>
  <c r="W6" i="12"/>
  <c r="X19" i="12" s="1"/>
  <c r="P4" i="6"/>
  <c r="P19" i="5"/>
  <c r="P35" i="5" s="1"/>
  <c r="O19" i="5"/>
  <c r="O35" i="5" s="1"/>
  <c r="N19" i="5"/>
  <c r="N35" i="5" s="1"/>
  <c r="M19" i="5"/>
  <c r="M35" i="5" s="1"/>
  <c r="L19" i="5"/>
  <c r="L35" i="5" s="1"/>
  <c r="K19" i="5"/>
  <c r="K35" i="5" s="1"/>
  <c r="J19" i="5"/>
  <c r="I19" i="5"/>
  <c r="H19" i="5"/>
  <c r="H35" i="5" s="1"/>
  <c r="G19" i="5"/>
  <c r="G35" i="5" s="1"/>
  <c r="F19" i="5"/>
  <c r="F35" i="5" s="1"/>
  <c r="E19" i="5"/>
  <c r="D7" i="6" s="1"/>
  <c r="D20" i="6" s="1"/>
  <c r="D19" i="5"/>
  <c r="C7" i="6" s="1"/>
  <c r="C20" i="6" s="1"/>
  <c r="Q8" i="5"/>
  <c r="D12" i="5" s="1"/>
  <c r="D13" i="5" s="1"/>
  <c r="D7" i="14" l="1"/>
  <c r="F27" i="5" s="1"/>
  <c r="F37" i="13"/>
  <c r="D11" i="14"/>
  <c r="J27" i="5" s="1"/>
  <c r="J37" i="13"/>
  <c r="D15" i="14"/>
  <c r="N27" i="5" s="1"/>
  <c r="N37" i="13"/>
  <c r="D5" i="14"/>
  <c r="D27" i="5" s="1"/>
  <c r="F7" i="6"/>
  <c r="F20" i="6" s="1"/>
  <c r="J7" i="6"/>
  <c r="J20" i="6" s="1"/>
  <c r="E35" i="5"/>
  <c r="K7" i="6"/>
  <c r="K20" i="6" s="1"/>
  <c r="N7" i="6"/>
  <c r="N20" i="6" s="1"/>
  <c r="O7" i="6"/>
  <c r="O20" i="6" s="1"/>
  <c r="D8" i="14"/>
  <c r="D12" i="14"/>
  <c r="D16" i="14"/>
  <c r="H7" i="6"/>
  <c r="H20" i="6" s="1"/>
  <c r="L7" i="6"/>
  <c r="L20" i="6" s="1"/>
  <c r="Q19" i="5"/>
  <c r="I35" i="5"/>
  <c r="E7" i="6"/>
  <c r="E20" i="6" s="1"/>
  <c r="I7" i="6"/>
  <c r="I20" i="6" s="1"/>
  <c r="M7" i="6"/>
  <c r="M20" i="6" s="1"/>
  <c r="J35" i="5"/>
  <c r="D18" i="13"/>
  <c r="D9" i="14"/>
  <c r="D17" i="14"/>
  <c r="G7" i="6"/>
  <c r="G20" i="6" s="1"/>
  <c r="D13" i="14"/>
  <c r="D35" i="5"/>
  <c r="D6" i="14"/>
  <c r="D10" i="14"/>
  <c r="D14" i="14"/>
  <c r="C14" i="12" l="1"/>
  <c r="D22" i="12" s="1"/>
  <c r="Q37" i="13"/>
  <c r="P20" i="6"/>
  <c r="V49" i="12" s="1"/>
  <c r="Q35" i="5"/>
  <c r="V12" i="12"/>
  <c r="O27" i="5"/>
  <c r="L27" i="5"/>
  <c r="H27" i="5"/>
  <c r="D18" i="14"/>
  <c r="P7" i="6"/>
  <c r="G27" i="5"/>
  <c r="M27" i="5"/>
  <c r="I27" i="5"/>
  <c r="E27" i="5"/>
  <c r="P27" i="5"/>
  <c r="K27" i="5"/>
  <c r="K52" i="13" l="1"/>
  <c r="K50" i="13"/>
  <c r="K47" i="13"/>
  <c r="K42" i="13"/>
  <c r="K51" i="13"/>
  <c r="K49" i="13"/>
  <c r="K46" i="13"/>
  <c r="K45" i="13"/>
  <c r="K44" i="13"/>
  <c r="K43" i="13"/>
  <c r="K48" i="13"/>
  <c r="K41" i="13"/>
  <c r="K40" i="13"/>
  <c r="I51" i="13"/>
  <c r="I49" i="13"/>
  <c r="I50" i="13"/>
  <c r="I47" i="13"/>
  <c r="I42" i="13"/>
  <c r="I41" i="13"/>
  <c r="I40" i="13"/>
  <c r="I52" i="13"/>
  <c r="I48" i="13"/>
  <c r="I44" i="13"/>
  <c r="I45" i="13"/>
  <c r="I46" i="13"/>
  <c r="I43" i="13"/>
  <c r="E52" i="13"/>
  <c r="E49" i="13"/>
  <c r="E41" i="13"/>
  <c r="E40" i="13"/>
  <c r="E43" i="13"/>
  <c r="E44" i="13"/>
  <c r="E45" i="13"/>
  <c r="E46" i="13"/>
  <c r="E48" i="13"/>
  <c r="E47" i="13"/>
  <c r="E50" i="13"/>
  <c r="E42" i="13"/>
  <c r="E51" i="13"/>
  <c r="G52" i="13"/>
  <c r="G50" i="13"/>
  <c r="G47" i="13"/>
  <c r="G42" i="13"/>
  <c r="G49" i="13"/>
  <c r="G46" i="13"/>
  <c r="G45" i="13"/>
  <c r="G44" i="13"/>
  <c r="G43" i="13"/>
  <c r="G51" i="13"/>
  <c r="G48" i="13"/>
  <c r="G41" i="13"/>
  <c r="G40" i="13"/>
  <c r="J46" i="13"/>
  <c r="J45" i="13"/>
  <c r="J44" i="13"/>
  <c r="J43" i="13"/>
  <c r="J52" i="13"/>
  <c r="J48" i="13"/>
  <c r="J51" i="13"/>
  <c r="J49" i="13"/>
  <c r="J40" i="13"/>
  <c r="J50" i="13"/>
  <c r="J47" i="13"/>
  <c r="J42" i="13"/>
  <c r="J41" i="13"/>
  <c r="O50" i="13"/>
  <c r="O47" i="13"/>
  <c r="O42" i="13"/>
  <c r="O51" i="13"/>
  <c r="O45" i="13"/>
  <c r="O43" i="13"/>
  <c r="O41" i="13"/>
  <c r="O40" i="13"/>
  <c r="O49" i="13"/>
  <c r="O52" i="13"/>
  <c r="O48" i="13"/>
  <c r="O44" i="13"/>
  <c r="O46" i="13"/>
  <c r="D52" i="13"/>
  <c r="D50" i="13"/>
  <c r="D47" i="13"/>
  <c r="D45" i="13"/>
  <c r="D44" i="13"/>
  <c r="D43" i="13"/>
  <c r="D42" i="13"/>
  <c r="D51" i="13"/>
  <c r="D48" i="13"/>
  <c r="D49" i="13"/>
  <c r="D46" i="13"/>
  <c r="D41" i="13"/>
  <c r="F46" i="13"/>
  <c r="F45" i="13"/>
  <c r="F44" i="13"/>
  <c r="F43" i="13"/>
  <c r="F51" i="13"/>
  <c r="F48" i="13"/>
  <c r="F49" i="13"/>
  <c r="F50" i="13"/>
  <c r="F47" i="13"/>
  <c r="F42" i="13"/>
  <c r="F41" i="13"/>
  <c r="F52" i="13"/>
  <c r="F40" i="13"/>
  <c r="L51" i="13"/>
  <c r="L48" i="13"/>
  <c r="L46" i="13"/>
  <c r="L45" i="13"/>
  <c r="L44" i="13"/>
  <c r="L43" i="13"/>
  <c r="L50" i="13"/>
  <c r="L47" i="13"/>
  <c r="L49" i="13"/>
  <c r="L41" i="13"/>
  <c r="L52" i="13"/>
  <c r="L42" i="13"/>
  <c r="L40" i="13"/>
  <c r="N51" i="13"/>
  <c r="N46" i="13"/>
  <c r="N45" i="13"/>
  <c r="N44" i="13"/>
  <c r="N43" i="13"/>
  <c r="N48" i="13"/>
  <c r="N52" i="13"/>
  <c r="N49" i="13"/>
  <c r="N41" i="13"/>
  <c r="N42" i="13"/>
  <c r="N40" i="13"/>
  <c r="N50" i="13"/>
  <c r="N47" i="13"/>
  <c r="M52" i="13"/>
  <c r="M49" i="13"/>
  <c r="M50" i="13"/>
  <c r="M47" i="13"/>
  <c r="M42" i="13"/>
  <c r="M41" i="13"/>
  <c r="M40" i="13"/>
  <c r="M48" i="13"/>
  <c r="M51" i="13"/>
  <c r="M45" i="13"/>
  <c r="M46" i="13"/>
  <c r="M43" i="13"/>
  <c r="M44" i="13"/>
  <c r="H51" i="13"/>
  <c r="H52" i="13"/>
  <c r="H48" i="13"/>
  <c r="H46" i="13"/>
  <c r="H45" i="13"/>
  <c r="H44" i="13"/>
  <c r="H43" i="13"/>
  <c r="H50" i="13"/>
  <c r="H47" i="13"/>
  <c r="H42" i="13"/>
  <c r="H41" i="13"/>
  <c r="H40" i="13"/>
  <c r="H49" i="13"/>
  <c r="P49" i="13"/>
  <c r="P50" i="13"/>
  <c r="P45" i="13"/>
  <c r="P46" i="13"/>
  <c r="P44" i="13"/>
  <c r="P42" i="13"/>
  <c r="P40" i="13"/>
  <c r="P41" i="13"/>
  <c r="P51" i="13"/>
  <c r="P43" i="13"/>
  <c r="P52" i="13"/>
  <c r="P47" i="13"/>
  <c r="P48" i="13"/>
  <c r="Q27" i="5"/>
  <c r="D31" i="12" s="1"/>
  <c r="W12" i="12"/>
  <c r="N53" i="13" l="1"/>
  <c r="F53" i="13"/>
  <c r="D53" i="13"/>
  <c r="Q43" i="13"/>
  <c r="E60" i="13" s="1"/>
  <c r="H19" i="12" s="1"/>
  <c r="Q50" i="13"/>
  <c r="E67" i="13" s="1"/>
  <c r="H26" i="12" s="1"/>
  <c r="G53" i="13"/>
  <c r="O53" i="13"/>
  <c r="J53" i="13"/>
  <c r="K53" i="13"/>
  <c r="I53" i="13"/>
  <c r="Q52" i="13"/>
  <c r="E69" i="13" s="1"/>
  <c r="H53" i="13"/>
  <c r="L53" i="13"/>
  <c r="Q46" i="13"/>
  <c r="E63" i="13" s="1"/>
  <c r="Q49" i="13"/>
  <c r="E66" i="13" s="1"/>
  <c r="P53" i="13"/>
  <c r="Q41" i="13"/>
  <c r="E58" i="13" s="1"/>
  <c r="Q44" i="13"/>
  <c r="E61" i="13" s="1"/>
  <c r="Q42" i="13"/>
  <c r="E59" i="13" s="1"/>
  <c r="Q51" i="13"/>
  <c r="E68" i="13" s="1"/>
  <c r="E53" i="13"/>
  <c r="M53" i="13"/>
  <c r="Q40" i="13"/>
  <c r="E57" i="13" s="1"/>
  <c r="Q48" i="13"/>
  <c r="E65" i="13" s="1"/>
  <c r="Q45" i="13"/>
  <c r="E62" i="13" s="1"/>
  <c r="Q47" i="13"/>
  <c r="E64" i="13" s="1"/>
  <c r="H28" i="12"/>
  <c r="X12" i="12"/>
  <c r="H18" i="12" l="1"/>
  <c r="H22" i="12"/>
  <c r="H27" i="12"/>
  <c r="H17" i="12"/>
  <c r="E70" i="13"/>
  <c r="H20" i="12"/>
  <c r="H16" i="12"/>
  <c r="H25" i="12"/>
  <c r="H24" i="12"/>
  <c r="Q53" i="13"/>
  <c r="H23" i="12"/>
  <c r="H21" i="12"/>
  <c r="H29" i="12" l="1"/>
  <c r="I57" i="13" l="1"/>
  <c r="I69" i="13"/>
  <c r="I61" i="13"/>
  <c r="I65" i="13"/>
  <c r="I66" i="13"/>
  <c r="I68" i="13"/>
  <c r="I67" i="13"/>
  <c r="I59" i="13"/>
  <c r="I64" i="13"/>
  <c r="I58" i="13"/>
  <c r="I60" i="13"/>
  <c r="I62" i="13"/>
  <c r="I63" i="13"/>
  <c r="E102" i="13" l="1"/>
  <c r="K33" i="12"/>
  <c r="K16" i="12" s="1"/>
  <c r="K28" i="12"/>
  <c r="K11" i="12" s="1"/>
  <c r="E97" i="13"/>
  <c r="E104" i="13"/>
  <c r="K35" i="12"/>
  <c r="K18" i="12" s="1"/>
  <c r="E98" i="13"/>
  <c r="K29" i="12"/>
  <c r="K12" i="12" s="1"/>
  <c r="K27" i="12"/>
  <c r="K10" i="12" s="1"/>
  <c r="E96" i="13"/>
  <c r="E95" i="13"/>
  <c r="K26" i="12"/>
  <c r="K9" i="12" s="1"/>
  <c r="K36" i="12"/>
  <c r="K19" i="12" s="1"/>
  <c r="E105" i="13"/>
  <c r="E106" i="13"/>
  <c r="K37" i="12"/>
  <c r="K20" i="12" s="1"/>
  <c r="K30" i="12"/>
  <c r="K13" i="12" s="1"/>
  <c r="E99" i="13"/>
  <c r="K31" i="12"/>
  <c r="K14" i="12" s="1"/>
  <c r="E100" i="13"/>
  <c r="K32" i="12"/>
  <c r="K15" i="12" s="1"/>
  <c r="E101" i="13"/>
  <c r="K34" i="12"/>
  <c r="K17" i="12" s="1"/>
  <c r="E103" i="13"/>
  <c r="E94" i="13"/>
  <c r="K25" i="12"/>
  <c r="I70" i="13"/>
  <c r="J70" i="13" s="1"/>
  <c r="G94" i="13" l="1" a="1"/>
  <c r="K8" i="12"/>
  <c r="K21" i="12" s="1"/>
  <c r="K38" i="12"/>
  <c r="E107" i="13"/>
  <c r="G101" i="13" l="1"/>
  <c r="G97" i="13"/>
  <c r="G98" i="13"/>
  <c r="G99" i="13"/>
  <c r="G102" i="13"/>
  <c r="G103" i="13"/>
  <c r="G106" i="13"/>
  <c r="G96" i="13"/>
  <c r="G105" i="13"/>
  <c r="G94" i="13"/>
  <c r="G104" i="13"/>
  <c r="G95" i="13"/>
  <c r="G100" i="13"/>
  <c r="F20" i="5" l="1"/>
  <c r="E7" i="14"/>
  <c r="O96" i="13"/>
  <c r="F36" i="5" s="1"/>
  <c r="M27" i="12"/>
  <c r="K96" i="13"/>
  <c r="S27" i="12" s="1"/>
  <c r="M28" i="12"/>
  <c r="K97" i="13"/>
  <c r="S28" i="12" s="1"/>
  <c r="G20" i="5"/>
  <c r="O97" i="13"/>
  <c r="G36" i="5" s="1"/>
  <c r="E8" i="14"/>
  <c r="M26" i="12"/>
  <c r="O95" i="13"/>
  <c r="E36" i="5" s="1"/>
  <c r="K95" i="13"/>
  <c r="S26" i="12" s="1"/>
  <c r="E20" i="5"/>
  <c r="D8" i="6" s="1"/>
  <c r="D21" i="6" s="1"/>
  <c r="E6" i="14"/>
  <c r="M30" i="12"/>
  <c r="O99" i="13"/>
  <c r="I36" i="5" s="1"/>
  <c r="I20" i="5"/>
  <c r="K99" i="13"/>
  <c r="S30" i="12" s="1"/>
  <c r="E10" i="14"/>
  <c r="K104" i="13"/>
  <c r="S35" i="12" s="1"/>
  <c r="O104" i="13"/>
  <c r="N36" i="5" s="1"/>
  <c r="N20" i="5"/>
  <c r="M8" i="6" s="1"/>
  <c r="M21" i="6" s="1"/>
  <c r="M35" i="12"/>
  <c r="E15" i="14"/>
  <c r="E17" i="14"/>
  <c r="K106" i="13"/>
  <c r="S37" i="12" s="1"/>
  <c r="P20" i="5"/>
  <c r="M37" i="12"/>
  <c r="O106" i="13"/>
  <c r="P36" i="5" s="1"/>
  <c r="M29" i="12"/>
  <c r="K98" i="13"/>
  <c r="S29" i="12" s="1"/>
  <c r="E9" i="14"/>
  <c r="O98" i="13"/>
  <c r="H36" i="5" s="1"/>
  <c r="H20" i="5"/>
  <c r="O94" i="13"/>
  <c r="E5" i="14"/>
  <c r="D20" i="5"/>
  <c r="K94" i="13"/>
  <c r="G107" i="13"/>
  <c r="M25" i="12"/>
  <c r="M20" i="5"/>
  <c r="E14" i="14"/>
  <c r="K103" i="13"/>
  <c r="S34" i="12" s="1"/>
  <c r="M34" i="12"/>
  <c r="O103" i="13"/>
  <c r="M36" i="5" s="1"/>
  <c r="J20" i="5"/>
  <c r="O100" i="13"/>
  <c r="J36" i="5" s="1"/>
  <c r="M31" i="12"/>
  <c r="K100" i="13"/>
  <c r="S31" i="12" s="1"/>
  <c r="E11" i="14"/>
  <c r="K105" i="13"/>
  <c r="S36" i="12" s="1"/>
  <c r="O105" i="13"/>
  <c r="O36" i="5" s="1"/>
  <c r="M36" i="12"/>
  <c r="E16" i="14"/>
  <c r="O20" i="5"/>
  <c r="M33" i="12"/>
  <c r="E13" i="14"/>
  <c r="O102" i="13"/>
  <c r="L36" i="5" s="1"/>
  <c r="K102" i="13"/>
  <c r="S33" i="12" s="1"/>
  <c r="L20" i="5"/>
  <c r="K101" i="13"/>
  <c r="S32" i="12" s="1"/>
  <c r="K20" i="5"/>
  <c r="E12" i="14"/>
  <c r="O101" i="13"/>
  <c r="K36" i="5" s="1"/>
  <c r="M32" i="12"/>
  <c r="D36" i="5" l="1"/>
  <c r="O107" i="13"/>
  <c r="O8" i="6"/>
  <c r="O21" i="6" s="1"/>
  <c r="J8" i="6"/>
  <c r="J21" i="6" s="1"/>
  <c r="O28" i="5"/>
  <c r="F16" i="14"/>
  <c r="F11" i="14"/>
  <c r="J28" i="5"/>
  <c r="I8" i="6"/>
  <c r="I21" i="6" s="1"/>
  <c r="F14" i="14"/>
  <c r="M28" i="5"/>
  <c r="S25" i="12"/>
  <c r="S38" i="12" s="1"/>
  <c r="D50" i="12" s="1"/>
  <c r="K107" i="13"/>
  <c r="G8" i="6"/>
  <c r="G21" i="6" s="1"/>
  <c r="E28" i="5"/>
  <c r="F6" i="14"/>
  <c r="F13" i="14"/>
  <c r="L28" i="5"/>
  <c r="L8" i="6"/>
  <c r="L21" i="6" s="1"/>
  <c r="C8" i="6"/>
  <c r="Q20" i="5"/>
  <c r="P28" i="5"/>
  <c r="F17" i="14"/>
  <c r="H8" i="6"/>
  <c r="H21" i="6" s="1"/>
  <c r="G28" i="5"/>
  <c r="F8" i="14"/>
  <c r="F28" i="5"/>
  <c r="F7" i="14"/>
  <c r="F12" i="14"/>
  <c r="K28" i="5"/>
  <c r="N8" i="6"/>
  <c r="N21" i="6" s="1"/>
  <c r="I28" i="5"/>
  <c r="F10" i="14"/>
  <c r="F8" i="6"/>
  <c r="F21" i="6" s="1"/>
  <c r="K8" i="6"/>
  <c r="K21" i="6" s="1"/>
  <c r="M38" i="12"/>
  <c r="D28" i="5"/>
  <c r="E18" i="14"/>
  <c r="F5" i="14"/>
  <c r="F9" i="14"/>
  <c r="H28" i="5"/>
  <c r="F15" i="14"/>
  <c r="N28" i="5"/>
  <c r="E8" i="6"/>
  <c r="E21" i="6" s="1"/>
  <c r="Q28" i="5" l="1"/>
  <c r="X13" i="12" s="1"/>
  <c r="V13" i="12"/>
  <c r="E12" i="5"/>
  <c r="F12" i="5" s="1"/>
  <c r="F18" i="14"/>
  <c r="H18" i="14" s="1"/>
  <c r="L18" i="14" s="1"/>
  <c r="P8" i="6"/>
  <c r="C21" i="6"/>
  <c r="P21" i="6" s="1"/>
  <c r="Q36" i="5"/>
  <c r="F35" i="14" l="1"/>
  <c r="H50" i="12"/>
  <c r="D65" i="12" s="1"/>
  <c r="V50" i="12"/>
  <c r="W13" i="12"/>
  <c r="J27" i="14" l="1"/>
  <c r="J28" i="14"/>
  <c r="J30" i="14"/>
  <c r="J22" i="14"/>
  <c r="J31" i="14"/>
  <c r="J23" i="14"/>
  <c r="J34" i="14"/>
  <c r="J29" i="14"/>
  <c r="J32" i="14"/>
  <c r="J26" i="14"/>
  <c r="J33" i="14"/>
  <c r="J25" i="14"/>
  <c r="J24" i="14"/>
  <c r="N25" i="14" l="1"/>
  <c r="H62" i="12"/>
  <c r="J35" i="14"/>
  <c r="H59" i="12"/>
  <c r="N22" i="14"/>
  <c r="H65" i="12"/>
  <c r="N28" i="14"/>
  <c r="H66" i="12"/>
  <c r="N29" i="14"/>
  <c r="N33" i="14"/>
  <c r="H70" i="12"/>
  <c r="N34" i="14"/>
  <c r="H71" i="12"/>
  <c r="N30" i="14"/>
  <c r="H67" i="12"/>
  <c r="H63" i="12"/>
  <c r="N26" i="14"/>
  <c r="N23" i="14"/>
  <c r="H60" i="12"/>
  <c r="N24" i="14"/>
  <c r="H61" i="12"/>
  <c r="N32" i="14"/>
  <c r="H69" i="12"/>
  <c r="H68" i="12"/>
  <c r="N31" i="14"/>
  <c r="H64" i="12"/>
  <c r="N27" i="14"/>
  <c r="F61" i="14" l="1"/>
  <c r="K70" i="12"/>
  <c r="K53" i="12" s="1"/>
  <c r="K80" i="12"/>
  <c r="K63" i="12" s="1"/>
  <c r="F71" i="14"/>
  <c r="H72" i="12"/>
  <c r="K73" i="12"/>
  <c r="K56" i="12" s="1"/>
  <c r="F64" i="14"/>
  <c r="F65" i="14"/>
  <c r="K74" i="12"/>
  <c r="K57" i="12" s="1"/>
  <c r="K78" i="12"/>
  <c r="K61" i="12" s="1"/>
  <c r="F69" i="14"/>
  <c r="F60" i="14"/>
  <c r="K69" i="12"/>
  <c r="K52" i="12" s="1"/>
  <c r="F67" i="14"/>
  <c r="K76" i="12"/>
  <c r="K59" i="12" s="1"/>
  <c r="F70" i="14"/>
  <c r="K79" i="12"/>
  <c r="K62" i="12" s="1"/>
  <c r="F68" i="14"/>
  <c r="K77" i="12"/>
  <c r="K60" i="12" s="1"/>
  <c r="F63" i="14"/>
  <c r="K72" i="12"/>
  <c r="K55" i="12" s="1"/>
  <c r="F66" i="14"/>
  <c r="K75" i="12"/>
  <c r="K58" i="12" s="1"/>
  <c r="K68" i="12"/>
  <c r="F59" i="14"/>
  <c r="N35" i="14"/>
  <c r="F72" i="14" s="1"/>
  <c r="K71" i="12"/>
  <c r="K54" i="12" s="1"/>
  <c r="F62" i="14"/>
  <c r="H59" i="14" l="1" a="1"/>
  <c r="H68" i="14" s="1"/>
  <c r="P68" i="14" s="1"/>
  <c r="K81" i="12"/>
  <c r="K51" i="12"/>
  <c r="K64" i="12" s="1"/>
  <c r="H67" i="14" l="1"/>
  <c r="H69" i="14"/>
  <c r="H64" i="14"/>
  <c r="H63" i="14"/>
  <c r="H71" i="14"/>
  <c r="H59" i="14"/>
  <c r="H61" i="14"/>
  <c r="H60" i="14"/>
  <c r="H66" i="14"/>
  <c r="H65" i="14"/>
  <c r="H62" i="14"/>
  <c r="H70" i="14"/>
  <c r="L68" i="14"/>
  <c r="M77" i="12"/>
  <c r="M37" i="5"/>
  <c r="M38" i="5" s="1"/>
  <c r="W32" i="12" s="1"/>
  <c r="M21" i="5"/>
  <c r="P70" i="14" l="1"/>
  <c r="O37" i="5" s="1"/>
  <c r="O38" i="5" s="1"/>
  <c r="W34" i="12" s="1"/>
  <c r="P60" i="14"/>
  <c r="E37" i="5" s="1"/>
  <c r="E38" i="5" s="1"/>
  <c r="W24" i="12" s="1"/>
  <c r="P63" i="14"/>
  <c r="H37" i="5" s="1"/>
  <c r="H38" i="5" s="1"/>
  <c r="W27" i="12" s="1"/>
  <c r="G21" i="5"/>
  <c r="F9" i="6" s="1"/>
  <c r="F22" i="6" s="1"/>
  <c r="P62" i="14"/>
  <c r="G37" i="5" s="1"/>
  <c r="G38" i="5" s="1"/>
  <c r="W26" i="12" s="1"/>
  <c r="F21" i="5"/>
  <c r="E9" i="6" s="1"/>
  <c r="E22" i="6" s="1"/>
  <c r="P61" i="14"/>
  <c r="F37" i="5" s="1"/>
  <c r="F38" i="5" s="1"/>
  <c r="W25" i="12" s="1"/>
  <c r="M73" i="12"/>
  <c r="P64" i="14"/>
  <c r="I37" i="5" s="1"/>
  <c r="I38" i="5" s="1"/>
  <c r="W28" i="12" s="1"/>
  <c r="P65" i="14"/>
  <c r="J37" i="5" s="1"/>
  <c r="J38" i="5" s="1"/>
  <c r="W29" i="12" s="1"/>
  <c r="L59" i="14"/>
  <c r="D29" i="5" s="1"/>
  <c r="P59" i="14"/>
  <c r="M78" i="12"/>
  <c r="P69" i="14"/>
  <c r="N37" i="5" s="1"/>
  <c r="N38" i="5" s="1"/>
  <c r="W33" i="12" s="1"/>
  <c r="M75" i="12"/>
  <c r="P66" i="14"/>
  <c r="K37" i="5" s="1"/>
  <c r="K38" i="5" s="1"/>
  <c r="W30" i="12" s="1"/>
  <c r="P21" i="5"/>
  <c r="P22" i="5" s="1"/>
  <c r="P71" i="14"/>
  <c r="L67" i="14"/>
  <c r="L29" i="5" s="1"/>
  <c r="L30" i="5" s="1"/>
  <c r="X31" i="12" s="1"/>
  <c r="P67" i="14"/>
  <c r="L37" i="5" s="1"/>
  <c r="L38" i="5" s="1"/>
  <c r="W31" i="12" s="1"/>
  <c r="M68" i="12"/>
  <c r="N21" i="5"/>
  <c r="M9" i="6" s="1"/>
  <c r="M22" i="6" s="1"/>
  <c r="J21" i="5"/>
  <c r="I9" i="6" s="1"/>
  <c r="I22" i="6" s="1"/>
  <c r="L65" i="14"/>
  <c r="J29" i="5" s="1"/>
  <c r="J30" i="5" s="1"/>
  <c r="X29" i="12" s="1"/>
  <c r="D21" i="5"/>
  <c r="C9" i="6" s="1"/>
  <c r="L69" i="14"/>
  <c r="N29" i="5" s="1"/>
  <c r="N30" i="5" s="1"/>
  <c r="X33" i="12" s="1"/>
  <c r="M74" i="12"/>
  <c r="E21" i="5"/>
  <c r="E22" i="5" s="1"/>
  <c r="L60" i="14"/>
  <c r="S69" i="12" s="1"/>
  <c r="L63" i="14"/>
  <c r="S72" i="12" s="1"/>
  <c r="H21" i="5"/>
  <c r="G9" i="6" s="1"/>
  <c r="G22" i="6" s="1"/>
  <c r="M79" i="12"/>
  <c r="L70" i="14"/>
  <c r="S79" i="12" s="1"/>
  <c r="M72" i="12"/>
  <c r="O21" i="5"/>
  <c r="N9" i="6" s="1"/>
  <c r="N22" i="6" s="1"/>
  <c r="L71" i="14"/>
  <c r="P29" i="5" s="1"/>
  <c r="P30" i="5" s="1"/>
  <c r="X35" i="12" s="1"/>
  <c r="M69" i="12"/>
  <c r="L62" i="14"/>
  <c r="S71" i="12" s="1"/>
  <c r="K21" i="5"/>
  <c r="J9" i="6" s="1"/>
  <c r="J22" i="6" s="1"/>
  <c r="I21" i="5"/>
  <c r="I22" i="5" s="1"/>
  <c r="M71" i="12"/>
  <c r="P37" i="5"/>
  <c r="P38" i="5" s="1"/>
  <c r="W35" i="12" s="1"/>
  <c r="M76" i="12"/>
  <c r="L66" i="14"/>
  <c r="S75" i="12" s="1"/>
  <c r="H72" i="14"/>
  <c r="M80" i="12"/>
  <c r="L64" i="14"/>
  <c r="S73" i="12" s="1"/>
  <c r="L21" i="5"/>
  <c r="L22" i="5" s="1"/>
  <c r="M70" i="12"/>
  <c r="L61" i="14"/>
  <c r="F29" i="5" s="1"/>
  <c r="F30" i="5" s="1"/>
  <c r="X25" i="12" s="1"/>
  <c r="S77" i="12"/>
  <c r="M29" i="5"/>
  <c r="M30" i="5" s="1"/>
  <c r="X32" i="12" s="1"/>
  <c r="L9" i="6"/>
  <c r="L22" i="6" s="1"/>
  <c r="M22" i="5"/>
  <c r="F22" i="5" l="1"/>
  <c r="V25" i="12" s="1"/>
  <c r="O9" i="6"/>
  <c r="O22" i="6" s="1"/>
  <c r="S76" i="12"/>
  <c r="G22" i="5"/>
  <c r="V26" i="12" s="1"/>
  <c r="S74" i="12"/>
  <c r="S68" i="12"/>
  <c r="P72" i="14"/>
  <c r="D37" i="5"/>
  <c r="Q37" i="5" s="1"/>
  <c r="J22" i="5"/>
  <c r="I10" i="6" s="1"/>
  <c r="I23" i="6" s="1"/>
  <c r="V65" i="12" s="1"/>
  <c r="S78" i="12"/>
  <c r="D22" i="5"/>
  <c r="C10" i="6" s="1"/>
  <c r="C23" i="6" s="1"/>
  <c r="V59" i="12" s="1"/>
  <c r="H22" i="5"/>
  <c r="V27" i="12" s="1"/>
  <c r="N22" i="5"/>
  <c r="M10" i="6" s="1"/>
  <c r="M23" i="6" s="1"/>
  <c r="V69" i="12" s="1"/>
  <c r="D9" i="6"/>
  <c r="D22" i="6" s="1"/>
  <c r="E29" i="5"/>
  <c r="E30" i="5" s="1"/>
  <c r="X24" i="12" s="1"/>
  <c r="S80" i="12"/>
  <c r="G29" i="5"/>
  <c r="G30" i="5" s="1"/>
  <c r="X26" i="12" s="1"/>
  <c r="H29" i="5"/>
  <c r="H30" i="5" s="1"/>
  <c r="X27" i="12" s="1"/>
  <c r="S70" i="12"/>
  <c r="H9" i="6"/>
  <c r="H22" i="6" s="1"/>
  <c r="O29" i="5"/>
  <c r="O30" i="5" s="1"/>
  <c r="X34" i="12" s="1"/>
  <c r="K9" i="6"/>
  <c r="K22" i="6" s="1"/>
  <c r="O22" i="5"/>
  <c r="V34" i="12" s="1"/>
  <c r="K29" i="5"/>
  <c r="K30" i="5" s="1"/>
  <c r="X30" i="12" s="1"/>
  <c r="M81" i="12"/>
  <c r="L72" i="14"/>
  <c r="Q21" i="5"/>
  <c r="V14" i="12" s="1"/>
  <c r="I29" i="5"/>
  <c r="I30" i="5" s="1"/>
  <c r="X28" i="12" s="1"/>
  <c r="K22" i="5"/>
  <c r="J10" i="6" s="1"/>
  <c r="J23" i="6" s="1"/>
  <c r="V66" i="12" s="1"/>
  <c r="V32" i="12"/>
  <c r="L10" i="6"/>
  <c r="L23" i="6" s="1"/>
  <c r="V68" i="12" s="1"/>
  <c r="V28" i="12"/>
  <c r="H10" i="6"/>
  <c r="H23" i="6" s="1"/>
  <c r="V64" i="12" s="1"/>
  <c r="C22" i="6"/>
  <c r="E10" i="6"/>
  <c r="V61" i="12" s="1"/>
  <c r="K10" i="6"/>
  <c r="K23" i="6" s="1"/>
  <c r="V67" i="12" s="1"/>
  <c r="V31" i="12"/>
  <c r="O10" i="6"/>
  <c r="O23" i="6" s="1"/>
  <c r="V71" i="12" s="1"/>
  <c r="V35" i="12"/>
  <c r="V24" i="12"/>
  <c r="D10" i="6"/>
  <c r="D23" i="6" s="1"/>
  <c r="V60" i="12" s="1"/>
  <c r="D30" i="5"/>
  <c r="X23" i="12" s="1"/>
  <c r="F10" i="6" l="1"/>
  <c r="F23" i="6" s="1"/>
  <c r="V62" i="12" s="1"/>
  <c r="D38" i="5"/>
  <c r="W23" i="12" s="1"/>
  <c r="V23" i="12"/>
  <c r="V29" i="12"/>
  <c r="G10" i="6"/>
  <c r="G23" i="6" s="1"/>
  <c r="V63" i="12" s="1"/>
  <c r="V33" i="12"/>
  <c r="S81" i="12"/>
  <c r="V30" i="12"/>
  <c r="Q22" i="5"/>
  <c r="D3" i="7" s="1"/>
  <c r="D5" i="7" s="1"/>
  <c r="P9" i="6"/>
  <c r="P10" i="6" s="1"/>
  <c r="P22" i="6"/>
  <c r="V51" i="12" s="1"/>
  <c r="N10" i="6"/>
  <c r="N23" i="6" s="1"/>
  <c r="V70" i="12" s="1"/>
  <c r="Q29" i="5"/>
  <c r="X14" i="12" s="1"/>
  <c r="W14" i="12"/>
  <c r="Q38" i="5"/>
  <c r="E13" i="5" l="1"/>
  <c r="F13" i="5" s="1"/>
  <c r="V36" i="12"/>
  <c r="P23" i="6"/>
  <c r="V72" i="12" s="1"/>
  <c r="V15" i="12"/>
  <c r="Q30" i="5"/>
  <c r="X15" i="12" s="1"/>
  <c r="W36" i="12"/>
  <c r="W15" i="12"/>
  <c r="V52" i="12" l="1"/>
  <c r="D6" i="7"/>
  <c r="X36" i="12"/>
  <c r="D12" i="7" l="1"/>
  <c r="D13" i="7"/>
</calcChain>
</file>

<file path=xl/sharedStrings.xml><?xml version="1.0" encoding="utf-8"?>
<sst xmlns="http://schemas.openxmlformats.org/spreadsheetml/2006/main" count="682" uniqueCount="269">
  <si>
    <t>分析シートの使い方</t>
    <rPh sb="0" eb="2">
      <t>ブンセキ</t>
    </rPh>
    <rPh sb="6" eb="7">
      <t>ツカ</t>
    </rPh>
    <rPh sb="8" eb="9">
      <t>カタ</t>
    </rPh>
    <phoneticPr fontId="8"/>
  </si>
  <si>
    <t>ワークシート一覧</t>
    <rPh sb="6" eb="8">
      <t>イチラン</t>
    </rPh>
    <phoneticPr fontId="8"/>
  </si>
  <si>
    <t>番号</t>
    <rPh sb="0" eb="2">
      <t>バンゴウ</t>
    </rPh>
    <phoneticPr fontId="8"/>
  </si>
  <si>
    <t>ワークシート名</t>
    <rPh sb="6" eb="7">
      <t>メイ</t>
    </rPh>
    <phoneticPr fontId="8"/>
  </si>
  <si>
    <t>内容</t>
    <rPh sb="0" eb="2">
      <t>ナイヨウ</t>
    </rPh>
    <phoneticPr fontId="8"/>
  </si>
  <si>
    <t>説明</t>
    <rPh sb="0" eb="2">
      <t>セツメイ</t>
    </rPh>
    <phoneticPr fontId="8"/>
  </si>
  <si>
    <t>全体</t>
    <rPh sb="0" eb="2">
      <t>ゼンタイ</t>
    </rPh>
    <phoneticPr fontId="8"/>
  </si>
  <si>
    <t>雇用</t>
    <rPh sb="0" eb="2">
      <t>コヨウ</t>
    </rPh>
    <phoneticPr fontId="8"/>
  </si>
  <si>
    <t>推計結果
の詳細</t>
    <rPh sb="0" eb="2">
      <t>スイケイ</t>
    </rPh>
    <rPh sb="2" eb="4">
      <t>ケッカ</t>
    </rPh>
    <rPh sb="6" eb="8">
      <t>ショウサイ</t>
    </rPh>
    <phoneticPr fontId="8"/>
  </si>
  <si>
    <t>雇用創出効果</t>
    <rPh sb="0" eb="2">
      <t>コヨウ</t>
    </rPh>
    <rPh sb="2" eb="4">
      <t>ソウシュツ</t>
    </rPh>
    <rPh sb="4" eb="6">
      <t>コウカ</t>
    </rPh>
    <phoneticPr fontId="8"/>
  </si>
  <si>
    <t>税</t>
    <rPh sb="0" eb="1">
      <t>ゼイ</t>
    </rPh>
    <phoneticPr fontId="8"/>
  </si>
  <si>
    <t>県税・市町税</t>
    <rPh sb="0" eb="2">
      <t>ケンゼイ</t>
    </rPh>
    <rPh sb="3" eb="4">
      <t>シ</t>
    </rPh>
    <rPh sb="4" eb="5">
      <t>マチ</t>
    </rPh>
    <rPh sb="5" eb="6">
      <t>ゼイ</t>
    </rPh>
    <phoneticPr fontId="8"/>
  </si>
  <si>
    <t>県税・市町税収入推計</t>
    <rPh sb="0" eb="1">
      <t>ケン</t>
    </rPh>
    <rPh sb="1" eb="2">
      <t>ゼイ</t>
    </rPh>
    <rPh sb="3" eb="4">
      <t>シ</t>
    </rPh>
    <rPh sb="4" eb="5">
      <t>マチ</t>
    </rPh>
    <rPh sb="5" eb="6">
      <t>ゼイ</t>
    </rPh>
    <rPh sb="6" eb="8">
      <t>シュウニュウ</t>
    </rPh>
    <rPh sb="8" eb="10">
      <t>スイケイ</t>
    </rPh>
    <phoneticPr fontId="8"/>
  </si>
  <si>
    <t>G1</t>
  </si>
  <si>
    <t>グラフ</t>
    <phoneticPr fontId="8"/>
  </si>
  <si>
    <t>グラフ「部門別総合効果（直接＋1次＋2次）」</t>
    <rPh sb="4" eb="7">
      <t>ブモンベツ</t>
    </rPh>
    <rPh sb="7" eb="9">
      <t>ソウゴウ</t>
    </rPh>
    <rPh sb="9" eb="11">
      <t>コウカ</t>
    </rPh>
    <rPh sb="12" eb="14">
      <t>チョクセツ</t>
    </rPh>
    <rPh sb="16" eb="17">
      <t>ジ</t>
    </rPh>
    <rPh sb="19" eb="20">
      <t>ジ</t>
    </rPh>
    <phoneticPr fontId="8"/>
  </si>
  <si>
    <t>G2</t>
  </si>
  <si>
    <t>グラフ「部門別間接波及効果（1･2次）のグラフ」</t>
    <rPh sb="4" eb="7">
      <t>ブモンベツ</t>
    </rPh>
    <rPh sb="7" eb="9">
      <t>カンセツ</t>
    </rPh>
    <rPh sb="9" eb="11">
      <t>ハキュウ</t>
    </rPh>
    <rPh sb="11" eb="13">
      <t>コウカ</t>
    </rPh>
    <rPh sb="17" eb="18">
      <t>ジ</t>
    </rPh>
    <phoneticPr fontId="8"/>
  </si>
  <si>
    <t>G3</t>
  </si>
  <si>
    <t>グラフ「部門別雇用創出効果のグラフ」</t>
    <rPh sb="4" eb="7">
      <t>ブモンベツ</t>
    </rPh>
    <rPh sb="7" eb="9">
      <t>コヨウ</t>
    </rPh>
    <rPh sb="9" eb="11">
      <t>ソウシュツ</t>
    </rPh>
    <rPh sb="11" eb="13">
      <t>コウカ</t>
    </rPh>
    <phoneticPr fontId="8"/>
  </si>
  <si>
    <t>G4</t>
  </si>
  <si>
    <t>間接効果による部門別雇用創出効果のグラフ</t>
    <rPh sb="0" eb="2">
      <t>カンセツ</t>
    </rPh>
    <rPh sb="2" eb="4">
      <t>コウカ</t>
    </rPh>
    <rPh sb="7" eb="10">
      <t>ブモンベツ</t>
    </rPh>
    <rPh sb="10" eb="12">
      <t>コヨウ</t>
    </rPh>
    <rPh sb="12" eb="14">
      <t>ソウシュツ</t>
    </rPh>
    <rPh sb="14" eb="16">
      <t>コウカ</t>
    </rPh>
    <phoneticPr fontId="8"/>
  </si>
  <si>
    <t>体系図</t>
    <rPh sb="0" eb="3">
      <t>タイケイズ</t>
    </rPh>
    <phoneticPr fontId="8"/>
  </si>
  <si>
    <t>経済波及効果体系図</t>
    <rPh sb="0" eb="2">
      <t>ケイザイ</t>
    </rPh>
    <rPh sb="2" eb="4">
      <t>ハキュウ</t>
    </rPh>
    <rPh sb="4" eb="6">
      <t>コウカ</t>
    </rPh>
    <rPh sb="6" eb="7">
      <t>カラダ</t>
    </rPh>
    <rPh sb="7" eb="8">
      <t>ケイ</t>
    </rPh>
    <rPh sb="8" eb="9">
      <t>ズ</t>
    </rPh>
    <phoneticPr fontId="8"/>
  </si>
  <si>
    <t>１次効果</t>
    <rPh sb="1" eb="2">
      <t>ジ</t>
    </rPh>
    <rPh sb="2" eb="4">
      <t>コウカ</t>
    </rPh>
    <phoneticPr fontId="8"/>
  </si>
  <si>
    <t>計算
プロセス</t>
    <rPh sb="0" eb="2">
      <t>ケイサン</t>
    </rPh>
    <phoneticPr fontId="8"/>
  </si>
  <si>
    <t>１次間接波及効果の計算</t>
    <rPh sb="1" eb="2">
      <t>ジ</t>
    </rPh>
    <rPh sb="2" eb="4">
      <t>カンセツ</t>
    </rPh>
    <rPh sb="4" eb="8">
      <t>ハキュウコウカ</t>
    </rPh>
    <rPh sb="9" eb="11">
      <t>ケイサン</t>
    </rPh>
    <phoneticPr fontId="8"/>
  </si>
  <si>
    <t>２次効果</t>
    <rPh sb="1" eb="2">
      <t>ジ</t>
    </rPh>
    <rPh sb="2" eb="4">
      <t>コウカ</t>
    </rPh>
    <phoneticPr fontId="8"/>
  </si>
  <si>
    <t>２次間接波及効果の計算</t>
    <rPh sb="1" eb="2">
      <t>ジ</t>
    </rPh>
    <rPh sb="2" eb="4">
      <t>カンセツ</t>
    </rPh>
    <rPh sb="4" eb="8">
      <t>ハキュウコウカ</t>
    </rPh>
    <rPh sb="9" eb="11">
      <t>ケイサン</t>
    </rPh>
    <phoneticPr fontId="8"/>
  </si>
  <si>
    <t>係数</t>
    <rPh sb="0" eb="2">
      <t>ケイスウ</t>
    </rPh>
    <phoneticPr fontId="8"/>
  </si>
  <si>
    <t>係数データ</t>
    <rPh sb="0" eb="2">
      <t>ケイスウ</t>
    </rPh>
    <phoneticPr fontId="8"/>
  </si>
  <si>
    <t>○均衡産出高モデルを使用した産業連関分析</t>
    <rPh sb="10" eb="12">
      <t>シヨウ</t>
    </rPh>
    <rPh sb="14" eb="16">
      <t>サンギョウ</t>
    </rPh>
    <rPh sb="16" eb="18">
      <t>レンカン</t>
    </rPh>
    <rPh sb="18" eb="20">
      <t>ブンセキ</t>
    </rPh>
    <phoneticPr fontId="8"/>
  </si>
  <si>
    <t>13部門表</t>
    <rPh sb="2" eb="4">
      <t>ブモン</t>
    </rPh>
    <rPh sb="4" eb="5">
      <t>ヒョウ</t>
    </rPh>
    <phoneticPr fontId="8"/>
  </si>
  <si>
    <t>（移輸入を考慮）</t>
    <rPh sb="1" eb="2">
      <t>ワタル</t>
    </rPh>
    <rPh sb="2" eb="4">
      <t>ユニュウ</t>
    </rPh>
    <rPh sb="5" eb="7">
      <t>コウリョ</t>
    </rPh>
    <phoneticPr fontId="8"/>
  </si>
  <si>
    <t>県内需要増加額を入力</t>
    <rPh sb="0" eb="2">
      <t>ケンナイ</t>
    </rPh>
    <rPh sb="2" eb="4">
      <t>ジュヨウ</t>
    </rPh>
    <rPh sb="4" eb="6">
      <t>ゾウカ</t>
    </rPh>
    <rPh sb="6" eb="7">
      <t>ガク</t>
    </rPh>
    <rPh sb="8" eb="10">
      <t>ニュウリョク</t>
    </rPh>
    <phoneticPr fontId="8"/>
  </si>
  <si>
    <t>（単位：億円）</t>
    <rPh sb="1" eb="3">
      <t>タンイ</t>
    </rPh>
    <rPh sb="4" eb="5">
      <t>オク</t>
    </rPh>
    <rPh sb="5" eb="6">
      <t>オクエン</t>
    </rPh>
    <phoneticPr fontId="8"/>
  </si>
  <si>
    <t>部門名</t>
    <rPh sb="0" eb="2">
      <t>ブモン</t>
    </rPh>
    <rPh sb="2" eb="3">
      <t>メイ</t>
    </rPh>
    <phoneticPr fontId="8"/>
  </si>
  <si>
    <t>鉱業</t>
  </si>
  <si>
    <t>製造業</t>
  </si>
  <si>
    <t>建設</t>
  </si>
  <si>
    <t>電力･ガス･水道</t>
  </si>
  <si>
    <t>商業</t>
  </si>
  <si>
    <t>金融･保険</t>
  </si>
  <si>
    <t>不動産</t>
  </si>
  <si>
    <t>運輸</t>
  </si>
  <si>
    <t>通信･放送</t>
  </si>
  <si>
    <t>公務</t>
  </si>
  <si>
    <t>サービス</t>
  </si>
  <si>
    <t>分類不明</t>
  </si>
  <si>
    <t>合計</t>
    <rPh sb="0" eb="2">
      <t>ゴウケイ</t>
    </rPh>
    <phoneticPr fontId="8"/>
  </si>
  <si>
    <t xml:space="preserve">
直接投資額</t>
  </si>
  <si>
    <t>波及倍率</t>
    <rPh sb="0" eb="2">
      <t>ハキュウ</t>
    </rPh>
    <rPh sb="2" eb="4">
      <t>バイリツ</t>
    </rPh>
    <phoneticPr fontId="8"/>
  </si>
  <si>
    <t>直接
投資額
（億円）</t>
    <rPh sb="0" eb="2">
      <t>チョクセツ</t>
    </rPh>
    <rPh sb="3" eb="5">
      <t>トウシ</t>
    </rPh>
    <rPh sb="5" eb="6">
      <t>ガク</t>
    </rPh>
    <rPh sb="8" eb="10">
      <t>オクエン</t>
    </rPh>
    <phoneticPr fontId="8"/>
  </si>
  <si>
    <t>波及効果
（億円）</t>
    <rPh sb="0" eb="2">
      <t>ハキュウ</t>
    </rPh>
    <rPh sb="2" eb="4">
      <t>コウカ</t>
    </rPh>
    <rPh sb="6" eb="8">
      <t>オクエン</t>
    </rPh>
    <phoneticPr fontId="8"/>
  </si>
  <si>
    <t>波及倍率
（倍）</t>
    <rPh sb="0" eb="2">
      <t>ハキュウ</t>
    </rPh>
    <rPh sb="2" eb="4">
      <t>バイリツ</t>
    </rPh>
    <rPh sb="6" eb="7">
      <t>バイ</t>
    </rPh>
    <phoneticPr fontId="8"/>
  </si>
  <si>
    <t>直接効果＋1次効果</t>
    <rPh sb="0" eb="2">
      <t>チョクセツ</t>
    </rPh>
    <rPh sb="2" eb="4">
      <t>コウカ</t>
    </rPh>
    <rPh sb="6" eb="7">
      <t>ジ</t>
    </rPh>
    <rPh sb="7" eb="9">
      <t>コウカ</t>
    </rPh>
    <phoneticPr fontId="8"/>
  </si>
  <si>
    <t>総合効果</t>
    <rPh sb="0" eb="2">
      <t>ソウゴウ</t>
    </rPh>
    <rPh sb="2" eb="4">
      <t>コウカ</t>
    </rPh>
    <phoneticPr fontId="8"/>
  </si>
  <si>
    <t>（単位）</t>
    <rPh sb="1" eb="3">
      <t>タンイ</t>
    </rPh>
    <phoneticPr fontId="8"/>
  </si>
  <si>
    <t>億円</t>
    <rPh sb="0" eb="2">
      <t>オクエン</t>
    </rPh>
    <phoneticPr fontId="8"/>
  </si>
  <si>
    <t>倍</t>
    <rPh sb="0" eb="1">
      <t>バイ</t>
    </rPh>
    <phoneticPr fontId="8"/>
  </si>
  <si>
    <t>直接効果</t>
    <rPh sb="0" eb="2">
      <t>チョクセツ</t>
    </rPh>
    <rPh sb="2" eb="4">
      <t>コウカ</t>
    </rPh>
    <phoneticPr fontId="8"/>
  </si>
  <si>
    <t>1次間接波及効果</t>
    <rPh sb="1" eb="2">
      <t>ジ</t>
    </rPh>
    <rPh sb="2" eb="4">
      <t>カンセツ</t>
    </rPh>
    <rPh sb="4" eb="6">
      <t>ハキュウ</t>
    </rPh>
    <rPh sb="6" eb="8">
      <t>コウカ</t>
    </rPh>
    <phoneticPr fontId="8"/>
  </si>
  <si>
    <t>2次間接波及効果</t>
    <rPh sb="2" eb="4">
      <t>カンセツ</t>
    </rPh>
    <phoneticPr fontId="8"/>
  </si>
  <si>
    <t>雇用者所得（賃金･俸給）誘発額</t>
    <rPh sb="0" eb="3">
      <t>コヨウシャ</t>
    </rPh>
    <rPh sb="3" eb="5">
      <t>ショトク</t>
    </rPh>
    <rPh sb="6" eb="8">
      <t>チンギン</t>
    </rPh>
    <rPh sb="9" eb="11">
      <t>ホウキュウ</t>
    </rPh>
    <rPh sb="12" eb="15">
      <t>ユウハツガク</t>
    </rPh>
    <phoneticPr fontId="8"/>
  </si>
  <si>
    <t>粗付加価値誘発額</t>
    <rPh sb="0" eb="1">
      <t>ソ</t>
    </rPh>
    <rPh sb="1" eb="3">
      <t>フカ</t>
    </rPh>
    <rPh sb="3" eb="5">
      <t>カチ</t>
    </rPh>
    <rPh sb="5" eb="7">
      <t>ユウハツ</t>
    </rPh>
    <rPh sb="7" eb="8">
      <t>ガク</t>
    </rPh>
    <phoneticPr fontId="8"/>
  </si>
  <si>
    <t>※数値は、単位未満を四捨五入しているため総数と内訳が一致しない場合があります。</t>
  </si>
  <si>
    <t>○雇用創出効果分析</t>
    <rPh sb="1" eb="3">
      <t>コヨウ</t>
    </rPh>
    <rPh sb="3" eb="5">
      <t>ソウシュツ</t>
    </rPh>
    <rPh sb="5" eb="7">
      <t>コウカ</t>
    </rPh>
    <rPh sb="7" eb="9">
      <t>ブンセキ</t>
    </rPh>
    <phoneticPr fontId="8"/>
  </si>
  <si>
    <t>雇用係数（100万円当たり）</t>
    <rPh sb="0" eb="2">
      <t>コヨウ</t>
    </rPh>
    <rPh sb="2" eb="4">
      <t>ケイスウ</t>
    </rPh>
    <rPh sb="8" eb="10">
      <t>マンエン</t>
    </rPh>
    <rPh sb="10" eb="11">
      <t>ア</t>
    </rPh>
    <phoneticPr fontId="8"/>
  </si>
  <si>
    <t>(単位：人)</t>
    <rPh sb="1" eb="3">
      <t>タンイ</t>
    </rPh>
    <rPh sb="4" eb="5">
      <t>ニン</t>
    </rPh>
    <phoneticPr fontId="8"/>
  </si>
  <si>
    <t>雇用係数</t>
    <rPh sb="0" eb="2">
      <t>コヨウ</t>
    </rPh>
    <rPh sb="2" eb="4">
      <t>ケイスウ</t>
    </rPh>
    <phoneticPr fontId="8"/>
  </si>
  <si>
    <t>県税・市町税　推計</t>
    <rPh sb="0" eb="2">
      <t>ケンゼイ</t>
    </rPh>
    <rPh sb="3" eb="4">
      <t>シ</t>
    </rPh>
    <rPh sb="4" eb="5">
      <t>マチ</t>
    </rPh>
    <rPh sb="5" eb="6">
      <t>ゼイ</t>
    </rPh>
    <rPh sb="7" eb="9">
      <t>スイケイ</t>
    </rPh>
    <phoneticPr fontId="8"/>
  </si>
  <si>
    <t>項目</t>
    <rPh sb="0" eb="2">
      <t>コウモク</t>
    </rPh>
    <phoneticPr fontId="8"/>
  </si>
  <si>
    <t>数値</t>
    <rPh sb="0" eb="2">
      <t>スウチ</t>
    </rPh>
    <phoneticPr fontId="8"/>
  </si>
  <si>
    <t>単位</t>
    <rPh sb="0" eb="2">
      <t>タンイ</t>
    </rPh>
    <phoneticPr fontId="8"/>
  </si>
  <si>
    <t>①</t>
    <phoneticPr fontId="8"/>
  </si>
  <si>
    <t>生産誘発額合計</t>
    <rPh sb="0" eb="2">
      <t>セイサン</t>
    </rPh>
    <rPh sb="2" eb="5">
      <t>ユウハツガク</t>
    </rPh>
    <rPh sb="5" eb="7">
      <t>ゴウケイ</t>
    </rPh>
    <phoneticPr fontId="8"/>
  </si>
  <si>
    <t>総合効果（ 直接効果 ＋ １次間接波及効果 ＋ ２次間接波及効果 ）</t>
    <rPh sb="0" eb="2">
      <t>ソウゴウ</t>
    </rPh>
    <rPh sb="2" eb="4">
      <t>コウカ</t>
    </rPh>
    <rPh sb="6" eb="8">
      <t>チョクセツ</t>
    </rPh>
    <rPh sb="8" eb="10">
      <t>コウカ</t>
    </rPh>
    <rPh sb="14" eb="15">
      <t>ジ</t>
    </rPh>
    <rPh sb="15" eb="17">
      <t>カンセツ</t>
    </rPh>
    <rPh sb="17" eb="21">
      <t>ハキュウコウカ</t>
    </rPh>
    <rPh sb="25" eb="26">
      <t>ジ</t>
    </rPh>
    <rPh sb="26" eb="28">
      <t>カンセツ</t>
    </rPh>
    <rPh sb="28" eb="30">
      <t>ハキュウ</t>
    </rPh>
    <rPh sb="30" eb="32">
      <t>コウカ</t>
    </rPh>
    <phoneticPr fontId="8"/>
  </si>
  <si>
    <t>②</t>
    <phoneticPr fontId="8"/>
  </si>
  <si>
    <t>営業余剰比率</t>
    <rPh sb="0" eb="2">
      <t>エイギョウ</t>
    </rPh>
    <rPh sb="2" eb="4">
      <t>ヨジョウ</t>
    </rPh>
    <rPh sb="4" eb="6">
      <t>ヒリツ</t>
    </rPh>
    <phoneticPr fontId="8"/>
  </si>
  <si>
    <t>③</t>
    <phoneticPr fontId="8"/>
  </si>
  <si>
    <t>営業余剰誘発額</t>
    <rPh sb="0" eb="2">
      <t>エイギョウ</t>
    </rPh>
    <rPh sb="2" eb="4">
      <t>ヨジョウ</t>
    </rPh>
    <rPh sb="4" eb="7">
      <t>ユウハツガク</t>
    </rPh>
    <phoneticPr fontId="8"/>
  </si>
  <si>
    <t>①生産誘発額合計 × ②営業余剰比率</t>
    <rPh sb="1" eb="3">
      <t>セイサン</t>
    </rPh>
    <rPh sb="3" eb="5">
      <t>ユウハツ</t>
    </rPh>
    <rPh sb="5" eb="6">
      <t>ガク</t>
    </rPh>
    <rPh sb="6" eb="8">
      <t>ゴウケイ</t>
    </rPh>
    <rPh sb="12" eb="14">
      <t>エイギョウ</t>
    </rPh>
    <rPh sb="14" eb="16">
      <t>ヨジョウ</t>
    </rPh>
    <rPh sb="16" eb="18">
      <t>ヒリツ</t>
    </rPh>
    <phoneticPr fontId="8"/>
  </si>
  <si>
    <t>④</t>
    <phoneticPr fontId="8"/>
  </si>
  <si>
    <t>雇用者所得（賃金･俸給）誘発額</t>
    <rPh sb="0" eb="3">
      <t>コヨウシャ</t>
    </rPh>
    <rPh sb="3" eb="5">
      <t>ショトク</t>
    </rPh>
    <rPh sb="6" eb="8">
      <t>チンギン</t>
    </rPh>
    <rPh sb="9" eb="11">
      <t>ホウキュウ</t>
    </rPh>
    <rPh sb="12" eb="14">
      <t>ユウハツ</t>
    </rPh>
    <rPh sb="14" eb="15">
      <t>ガク</t>
    </rPh>
    <phoneticPr fontId="8"/>
  </si>
  <si>
    <t>生産誘発額 × 雇用者所得（賃金・俸給）率</t>
    <rPh sb="0" eb="2">
      <t>セイサン</t>
    </rPh>
    <rPh sb="2" eb="4">
      <t>ユウハツ</t>
    </rPh>
    <rPh sb="4" eb="5">
      <t>ガク</t>
    </rPh>
    <rPh sb="8" eb="11">
      <t>コヨウシャ</t>
    </rPh>
    <rPh sb="11" eb="13">
      <t>ショトク</t>
    </rPh>
    <rPh sb="14" eb="16">
      <t>チンギン</t>
    </rPh>
    <rPh sb="17" eb="19">
      <t>ホウキュウ</t>
    </rPh>
    <rPh sb="20" eb="21">
      <t>リツ</t>
    </rPh>
    <phoneticPr fontId="8"/>
  </si>
  <si>
    <t>⑤</t>
    <phoneticPr fontId="8"/>
  </si>
  <si>
    <t>税収係数(県税）</t>
    <rPh sb="0" eb="2">
      <t>ゼイシュウ</t>
    </rPh>
    <rPh sb="2" eb="4">
      <t>ケイスウ</t>
    </rPh>
    <rPh sb="5" eb="7">
      <t>ケンゼイ</t>
    </rPh>
    <phoneticPr fontId="8"/>
  </si>
  <si>
    <t>⑥</t>
    <phoneticPr fontId="8"/>
  </si>
  <si>
    <t>税収係数(市町税）</t>
    <rPh sb="0" eb="2">
      <t>ゼイシュウ</t>
    </rPh>
    <rPh sb="2" eb="4">
      <t>ケイスウ</t>
    </rPh>
    <rPh sb="5" eb="6">
      <t>シ</t>
    </rPh>
    <rPh sb="6" eb="7">
      <t>マチ</t>
    </rPh>
    <rPh sb="7" eb="8">
      <t>ゼイ</t>
    </rPh>
    <phoneticPr fontId="8"/>
  </si>
  <si>
    <t>推計結果</t>
    <rPh sb="0" eb="2">
      <t>スイケイ</t>
    </rPh>
    <rPh sb="2" eb="4">
      <t>ケッカ</t>
    </rPh>
    <phoneticPr fontId="8"/>
  </si>
  <si>
    <t>⑦</t>
    <phoneticPr fontId="8"/>
  </si>
  <si>
    <t>県税収入</t>
    <rPh sb="0" eb="2">
      <t>ケンゼイ</t>
    </rPh>
    <rPh sb="2" eb="4">
      <t>シュウニュウ</t>
    </rPh>
    <phoneticPr fontId="8"/>
  </si>
  <si>
    <t>[③営業余剰誘発額＋④雇用者所得(賃金・俸給)誘発額] × ⑤税収係数(県税)</t>
    <rPh sb="2" eb="4">
      <t>エイギョウ</t>
    </rPh>
    <rPh sb="4" eb="6">
      <t>ヨジョウ</t>
    </rPh>
    <rPh sb="6" eb="8">
      <t>ユウハツ</t>
    </rPh>
    <rPh sb="8" eb="9">
      <t>ガク</t>
    </rPh>
    <rPh sb="11" eb="14">
      <t>コヨウシャ</t>
    </rPh>
    <rPh sb="14" eb="16">
      <t>ショトク</t>
    </rPh>
    <rPh sb="17" eb="19">
      <t>チンギン</t>
    </rPh>
    <rPh sb="20" eb="22">
      <t>ホウキュウ</t>
    </rPh>
    <rPh sb="23" eb="25">
      <t>ユウハツ</t>
    </rPh>
    <rPh sb="25" eb="26">
      <t>ガク</t>
    </rPh>
    <rPh sb="31" eb="33">
      <t>ゼイシュウ</t>
    </rPh>
    <rPh sb="33" eb="35">
      <t>ケイスウ</t>
    </rPh>
    <rPh sb="36" eb="38">
      <t>ケンゼイ</t>
    </rPh>
    <phoneticPr fontId="8"/>
  </si>
  <si>
    <t>⑧</t>
    <phoneticPr fontId="8"/>
  </si>
  <si>
    <t>市町税収入</t>
    <rPh sb="0" eb="2">
      <t>シチョウ</t>
    </rPh>
    <rPh sb="2" eb="3">
      <t>ゼイ</t>
    </rPh>
    <rPh sb="3" eb="5">
      <t>シュウニュウ</t>
    </rPh>
    <phoneticPr fontId="8"/>
  </si>
  <si>
    <t>[③営業余剰誘発額＋④雇用者所得(賃金・俸給)誘発額] × ⑥税収係数(市町税)</t>
    <rPh sb="2" eb="4">
      <t>エイギョウ</t>
    </rPh>
    <rPh sb="4" eb="6">
      <t>ヨジョウ</t>
    </rPh>
    <rPh sb="6" eb="8">
      <t>ユウハツ</t>
    </rPh>
    <rPh sb="8" eb="9">
      <t>ガク</t>
    </rPh>
    <rPh sb="11" eb="14">
      <t>コヨウシャ</t>
    </rPh>
    <rPh sb="14" eb="16">
      <t>ショトク</t>
    </rPh>
    <rPh sb="17" eb="19">
      <t>チンギン</t>
    </rPh>
    <rPh sb="20" eb="22">
      <t>ホウキュウ</t>
    </rPh>
    <rPh sb="23" eb="25">
      <t>ユウハツ</t>
    </rPh>
    <rPh sb="25" eb="26">
      <t>ガク</t>
    </rPh>
    <rPh sb="31" eb="33">
      <t>ゼイシュウ</t>
    </rPh>
    <rPh sb="33" eb="35">
      <t>ケイスウ</t>
    </rPh>
    <rPh sb="36" eb="37">
      <t>シ</t>
    </rPh>
    <rPh sb="37" eb="38">
      <t>マチ</t>
    </rPh>
    <rPh sb="38" eb="39">
      <t>ゼイ</t>
    </rPh>
    <phoneticPr fontId="8"/>
  </si>
  <si>
    <t>（移輸入を考慮）</t>
    <rPh sb="1" eb="2">
      <t>イ</t>
    </rPh>
    <rPh sb="2" eb="4">
      <t>ユニュウ</t>
    </rPh>
    <rPh sb="5" eb="7">
      <t>コウリョ</t>
    </rPh>
    <phoneticPr fontId="8"/>
  </si>
  <si>
    <t>(単位：億円)</t>
    <rPh sb="1" eb="3">
      <t>タンイ</t>
    </rPh>
    <rPh sb="4" eb="6">
      <t>オクエン</t>
    </rPh>
    <phoneticPr fontId="8"/>
  </si>
  <si>
    <t>経済波及効果(総合効果)</t>
    <rPh sb="0" eb="2">
      <t>ケイザイ</t>
    </rPh>
    <rPh sb="2" eb="4">
      <t>ハキュウ</t>
    </rPh>
    <rPh sb="4" eb="6">
      <t>コウカ</t>
    </rPh>
    <rPh sb="7" eb="9">
      <t>ソウゴウ</t>
    </rPh>
    <rPh sb="9" eb="11">
      <t>コウカ</t>
    </rPh>
    <phoneticPr fontId="8"/>
  </si>
  <si>
    <t>★県外流出額</t>
    <rPh sb="1" eb="3">
      <t>ケンガイ</t>
    </rPh>
    <rPh sb="3" eb="5">
      <t>リュウシュツ</t>
    </rPh>
    <rPh sb="5" eb="6">
      <t>ガク</t>
    </rPh>
    <phoneticPr fontId="8"/>
  </si>
  <si>
    <t>粗付加価値誘発額</t>
    <rPh sb="0" eb="3">
      <t>ソフカ</t>
    </rPh>
    <rPh sb="3" eb="5">
      <t>カチ</t>
    </rPh>
    <rPh sb="5" eb="7">
      <t>ユウハツ</t>
    </rPh>
    <rPh sb="7" eb="8">
      <t>ガク</t>
    </rPh>
    <phoneticPr fontId="8"/>
  </si>
  <si>
    <t>生産誘発額</t>
  </si>
  <si>
    <t>雇用者所得</t>
    <rPh sb="0" eb="3">
      <t>コヨウシャ</t>
    </rPh>
    <rPh sb="3" eb="5">
      <t>ショトク</t>
    </rPh>
    <phoneticPr fontId="8"/>
  </si>
  <si>
    <t>(賃金･俸給)</t>
    <rPh sb="1" eb="3">
      <t>チンギン</t>
    </rPh>
    <rPh sb="4" eb="6">
      <t>ホウキュウ</t>
    </rPh>
    <phoneticPr fontId="8"/>
  </si>
  <si>
    <t>誘発額</t>
    <rPh sb="0" eb="3">
      <t>ユウハツガク</t>
    </rPh>
    <phoneticPr fontId="8"/>
  </si>
  <si>
    <t>直接効果</t>
  </si>
  <si>
    <t>★投資額</t>
    <rPh sb="1" eb="4">
      <t>トウシガク</t>
    </rPh>
    <phoneticPr fontId="8"/>
  </si>
  <si>
    <t>　</t>
    <phoneticPr fontId="8"/>
  </si>
  <si>
    <t>1次波及効果</t>
    <phoneticPr fontId="8"/>
  </si>
  <si>
    <t>2次波及効果</t>
    <phoneticPr fontId="8"/>
  </si>
  <si>
    <t>★需要増加額</t>
    <phoneticPr fontId="8"/>
  </si>
  <si>
    <t>※数値は、単位未満を四捨五入しているため</t>
    <rPh sb="1" eb="3">
      <t>スウチ</t>
    </rPh>
    <rPh sb="5" eb="7">
      <t>タンイ</t>
    </rPh>
    <rPh sb="7" eb="9">
      <t>ミマン</t>
    </rPh>
    <rPh sb="10" eb="14">
      <t>シシャゴニュウ</t>
    </rPh>
    <phoneticPr fontId="8"/>
  </si>
  <si>
    <t>　合計と一致しない場合があります。</t>
    <rPh sb="1" eb="3">
      <t>ゴウケイ</t>
    </rPh>
    <rPh sb="4" eb="6">
      <t>イッチ</t>
    </rPh>
    <rPh sb="9" eb="11">
      <t>バアイ</t>
    </rPh>
    <phoneticPr fontId="8"/>
  </si>
  <si>
    <t>経済波及効果(13部門)</t>
    <rPh sb="0" eb="2">
      <t>ケイザイ</t>
    </rPh>
    <rPh sb="2" eb="4">
      <t>ハキュウ</t>
    </rPh>
    <rPh sb="4" eb="6">
      <t>コウカ</t>
    </rPh>
    <rPh sb="9" eb="11">
      <t>ブモン</t>
    </rPh>
    <phoneticPr fontId="8"/>
  </si>
  <si>
    <t>生産誘発額</t>
    <rPh sb="2" eb="5">
      <t>ユウハツガク</t>
    </rPh>
    <phoneticPr fontId="8"/>
  </si>
  <si>
    <t>粗付加価値
誘発額</t>
    <rPh sb="6" eb="9">
      <t>ユウハツガク</t>
    </rPh>
    <phoneticPr fontId="30"/>
  </si>
  <si>
    <t>★雇用者所得(賃金･俸給)誘発額）</t>
    <rPh sb="1" eb="4">
      <t>コヨウシャ</t>
    </rPh>
    <rPh sb="4" eb="6">
      <t>ショトク</t>
    </rPh>
    <rPh sb="7" eb="9">
      <t>チンギン</t>
    </rPh>
    <rPh sb="10" eb="12">
      <t>ホウキュウ</t>
    </rPh>
    <rPh sb="13" eb="15">
      <t>ユウハツ</t>
    </rPh>
    <rPh sb="15" eb="16">
      <t>ガク</t>
    </rPh>
    <phoneticPr fontId="8"/>
  </si>
  <si>
    <t>★県内需用増加額</t>
    <rPh sb="1" eb="3">
      <t>ケンナイ</t>
    </rPh>
    <rPh sb="3" eb="5">
      <t>ジュヨウ</t>
    </rPh>
    <rPh sb="5" eb="7">
      <t>ゾウカ</t>
    </rPh>
    <rPh sb="7" eb="8">
      <t>ガク</t>
    </rPh>
    <phoneticPr fontId="8"/>
  </si>
  <si>
    <t>★生産誘発額</t>
    <rPh sb="1" eb="3">
      <t>セイサン</t>
    </rPh>
    <rPh sb="3" eb="5">
      <t>ユウハツ</t>
    </rPh>
    <rPh sb="5" eb="6">
      <t>ガク</t>
    </rPh>
    <phoneticPr fontId="8"/>
  </si>
  <si>
    <t>★雇用者所得(賃金･俸給)率</t>
    <rPh sb="1" eb="4">
      <t>コヨウシャ</t>
    </rPh>
    <rPh sb="4" eb="6">
      <t>ショトク</t>
    </rPh>
    <rPh sb="7" eb="9">
      <t>チンギン</t>
    </rPh>
    <rPh sb="10" eb="12">
      <t>ホウキュウ</t>
    </rPh>
    <rPh sb="13" eb="14">
      <t>リツ</t>
    </rPh>
    <phoneticPr fontId="8"/>
  </si>
  <si>
    <t>農林水産業</t>
  </si>
  <si>
    <t>×</t>
    <phoneticPr fontId="8"/>
  </si>
  <si>
    <t>＝</t>
    <phoneticPr fontId="8"/>
  </si>
  <si>
    <t>鉱  業</t>
  </si>
  <si>
    <t>建  設</t>
  </si>
  <si>
    <t>×</t>
    <phoneticPr fontId="8"/>
  </si>
  <si>
    <t>＝</t>
    <phoneticPr fontId="8"/>
  </si>
  <si>
    <t>電力・ガス・水道</t>
  </si>
  <si>
    <t>★雇用者所得誘発額</t>
    <rPh sb="1" eb="4">
      <t>コヨウシャ</t>
    </rPh>
    <rPh sb="4" eb="6">
      <t>ショトク</t>
    </rPh>
    <rPh sb="6" eb="8">
      <t>ユウハツ</t>
    </rPh>
    <rPh sb="8" eb="9">
      <t>ガク</t>
    </rPh>
    <phoneticPr fontId="8"/>
  </si>
  <si>
    <t>金融・保険</t>
  </si>
  <si>
    <t>×</t>
    <phoneticPr fontId="8"/>
  </si>
  <si>
    <t>＝</t>
    <phoneticPr fontId="8"/>
  </si>
  <si>
    <t>運  輸</t>
  </si>
  <si>
    <t>×</t>
    <phoneticPr fontId="8"/>
  </si>
  <si>
    <t>＝</t>
    <phoneticPr fontId="8"/>
  </si>
  <si>
    <t>通信・放送</t>
  </si>
  <si>
    <t>公　務</t>
  </si>
  <si>
    <t>×</t>
    <phoneticPr fontId="8"/>
  </si>
  <si>
    <t>＝</t>
    <phoneticPr fontId="8"/>
  </si>
  <si>
    <t>雇用創出効果(総合効果)　(単位：人)</t>
    <rPh sb="0" eb="2">
      <t>コヨウ</t>
    </rPh>
    <rPh sb="2" eb="4">
      <t>ソウシュツ</t>
    </rPh>
    <rPh sb="4" eb="6">
      <t>コウカ</t>
    </rPh>
    <rPh sb="7" eb="9">
      <t>ソウゴウ</t>
    </rPh>
    <rPh sb="9" eb="11">
      <t>コウカ</t>
    </rPh>
    <rPh sb="14" eb="16">
      <t>タンイ</t>
    </rPh>
    <rPh sb="17" eb="18">
      <t>ニン</t>
    </rPh>
    <phoneticPr fontId="8"/>
  </si>
  <si>
    <t>★雇用者所得</t>
    <rPh sb="1" eb="4">
      <t>コヨウシャ</t>
    </rPh>
    <rPh sb="4" eb="6">
      <t>ショトク</t>
    </rPh>
    <phoneticPr fontId="8"/>
  </si>
  <si>
    <t>(賃金･俸給)誘発額</t>
    <rPh sb="1" eb="3">
      <t>チンギン</t>
    </rPh>
    <rPh sb="4" eb="6">
      <t>ホウキュウ</t>
    </rPh>
    <rPh sb="7" eb="9">
      <t>ユウハツ</t>
    </rPh>
    <rPh sb="9" eb="10">
      <t>ガク</t>
    </rPh>
    <phoneticPr fontId="8"/>
  </si>
  <si>
    <t>★消費転換係数</t>
    <rPh sb="1" eb="3">
      <t>ショウヒ</t>
    </rPh>
    <rPh sb="3" eb="5">
      <t>テンカン</t>
    </rPh>
    <rPh sb="5" eb="7">
      <t>ケイスウ</t>
    </rPh>
    <phoneticPr fontId="8"/>
  </si>
  <si>
    <t>★消費額</t>
    <rPh sb="1" eb="4">
      <t>ショウヒガク</t>
    </rPh>
    <phoneticPr fontId="8"/>
  </si>
  <si>
    <t>×</t>
    <phoneticPr fontId="8"/>
  </si>
  <si>
    <t>1次波及効果</t>
    <phoneticPr fontId="8"/>
  </si>
  <si>
    <t>2次波及効果</t>
    <phoneticPr fontId="8"/>
  </si>
  <si>
    <t>雇用創出効果(13部門)　(単位：人)</t>
    <rPh sb="0" eb="2">
      <t>コヨウ</t>
    </rPh>
    <rPh sb="2" eb="4">
      <t>ソウシュツ</t>
    </rPh>
    <rPh sb="4" eb="6">
      <t>コウカ</t>
    </rPh>
    <rPh sb="9" eb="11">
      <t>ブモン</t>
    </rPh>
    <rPh sb="14" eb="16">
      <t>タンイ</t>
    </rPh>
    <rPh sb="17" eb="18">
      <t>ニン</t>
    </rPh>
    <phoneticPr fontId="8"/>
  </si>
  <si>
    <t>雇用創出効果</t>
  </si>
  <si>
    <t>★雇用者所得による</t>
    <rPh sb="1" eb="4">
      <t>コヨウシャ</t>
    </rPh>
    <rPh sb="4" eb="6">
      <t>ショトク</t>
    </rPh>
    <phoneticPr fontId="8"/>
  </si>
  <si>
    <t>需要増加額</t>
    <rPh sb="0" eb="2">
      <t>ジュヨウ</t>
    </rPh>
    <rPh sb="2" eb="5">
      <t>ゾウカガク</t>
    </rPh>
    <phoneticPr fontId="8"/>
  </si>
  <si>
    <t>★雇用者所得(賃金･俸給)誘発額</t>
    <rPh sb="1" eb="4">
      <t>コヨウシャ</t>
    </rPh>
    <rPh sb="4" eb="6">
      <t>ショトク</t>
    </rPh>
    <rPh sb="7" eb="9">
      <t>チンギン</t>
    </rPh>
    <rPh sb="10" eb="12">
      <t>ホウキュウ</t>
    </rPh>
    <rPh sb="13" eb="15">
      <t>ユウハツ</t>
    </rPh>
    <rPh sb="15" eb="16">
      <t>ガク</t>
    </rPh>
    <phoneticPr fontId="8"/>
  </si>
  <si>
    <t>★県内需要増加額</t>
    <rPh sb="1" eb="3">
      <t>ケンナイ</t>
    </rPh>
    <rPh sb="3" eb="5">
      <t>ジュヨウ</t>
    </rPh>
    <rPh sb="5" eb="8">
      <t>ゾウカガク</t>
    </rPh>
    <phoneticPr fontId="8"/>
  </si>
  <si>
    <t>＝</t>
    <phoneticPr fontId="8"/>
  </si>
  <si>
    <t>直接投資による県内需要増加額</t>
    <rPh sb="0" eb="2">
      <t>チョクセツ</t>
    </rPh>
    <rPh sb="2" eb="4">
      <t>トウシ</t>
    </rPh>
    <rPh sb="7" eb="9">
      <t>ケンナイ</t>
    </rPh>
    <rPh sb="9" eb="11">
      <t>ジュヨウ</t>
    </rPh>
    <rPh sb="11" eb="13">
      <t>ゾウカ</t>
    </rPh>
    <rPh sb="13" eb="14">
      <t>ガク</t>
    </rPh>
    <phoneticPr fontId="8"/>
  </si>
  <si>
    <t>直接投資額</t>
    <rPh sb="0" eb="2">
      <t>チョクセツ</t>
    </rPh>
    <rPh sb="2" eb="5">
      <t>トウシガク</t>
    </rPh>
    <phoneticPr fontId="8"/>
  </si>
  <si>
    <t>コード</t>
    <phoneticPr fontId="8"/>
  </si>
  <si>
    <t>農林水産業</t>
    <rPh sb="1" eb="2">
      <t>リン</t>
    </rPh>
    <rPh sb="2" eb="5">
      <t>スイサンギョウ</t>
    </rPh>
    <phoneticPr fontId="8"/>
  </si>
  <si>
    <t>需要増加額</t>
    <rPh sb="0" eb="2">
      <t>ジュヨウゾウ</t>
    </rPh>
    <rPh sb="2" eb="5">
      <t>ゾウカガク</t>
    </rPh>
    <phoneticPr fontId="8"/>
  </si>
  <si>
    <t>自給率</t>
    <rPh sb="0" eb="3">
      <t>ジキュウリツ</t>
    </rPh>
    <phoneticPr fontId="8"/>
  </si>
  <si>
    <t>県内需要増加額</t>
    <rPh sb="0" eb="2">
      <t>ケンナイ</t>
    </rPh>
    <phoneticPr fontId="8"/>
  </si>
  <si>
    <t>直接投資による粗付加価値誘発額</t>
    <rPh sb="0" eb="2">
      <t>チョクセツ</t>
    </rPh>
    <rPh sb="2" eb="4">
      <t>トウシ</t>
    </rPh>
    <rPh sb="7" eb="8">
      <t>ソ</t>
    </rPh>
    <rPh sb="8" eb="10">
      <t>フカ</t>
    </rPh>
    <rPh sb="10" eb="12">
      <t>カチ</t>
    </rPh>
    <rPh sb="12" eb="14">
      <t>ユウハツ</t>
    </rPh>
    <rPh sb="14" eb="15">
      <t>ガク</t>
    </rPh>
    <phoneticPr fontId="8"/>
  </si>
  <si>
    <t>生産誘発額
(1次効果）</t>
    <rPh sb="0" eb="2">
      <t>セイサン</t>
    </rPh>
    <rPh sb="2" eb="5">
      <t>ユウハツガク</t>
    </rPh>
    <rPh sb="8" eb="9">
      <t>ジ</t>
    </rPh>
    <rPh sb="9" eb="11">
      <t>コウカ</t>
    </rPh>
    <phoneticPr fontId="8"/>
  </si>
  <si>
    <t>雇用者所得
(賃金･俸給)
率</t>
    <rPh sb="0" eb="3">
      <t>コヨウシャ</t>
    </rPh>
    <rPh sb="3" eb="5">
      <t>ショトク</t>
    </rPh>
    <rPh sb="7" eb="9">
      <t>チンギン</t>
    </rPh>
    <rPh sb="10" eb="12">
      <t>ホウキュウ</t>
    </rPh>
    <rPh sb="14" eb="15">
      <t>リツ</t>
    </rPh>
    <phoneticPr fontId="8"/>
  </si>
  <si>
    <t>雇用者所得(賃金･俸給)誘発額</t>
    <rPh sb="6" eb="8">
      <t>チンギン</t>
    </rPh>
    <rPh sb="9" eb="11">
      <t>ホウキュウ</t>
    </rPh>
    <rPh sb="12" eb="15">
      <t>ユウハツガク</t>
    </rPh>
    <phoneticPr fontId="8"/>
  </si>
  <si>
    <t>粗付加価値率</t>
    <rPh sb="0" eb="3">
      <t>ソフカ</t>
    </rPh>
    <rPh sb="3" eb="5">
      <t>カチ</t>
    </rPh>
    <rPh sb="5" eb="6">
      <t>リツ</t>
    </rPh>
    <phoneticPr fontId="8"/>
  </si>
  <si>
    <t>粗付加価値誘発額</t>
    <rPh sb="7" eb="8">
      <t>ガク</t>
    </rPh>
    <phoneticPr fontId="8"/>
  </si>
  <si>
    <t>雇用者所得（賃金・俸給）による県内需要増加額</t>
    <rPh sb="0" eb="3">
      <t>コヨウシャ</t>
    </rPh>
    <rPh sb="3" eb="5">
      <t>ショトク</t>
    </rPh>
    <rPh sb="6" eb="8">
      <t>チンギン</t>
    </rPh>
    <rPh sb="9" eb="11">
      <t>ホウキュウ</t>
    </rPh>
    <rPh sb="15" eb="17">
      <t>ケンナイ</t>
    </rPh>
    <rPh sb="17" eb="19">
      <t>ジュヨウ</t>
    </rPh>
    <rPh sb="19" eb="22">
      <t>ゾウカガク</t>
    </rPh>
    <phoneticPr fontId="8"/>
  </si>
  <si>
    <t>雇用者所得（賃金・俸給）</t>
    <rPh sb="0" eb="3">
      <t>コヨウシャ</t>
    </rPh>
    <rPh sb="3" eb="5">
      <t>ショトク</t>
    </rPh>
    <rPh sb="6" eb="8">
      <t>チンギン</t>
    </rPh>
    <rPh sb="9" eb="11">
      <t>ホウキュウ</t>
    </rPh>
    <phoneticPr fontId="8"/>
  </si>
  <si>
    <t>1次効果</t>
    <rPh sb="1" eb="2">
      <t>ジ</t>
    </rPh>
    <rPh sb="2" eb="4">
      <t>コウカ</t>
    </rPh>
    <phoneticPr fontId="8"/>
  </si>
  <si>
    <t>雇用者所得（賃金･俸給）合計額</t>
    <phoneticPr fontId="8"/>
  </si>
  <si>
    <t>消費転換
係数</t>
    <rPh sb="0" eb="2">
      <t>ショウヒ</t>
    </rPh>
    <rPh sb="2" eb="4">
      <t>テンカン</t>
    </rPh>
    <rPh sb="5" eb="7">
      <t>ケイスウ</t>
    </rPh>
    <phoneticPr fontId="8"/>
  </si>
  <si>
    <t>雇用者所得による
需要増加額</t>
    <phoneticPr fontId="8"/>
  </si>
  <si>
    <t>コード</t>
    <phoneticPr fontId="8"/>
  </si>
  <si>
    <t>民間消費支出構成比</t>
    <rPh sb="0" eb="2">
      <t>ミンカン</t>
    </rPh>
    <rPh sb="2" eb="4">
      <t>ショウヒ</t>
    </rPh>
    <rPh sb="4" eb="6">
      <t>シシュツ</t>
    </rPh>
    <rPh sb="6" eb="9">
      <t>コウセイヒ</t>
    </rPh>
    <phoneticPr fontId="8"/>
  </si>
  <si>
    <t>雇用者所得による
需要増加額</t>
    <rPh sb="0" eb="3">
      <t>コヨウシャ</t>
    </rPh>
    <rPh sb="3" eb="5">
      <t>ショトク</t>
    </rPh>
    <rPh sb="9" eb="11">
      <t>ジュヨウ</t>
    </rPh>
    <rPh sb="11" eb="13">
      <t>ゾウカ</t>
    </rPh>
    <rPh sb="13" eb="14">
      <t>ガク</t>
    </rPh>
    <phoneticPr fontId="8"/>
  </si>
  <si>
    <t>県内需要増加額</t>
    <rPh sb="0" eb="2">
      <t>ケンナイ</t>
    </rPh>
    <rPh sb="2" eb="4">
      <t>ジュヨウ</t>
    </rPh>
    <rPh sb="4" eb="6">
      <t>ゾウカ</t>
    </rPh>
    <rPh sb="6" eb="7">
      <t>ガク</t>
    </rPh>
    <phoneticPr fontId="8"/>
  </si>
  <si>
    <t>雇用者所得（賃金・俸給）による粗付加価値誘発額</t>
    <rPh sb="0" eb="3">
      <t>コヨウシャ</t>
    </rPh>
    <rPh sb="3" eb="5">
      <t>ショトク</t>
    </rPh>
    <rPh sb="6" eb="8">
      <t>チンギン</t>
    </rPh>
    <rPh sb="9" eb="11">
      <t>ホウキュウ</t>
    </rPh>
    <rPh sb="15" eb="16">
      <t>ソ</t>
    </rPh>
    <rPh sb="16" eb="18">
      <t>フカ</t>
    </rPh>
    <rPh sb="18" eb="20">
      <t>カチ</t>
    </rPh>
    <rPh sb="20" eb="22">
      <t>ユウハツ</t>
    </rPh>
    <rPh sb="22" eb="23">
      <t>ガク</t>
    </rPh>
    <phoneticPr fontId="8"/>
  </si>
  <si>
    <t>逆行列係数表</t>
    <rPh sb="0" eb="3">
      <t>ギャクギョウレツ</t>
    </rPh>
    <rPh sb="3" eb="5">
      <t>ケイスウ</t>
    </rPh>
    <rPh sb="5" eb="6">
      <t>ヒョウ</t>
    </rPh>
    <phoneticPr fontId="8"/>
  </si>
  <si>
    <t>コード</t>
    <phoneticPr fontId="8"/>
  </si>
  <si>
    <t>生産誘発額
（２次効果）</t>
    <rPh sb="0" eb="2">
      <t>セイサン</t>
    </rPh>
    <rPh sb="2" eb="5">
      <t>ユウハツガク</t>
    </rPh>
    <rPh sb="8" eb="9">
      <t>ジ</t>
    </rPh>
    <rPh sb="9" eb="11">
      <t>コウカ</t>
    </rPh>
    <phoneticPr fontId="8"/>
  </si>
  <si>
    <t>雇用者所得
(賃金･俸給)率</t>
  </si>
  <si>
    <t>13部門 係数</t>
    <rPh sb="2" eb="4">
      <t>ブモン</t>
    </rPh>
    <rPh sb="5" eb="7">
      <t>ケイスウ</t>
    </rPh>
    <phoneticPr fontId="8"/>
  </si>
  <si>
    <t>輸移入係数</t>
    <rPh sb="3" eb="5">
      <t>ケイスウ</t>
    </rPh>
    <phoneticPr fontId="8"/>
  </si>
  <si>
    <t>自給率（１－移輸入係数）</t>
    <rPh sb="6" eb="7">
      <t>イ</t>
    </rPh>
    <rPh sb="7" eb="9">
      <t>ユニュウ</t>
    </rPh>
    <rPh sb="9" eb="11">
      <t>ケイスウ</t>
    </rPh>
    <phoneticPr fontId="8"/>
  </si>
  <si>
    <t>雇用者所得（賃金･俸給)率</t>
    <rPh sb="0" eb="3">
      <t>コヨウシャ</t>
    </rPh>
    <rPh sb="3" eb="5">
      <t>ショトク</t>
    </rPh>
    <rPh sb="6" eb="8">
      <t>チンギン</t>
    </rPh>
    <rPh sb="9" eb="11">
      <t>ホウキュウ</t>
    </rPh>
    <rPh sb="12" eb="13">
      <t>リツ</t>
    </rPh>
    <phoneticPr fontId="8"/>
  </si>
  <si>
    <t>粗付加価値率</t>
  </si>
  <si>
    <t>全産業</t>
    <rPh sb="0" eb="3">
      <t>ゼンサンギョウ</t>
    </rPh>
    <phoneticPr fontId="8"/>
  </si>
  <si>
    <t>税収係数（県税）</t>
    <rPh sb="0" eb="2">
      <t>ゼイシュウ</t>
    </rPh>
    <rPh sb="2" eb="4">
      <t>ケイスウ</t>
    </rPh>
    <rPh sb="5" eb="6">
      <t>ケン</t>
    </rPh>
    <rPh sb="6" eb="7">
      <t>ゼイ</t>
    </rPh>
    <phoneticPr fontId="8"/>
  </si>
  <si>
    <t>税収係数（市町税）</t>
    <rPh sb="0" eb="2">
      <t>ゼイシュウ</t>
    </rPh>
    <rPh sb="2" eb="4">
      <t>ケイスウ</t>
    </rPh>
    <rPh sb="5" eb="6">
      <t>シ</t>
    </rPh>
    <rPh sb="6" eb="7">
      <t>マチ</t>
    </rPh>
    <rPh sb="7" eb="8">
      <t>ゼイ</t>
    </rPh>
    <phoneticPr fontId="8"/>
  </si>
  <si>
    <t>01</t>
  </si>
  <si>
    <t>02</t>
  </si>
  <si>
    <t>03</t>
  </si>
  <si>
    <t>04</t>
  </si>
  <si>
    <t>05</t>
  </si>
  <si>
    <t>06</t>
  </si>
  <si>
    <t>07</t>
  </si>
  <si>
    <t>08</t>
  </si>
  <si>
    <t>09</t>
  </si>
  <si>
    <t>10</t>
  </si>
  <si>
    <t>11</t>
  </si>
  <si>
    <t>12</t>
  </si>
  <si>
    <t>13</t>
  </si>
  <si>
    <t>情報通信</t>
  </si>
  <si>
    <t>サービス業</t>
  </si>
  <si>
    <t>運輸・郵便</t>
  </si>
  <si>
    <t>01 農林水産業</t>
  </si>
  <si>
    <t>02 鉱業</t>
  </si>
  <si>
    <t>03 製造業</t>
  </si>
  <si>
    <t>04 建設</t>
  </si>
  <si>
    <t>05 電力・ガス・水道</t>
  </si>
  <si>
    <t>06 商業</t>
  </si>
  <si>
    <t>07 金融・保険</t>
  </si>
  <si>
    <t>08 不動産</t>
  </si>
  <si>
    <t>09 運輸・郵便</t>
  </si>
  <si>
    <t>10 情報通信</t>
  </si>
  <si>
    <t>11 公務</t>
  </si>
  <si>
    <t>12 サービス業</t>
  </si>
  <si>
    <t>13 分類不明</t>
  </si>
  <si>
    <t>（県民所得係数反映後の）消費転換係数</t>
    <rPh sb="1" eb="3">
      <t>ケンミン</t>
    </rPh>
    <rPh sb="3" eb="5">
      <t>ショトク</t>
    </rPh>
    <rPh sb="5" eb="7">
      <t>ケイスウ</t>
    </rPh>
    <rPh sb="7" eb="9">
      <t>ハンエイ</t>
    </rPh>
    <rPh sb="9" eb="10">
      <t>ノチ</t>
    </rPh>
    <rPh sb="12" eb="14">
      <t>ショウヒ</t>
    </rPh>
    <rPh sb="14" eb="16">
      <t>テンカン</t>
    </rPh>
    <rPh sb="16" eb="18">
      <t>ケイスウ</t>
    </rPh>
    <phoneticPr fontId="8"/>
  </si>
  <si>
    <t>三重県戦略企画部統計課（分析・情報班）</t>
    <rPh sb="0" eb="3">
      <t>ミエケン</t>
    </rPh>
    <rPh sb="3" eb="5">
      <t>センリャク</t>
    </rPh>
    <rPh sb="5" eb="7">
      <t>キカク</t>
    </rPh>
    <rPh sb="7" eb="8">
      <t>ブ</t>
    </rPh>
    <rPh sb="8" eb="10">
      <t>トウケイ</t>
    </rPh>
    <rPh sb="10" eb="11">
      <t>カ</t>
    </rPh>
    <rPh sb="12" eb="14">
      <t>ブンセキ</t>
    </rPh>
    <rPh sb="15" eb="17">
      <t>ジョウホウ</t>
    </rPh>
    <rPh sb="17" eb="18">
      <t>ハン</t>
    </rPh>
    <phoneticPr fontId="8"/>
  </si>
  <si>
    <r>
      <t>１．ワークシート1-1「入力」に県内需要増加額（購入者価格など）を入力すると、ワークシート1-2「結果」に経済波及効果が自動的に計算されます。
２．推計結果の全体はワークシート1「入力・結果」に、詳細は2「雇用」から8「体系図」までのワークシートに出力されます。
３．計算プロセスは、ワークシート9「１次効果」及び10「２次効果」に出力されます。
４．計算に使用した係数データの一覧は、ワークシート11「係数」にあります。</t>
    </r>
    <r>
      <rPr>
        <b/>
        <sz val="10"/>
        <color indexed="10"/>
        <rFont val="ＭＳ Ｐゴシック"/>
        <family val="3"/>
        <charset val="128"/>
      </rPr>
      <t xml:space="preserve">
</t>
    </r>
    <rPh sb="79" eb="81">
      <t>ゼンタイ</t>
    </rPh>
    <rPh sb="176" eb="178">
      <t>ケイサン</t>
    </rPh>
    <rPh sb="189" eb="191">
      <t>イチラン</t>
    </rPh>
    <rPh sb="202" eb="204">
      <t>ケイスウ</t>
    </rPh>
    <phoneticPr fontId="8"/>
  </si>
  <si>
    <t>入力</t>
    <rPh sb="0" eb="2">
      <t>ニュウリョク</t>
    </rPh>
    <phoneticPr fontId="8"/>
  </si>
  <si>
    <t>・県内需要増加額（購入者価格）の入力
・商業および運輸マージン率を乗じて生産者価格に変換</t>
    <rPh sb="1" eb="3">
      <t>ケンナイ</t>
    </rPh>
    <rPh sb="3" eb="5">
      <t>ジュヨウ</t>
    </rPh>
    <rPh sb="5" eb="8">
      <t>ゾウカガク</t>
    </rPh>
    <rPh sb="9" eb="12">
      <t>コウニュウシャ</t>
    </rPh>
    <rPh sb="12" eb="14">
      <t>カカク</t>
    </rPh>
    <rPh sb="16" eb="18">
      <t>ニュウリョク</t>
    </rPh>
    <rPh sb="20" eb="22">
      <t>ショウギョウ</t>
    </rPh>
    <rPh sb="25" eb="27">
      <t>ウンユ</t>
    </rPh>
    <rPh sb="31" eb="32">
      <t>リツ</t>
    </rPh>
    <rPh sb="33" eb="34">
      <t>ジョウ</t>
    </rPh>
    <rPh sb="36" eb="38">
      <t>セイサン</t>
    </rPh>
    <rPh sb="38" eb="39">
      <t>シャ</t>
    </rPh>
    <rPh sb="39" eb="41">
      <t>カカク</t>
    </rPh>
    <rPh sb="42" eb="44">
      <t>ヘンカン</t>
    </rPh>
    <phoneticPr fontId="8"/>
  </si>
  <si>
    <t>結果</t>
    <rPh sb="0" eb="2">
      <t>ケッカ</t>
    </rPh>
    <phoneticPr fontId="7"/>
  </si>
  <si>
    <t>・推計結果（全体）</t>
    <phoneticPr fontId="7"/>
  </si>
  <si>
    <t>マージン率</t>
    <rPh sb="4" eb="5">
      <t>リツ</t>
    </rPh>
    <phoneticPr fontId="7"/>
  </si>
  <si>
    <t>購入者価格を生産者価格に変換するためのマージン率</t>
    <rPh sb="0" eb="3">
      <t>コウニュウシャ</t>
    </rPh>
    <rPh sb="3" eb="5">
      <t>カカク</t>
    </rPh>
    <rPh sb="6" eb="9">
      <t>セイサンシャ</t>
    </rPh>
    <rPh sb="9" eb="11">
      <t>カカク</t>
    </rPh>
    <rPh sb="12" eb="14">
      <t>ヘンカン</t>
    </rPh>
    <rPh sb="23" eb="24">
      <t>リツ</t>
    </rPh>
    <phoneticPr fontId="8"/>
  </si>
  <si>
    <t>コード</t>
    <phoneticPr fontId="8"/>
  </si>
  <si>
    <t>部 門 名</t>
    <rPh sb="0" eb="1">
      <t>ブ</t>
    </rPh>
    <rPh sb="2" eb="3">
      <t>モン</t>
    </rPh>
    <rPh sb="4" eb="5">
      <t>メイ</t>
    </rPh>
    <phoneticPr fontId="8"/>
  </si>
  <si>
    <t>直接投資額</t>
    <rPh sb="0" eb="2">
      <t>チョクセツ</t>
    </rPh>
    <rPh sb="2" eb="4">
      <t>トウシ</t>
    </rPh>
    <rPh sb="4" eb="5">
      <t>ガク</t>
    </rPh>
    <phoneticPr fontId="8"/>
  </si>
  <si>
    <t>商業マージン</t>
    <phoneticPr fontId="7"/>
  </si>
  <si>
    <t>運輸マージン</t>
    <rPh sb="0" eb="2">
      <t>ウンユ</t>
    </rPh>
    <phoneticPr fontId="7"/>
  </si>
  <si>
    <t>直接投資額
（変換後）</t>
    <rPh sb="0" eb="2">
      <t>チョクセツ</t>
    </rPh>
    <rPh sb="2" eb="4">
      <t>トウシ</t>
    </rPh>
    <rPh sb="4" eb="5">
      <t>ガク</t>
    </rPh>
    <rPh sb="7" eb="10">
      <t>ヘンカンゴ</t>
    </rPh>
    <phoneticPr fontId="8"/>
  </si>
  <si>
    <t>商業　　　　　　　　</t>
  </si>
  <si>
    <t>金融・保険　　　　　</t>
  </si>
  <si>
    <t>不動産　　　　　　　</t>
  </si>
  <si>
    <t>公務　　　　　　　　</t>
  </si>
  <si>
    <t>率</t>
    <rPh sb="0" eb="1">
      <t>リツ</t>
    </rPh>
    <phoneticPr fontId="8"/>
  </si>
  <si>
    <t>商業マージン</t>
    <rPh sb="0" eb="2">
      <t>ショウギョウ</t>
    </rPh>
    <phoneticPr fontId="8"/>
  </si>
  <si>
    <t>運輸マージン</t>
    <rPh sb="0" eb="2">
      <t>ウンユ</t>
    </rPh>
    <phoneticPr fontId="8"/>
  </si>
  <si>
    <t>13</t>
    <phoneticPr fontId="7"/>
  </si>
  <si>
    <t>70</t>
  </si>
  <si>
    <t>内生部門計　　</t>
  </si>
  <si>
    <t>1</t>
    <phoneticPr fontId="7"/>
  </si>
  <si>
    <t>平成27年(2015年)三重県産業連関表</t>
    <phoneticPr fontId="8"/>
  </si>
  <si>
    <t>平成27年(2015年)三重県産業連関表　「営業余剰」÷「県内生産額」</t>
    <rPh sb="22" eb="24">
      <t>エイギョウ</t>
    </rPh>
    <rPh sb="24" eb="26">
      <t>ヨジョウ</t>
    </rPh>
    <rPh sb="29" eb="30">
      <t>ケン</t>
    </rPh>
    <rPh sb="30" eb="31">
      <t>ナイ</t>
    </rPh>
    <rPh sb="31" eb="34">
      <t>セイサンガク</t>
    </rPh>
    <phoneticPr fontId="24"/>
  </si>
  <si>
    <t>平成30年度県歳入(一般会計）　県税　÷　平成27年(2015年)三重県県産業連関表
　　　　　　　　　　　　　　　　　　　　　　　　　　　「雇用者所得（賃金･俸給）」＋「営業余剰」</t>
    <rPh sb="6" eb="7">
      <t>ケン</t>
    </rPh>
    <rPh sb="7" eb="9">
      <t>サイニュウ</t>
    </rPh>
    <rPh sb="10" eb="12">
      <t>イッパン</t>
    </rPh>
    <rPh sb="12" eb="14">
      <t>カイケイ</t>
    </rPh>
    <rPh sb="16" eb="18">
      <t>ケンゼイ</t>
    </rPh>
    <rPh sb="33" eb="36">
      <t>ミエケン</t>
    </rPh>
    <rPh sb="36" eb="37">
      <t>ケン</t>
    </rPh>
    <rPh sb="37" eb="42">
      <t>サンギョウレンカンヒョウ</t>
    </rPh>
    <phoneticPr fontId="51"/>
  </si>
  <si>
    <t>平成30年度市町歳入（普通会計）　地方税（県総数）　÷　平成27年(2015）年三重県産業連関表
　　　　　　　　　　　　　　　　　　　　　　　　　　　　　　　　　　「雇用者所得（賃金･俸給）」＋「営業余剰」</t>
    <rPh sb="0" eb="2">
      <t>ヘイセイ</t>
    </rPh>
    <rPh sb="4" eb="6">
      <t>ネンド</t>
    </rPh>
    <rPh sb="6" eb="8">
      <t>シチョウ</t>
    </rPh>
    <rPh sb="8" eb="10">
      <t>サイニュウ</t>
    </rPh>
    <rPh sb="11" eb="13">
      <t>フツウ</t>
    </rPh>
    <rPh sb="13" eb="15">
      <t>カイケイ</t>
    </rPh>
    <rPh sb="17" eb="20">
      <t>チホウゼイ</t>
    </rPh>
    <rPh sb="21" eb="22">
      <t>ケン</t>
    </rPh>
    <rPh sb="22" eb="24">
      <t>ソウスウ</t>
    </rPh>
    <rPh sb="28" eb="30">
      <t>ヘイセイ</t>
    </rPh>
    <rPh sb="32" eb="33">
      <t>ネン</t>
    </rPh>
    <rPh sb="39" eb="40">
      <t>ネン</t>
    </rPh>
    <rPh sb="40" eb="42">
      <t>ミエ</t>
    </rPh>
    <rPh sb="42" eb="43">
      <t>ケン</t>
    </rPh>
    <rPh sb="43" eb="48">
      <t>サンギョウレンカンヒョウ</t>
    </rPh>
    <rPh sb="84" eb="87">
      <t>コヨウシャ</t>
    </rPh>
    <rPh sb="87" eb="89">
      <t>ショトク</t>
    </rPh>
    <rPh sb="90" eb="92">
      <t>チンギン</t>
    </rPh>
    <rPh sb="93" eb="95">
      <t>ホウキュウ</t>
    </rPh>
    <rPh sb="99" eb="101">
      <t>エイギョウ</t>
    </rPh>
    <rPh sb="101" eb="103">
      <t>ヨジョウ</t>
    </rPh>
    <phoneticPr fontId="51"/>
  </si>
  <si>
    <t>平成27年(2015年)三重県産業連関表（13部門）による産業連関分析シート</t>
    <rPh sb="23" eb="25">
      <t>ブモン</t>
    </rPh>
    <rPh sb="29" eb="31">
      <t>サンギョウ</t>
    </rPh>
    <rPh sb="31" eb="33">
      <t>レンカン</t>
    </rPh>
    <rPh sb="33" eb="35">
      <t>ブンセキ</t>
    </rPh>
    <phoneticPr fontId="8"/>
  </si>
  <si>
    <t>平成27年(2015年)三重県産業連関表</t>
    <rPh sb="0" eb="2">
      <t>ヘイセイ</t>
    </rPh>
    <rPh sb="4" eb="5">
      <t>ネン</t>
    </rPh>
    <rPh sb="10" eb="11">
      <t>ネン</t>
    </rPh>
    <rPh sb="12" eb="15">
      <t>ミエケン</t>
    </rPh>
    <rPh sb="15" eb="20">
      <t>サンギョウレンカンヒョウ</t>
    </rPh>
    <phoneticPr fontId="8"/>
  </si>
  <si>
    <t>表1-2　投入係数表</t>
  </si>
  <si>
    <t>平成27年(2015年)
三重県産業連関表</t>
  </si>
  <si>
    <t>農林漁業</t>
  </si>
  <si>
    <t>運輸・郵便　　　</t>
  </si>
  <si>
    <t>表1-3　逆行列係数表[I-(I-M)A]-1型</t>
  </si>
  <si>
    <t>農林漁業</t>
    <rPh sb="0" eb="2">
      <t>ノウリン</t>
    </rPh>
    <rPh sb="2" eb="4">
      <t>ギョギョウ</t>
    </rPh>
    <phoneticPr fontId="19"/>
  </si>
  <si>
    <t>鉱業</t>
    <rPh sb="0" eb="2">
      <t>コウギョウ</t>
    </rPh>
    <phoneticPr fontId="21"/>
  </si>
  <si>
    <t>製造業</t>
    <rPh sb="0" eb="3">
      <t>セイゾウギョウ</t>
    </rPh>
    <phoneticPr fontId="21"/>
  </si>
  <si>
    <t>建設</t>
    <rPh sb="0" eb="2">
      <t>ケンセツ</t>
    </rPh>
    <phoneticPr fontId="20"/>
  </si>
  <si>
    <t>電力・ガス・水道</t>
    <rPh sb="6" eb="8">
      <t>スイドウ</t>
    </rPh>
    <phoneticPr fontId="10"/>
  </si>
  <si>
    <t>運輸・郵便　　　</t>
    <rPh sb="3" eb="5">
      <t>ユウビン</t>
    </rPh>
    <phoneticPr fontId="20"/>
  </si>
  <si>
    <t>情報通信</t>
    <rPh sb="0" eb="2">
      <t>ジョウホウ</t>
    </rPh>
    <rPh sb="2" eb="4">
      <t>ツウシン</t>
    </rPh>
    <phoneticPr fontId="21"/>
  </si>
  <si>
    <t>サービス業</t>
    <rPh sb="4" eb="5">
      <t>ギョウ</t>
    </rPh>
    <phoneticPr fontId="20"/>
  </si>
  <si>
    <t>分類不明</t>
    <rPh sb="0" eb="2">
      <t>ブンルイ</t>
    </rPh>
    <rPh sb="2" eb="4">
      <t>フメイ</t>
    </rPh>
    <phoneticPr fontId="21"/>
  </si>
  <si>
    <t>平成29年度県民経済計算より</t>
    <phoneticPr fontId="8"/>
  </si>
  <si>
    <r>
      <t xml:space="preserve">手順１　県内需要増加額（購入者価格）を入力
</t>
    </r>
    <r>
      <rPr>
        <b/>
        <sz val="10"/>
        <color indexed="10"/>
        <rFont val="ＭＳ ゴシック"/>
        <family val="3"/>
        <charset val="128"/>
      </rPr>
      <t xml:space="preserve">
</t>
    </r>
    <r>
      <rPr>
        <b/>
        <sz val="9"/>
        <color theme="1"/>
        <rFont val="ＭＳ ゴシック"/>
        <family val="3"/>
        <charset val="128"/>
      </rPr>
      <t>※一般的な価格は購入者価格表示です。分析時にはこの購入者価格に含まれる各部門の商業・運輸マージンを適切に処理して生産者価格に変換する必要があります。</t>
    </r>
    <rPh sb="0" eb="2">
      <t>テジュン</t>
    </rPh>
    <rPh sb="4" eb="6">
      <t>ケンナイ</t>
    </rPh>
    <rPh sb="6" eb="8">
      <t>ジュヨウ</t>
    </rPh>
    <rPh sb="8" eb="10">
      <t>ゾウカ</t>
    </rPh>
    <rPh sb="10" eb="11">
      <t>ガク</t>
    </rPh>
    <rPh sb="12" eb="15">
      <t>コウニュウシャ</t>
    </rPh>
    <rPh sb="15" eb="17">
      <t>カカク</t>
    </rPh>
    <rPh sb="19" eb="21">
      <t>ニュウリョク</t>
    </rPh>
    <rPh sb="24" eb="27">
      <t>イッパンテキ</t>
    </rPh>
    <rPh sb="28" eb="30">
      <t>カカク</t>
    </rPh>
    <rPh sb="31" eb="34">
      <t>コウニュウシャ</t>
    </rPh>
    <rPh sb="34" eb="36">
      <t>カカク</t>
    </rPh>
    <rPh sb="36" eb="38">
      <t>ヒョウジ</t>
    </rPh>
    <rPh sb="41" eb="43">
      <t>ブンセキ</t>
    </rPh>
    <rPh sb="43" eb="44">
      <t>ジ</t>
    </rPh>
    <rPh sb="48" eb="51">
      <t>コウニュウシャ</t>
    </rPh>
    <rPh sb="51" eb="53">
      <t>カカク</t>
    </rPh>
    <rPh sb="54" eb="55">
      <t>フク</t>
    </rPh>
    <rPh sb="58" eb="59">
      <t>カク</t>
    </rPh>
    <rPh sb="59" eb="61">
      <t>ブモン</t>
    </rPh>
    <rPh sb="62" eb="64">
      <t>ショウギョウ</t>
    </rPh>
    <rPh sb="65" eb="67">
      <t>ウンユ</t>
    </rPh>
    <rPh sb="72" eb="74">
      <t>テキセツ</t>
    </rPh>
    <rPh sb="75" eb="77">
      <t>ショリ</t>
    </rPh>
    <rPh sb="79" eb="82">
      <t>セイサンシャ</t>
    </rPh>
    <rPh sb="82" eb="84">
      <t>カカク</t>
    </rPh>
    <rPh sb="85" eb="87">
      <t>ヘンカン</t>
    </rPh>
    <rPh sb="89" eb="91">
      <t>ヒツヨウ</t>
    </rPh>
    <phoneticPr fontId="8"/>
  </si>
  <si>
    <r>
      <t xml:space="preserve">【自動計算】
県内需要増加額（生産者価格に変換後）
</t>
    </r>
    <r>
      <rPr>
        <b/>
        <sz val="9"/>
        <color indexed="10"/>
        <rFont val="ＭＳ ゴシック"/>
        <family val="3"/>
        <charset val="128"/>
      </rPr>
      <t xml:space="preserve">
</t>
    </r>
    <r>
      <rPr>
        <b/>
        <sz val="9"/>
        <color theme="1"/>
        <rFont val="ＭＳ ゴシック"/>
        <family val="3"/>
        <charset val="128"/>
      </rPr>
      <t>※左記、各部門の購入者価格から商業・運輸マージンを除去し、それぞれ商業・運輸の各部門に付け替えるなどして生産者価格に変換したものです。</t>
    </r>
    <rPh sb="1" eb="3">
      <t>ジドウ</t>
    </rPh>
    <rPh sb="3" eb="5">
      <t>ケイサン</t>
    </rPh>
    <rPh sb="7" eb="9">
      <t>ケンナイ</t>
    </rPh>
    <rPh sb="9" eb="11">
      <t>ジュヨウ</t>
    </rPh>
    <rPh sb="11" eb="13">
      <t>ゾウカ</t>
    </rPh>
    <rPh sb="13" eb="14">
      <t>ガク</t>
    </rPh>
    <rPh sb="15" eb="18">
      <t>セイサンシャ</t>
    </rPh>
    <rPh sb="18" eb="20">
      <t>カカク</t>
    </rPh>
    <rPh sb="21" eb="24">
      <t>ヘンカンゴ</t>
    </rPh>
    <rPh sb="28" eb="30">
      <t>サキ</t>
    </rPh>
    <rPh sb="31" eb="34">
      <t>カクブモン</t>
    </rPh>
    <rPh sb="35" eb="38">
      <t>コウニュウシャ</t>
    </rPh>
    <rPh sb="38" eb="40">
      <t>カカク</t>
    </rPh>
    <rPh sb="42" eb="44">
      <t>ショウギョウ</t>
    </rPh>
    <rPh sb="45" eb="47">
      <t>ウンユ</t>
    </rPh>
    <rPh sb="52" eb="54">
      <t>ジョキョ</t>
    </rPh>
    <rPh sb="60" eb="62">
      <t>ショウギョウ</t>
    </rPh>
    <rPh sb="63" eb="65">
      <t>ウンユ</t>
    </rPh>
    <rPh sb="66" eb="69">
      <t>カクブモン</t>
    </rPh>
    <rPh sb="70" eb="71">
      <t>ツ</t>
    </rPh>
    <rPh sb="72" eb="73">
      <t>カ</t>
    </rPh>
    <rPh sb="79" eb="81">
      <t>セイサン</t>
    </rPh>
    <rPh sb="81" eb="82">
      <t>シャ</t>
    </rPh>
    <rPh sb="82" eb="84">
      <t>カカク</t>
    </rPh>
    <rPh sb="85" eb="87">
      <t>ヘンカン</t>
    </rPh>
    <phoneticPr fontId="8"/>
  </si>
  <si>
    <r>
      <t xml:space="preserve">手順２　調整値があれば該当欄の額に入力（通常は入力不要）
</t>
    </r>
    <r>
      <rPr>
        <b/>
        <sz val="10"/>
        <color indexed="10"/>
        <rFont val="ＭＳ ゴシック"/>
        <family val="3"/>
        <charset val="128"/>
      </rPr>
      <t xml:space="preserve">
</t>
    </r>
    <r>
      <rPr>
        <b/>
        <sz val="9"/>
        <color theme="1"/>
        <rFont val="ＭＳ ゴシック"/>
        <family val="3"/>
        <charset val="128"/>
      </rPr>
      <t>※自動計算後の生産者価格変換後の「県内需要増加額」について、既に手順１の段階で生産者価格が判明している場合など何か調整が必要な場合は該当する各部門の額に入力してください（通常は入力不要です）。</t>
    </r>
    <rPh sb="0" eb="2">
      <t>テジュン</t>
    </rPh>
    <rPh sb="4" eb="7">
      <t>チョウセイチ</t>
    </rPh>
    <rPh sb="11" eb="13">
      <t>ガイトウ</t>
    </rPh>
    <rPh sb="13" eb="14">
      <t>ラン</t>
    </rPh>
    <rPh sb="15" eb="16">
      <t>ガク</t>
    </rPh>
    <rPh sb="17" eb="19">
      <t>ニュウリョク</t>
    </rPh>
    <rPh sb="20" eb="22">
      <t>ツウジョウ</t>
    </rPh>
    <rPh sb="23" eb="25">
      <t>ニュウリョク</t>
    </rPh>
    <rPh sb="25" eb="27">
      <t>フヨウ</t>
    </rPh>
    <rPh sb="31" eb="33">
      <t>ジドウ</t>
    </rPh>
    <rPh sb="33" eb="35">
      <t>ケイサン</t>
    </rPh>
    <rPh sb="35" eb="36">
      <t>ゴ</t>
    </rPh>
    <rPh sb="37" eb="40">
      <t>セイサンシャ</t>
    </rPh>
    <rPh sb="40" eb="42">
      <t>カカク</t>
    </rPh>
    <rPh sb="42" eb="45">
      <t>ヘンカンゴ</t>
    </rPh>
    <rPh sb="47" eb="48">
      <t>ケン</t>
    </rPh>
    <rPh sb="48" eb="49">
      <t>ナイ</t>
    </rPh>
    <rPh sb="49" eb="51">
      <t>ジュヨウ</t>
    </rPh>
    <rPh sb="51" eb="53">
      <t>ゾウカ</t>
    </rPh>
    <rPh sb="53" eb="54">
      <t>ガク</t>
    </rPh>
    <rPh sb="60" eb="61">
      <t>スデ</t>
    </rPh>
    <rPh sb="62" eb="64">
      <t>テジュン</t>
    </rPh>
    <rPh sb="66" eb="68">
      <t>ダンカイ</t>
    </rPh>
    <rPh sb="69" eb="72">
      <t>セイサンシャ</t>
    </rPh>
    <rPh sb="72" eb="74">
      <t>カカク</t>
    </rPh>
    <rPh sb="75" eb="77">
      <t>ハンメイ</t>
    </rPh>
    <rPh sb="106" eb="108">
      <t>ニュウリョク</t>
    </rPh>
    <rPh sb="118" eb="120">
      <t>ニュウリョク</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</si>
</sst>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2">
    <numFmt numFmtId="6" formatCode="&quot;¥&quot;#,##0;[Red]&quot;¥&quot;\-#,##0"/>
    <numFmt numFmtId="176" formatCode="#,##0.0;&quot;△ &quot;#,##0.0"/>
    <numFmt numFmtId="177" formatCode="0.0;&quot;△ &quot;0.0"/>
    <numFmt numFmtId="178" formatCode="#,##0.000;&quot;△ &quot;#,##0.000"/>
    <numFmt numFmtId="179" formatCode="0.0_);[Red]\(0.0\)"/>
    <numFmt numFmtId="180" formatCode="#,##0.000_ "/>
    <numFmt numFmtId="181" formatCode="0.000_ ;[Red]\-0.000\ "/>
    <numFmt numFmtId="182" formatCode="0.000;&quot;△ &quot;0.000"/>
    <numFmt numFmtId="183" formatCode="#,##0;&quot;△ &quot;#,##0"/>
    <numFmt numFmtId="184" formatCode="#,##0.00000_ ;[Red]\-#,##0.00000\ "/>
    <numFmt numFmtId="185" formatCode="#,##0_ ;[Red]\-#,##0\ "/>
    <numFmt numFmtId="186" formatCode="#,##0.0_ ;[Red]\-#,##0.0\ "/>
    <numFmt numFmtId="187" formatCode="0.000000_ ;[Red]\-0.000000\ "/>
    <numFmt numFmtId="188" formatCode="#,##0.0_ "/>
    <numFmt numFmtId="189" formatCode="#,##0.000000;&quot;△ &quot;#,##0.000000"/>
    <numFmt numFmtId="190" formatCode="0.000"/>
    <numFmt numFmtId="191" formatCode="0_ "/>
    <numFmt numFmtId="192" formatCode="#,##0.000000_ "/>
    <numFmt numFmtId="193" formatCode="0.000000"/>
    <numFmt numFmtId="194" formatCode="0.0_ "/>
    <numFmt numFmtId="195" formatCode="&quot;¥&quot;#,##0_);[Red]\(&quot;¥&quot;#,##0\)"/>
    <numFmt numFmtId="196" formatCode="0.0"/>
  </numFmts>
  <fonts count="54">
    <font>
      <sz val="11"/>
      <color theme="1"/>
      <name val="ＭＳ Ｐゴシック"/>
      <family val="2"/>
      <charset val="128"/>
      <scheme val="minor"/>
    </font>
    <font>
      <sz val="11"/>
      <color theme="1"/>
      <name val="ＭＳ Ｐゴシック"/>
      <family val="2"/>
      <charset val="128"/>
    </font>
    <font>
      <sz val="11"/>
      <name val="ＭＳ Ｐゴシック"/>
      <family val="3"/>
      <charset val="128"/>
    </font>
    <font>
      <sz val="11"/>
      <name val="ＭＳ Ｐゴシック"/>
      <family val="3"/>
      <charset val="128"/>
    </font>
    <font>
      <sz val="11"/>
      <color theme="1"/>
      <name val="ＭＳ Ｐゴシック"/>
      <family val="2"/>
      <charset val="128"/>
      <scheme val="minor"/>
    </font>
    <font>
      <sz val="11"/>
      <name val="ＭＳ Ｐゴシック"/>
      <family val="3"/>
      <charset val="128"/>
    </font>
    <font>
      <b/>
      <sz val="14"/>
      <name val="ＭＳ Ｐゴシック"/>
      <family val="3"/>
      <charset val="128"/>
    </font>
    <font>
      <sz val="6"/>
      <name val="ＭＳ Ｐゴシック"/>
      <family val="2"/>
      <charset val="128"/>
      <scheme val="minor"/>
    </font>
    <font>
      <sz val="6"/>
      <name val="ＭＳ Ｐゴシック"/>
      <family val="3"/>
      <charset val="128"/>
    </font>
    <font>
      <b/>
      <sz val="11"/>
      <color indexed="10"/>
      <name val="ＭＳ Ｐゴシック"/>
      <family val="3"/>
      <charset val="128"/>
    </font>
    <font>
      <sz val="10"/>
      <name val="ＭＳ Ｐゴシック"/>
      <family val="3"/>
      <charset val="128"/>
    </font>
    <font>
      <b/>
      <sz val="10"/>
      <color indexed="10"/>
      <name val="ＭＳ Ｐゴシック"/>
      <family val="3"/>
      <charset val="128"/>
    </font>
    <font>
      <b/>
      <sz val="11"/>
      <name val="ＭＳ Ｐゴシック"/>
      <family val="3"/>
      <charset val="128"/>
    </font>
    <font>
      <b/>
      <sz val="12"/>
      <name val="ＭＳ Ｐゴシック"/>
      <family val="3"/>
      <charset val="128"/>
    </font>
    <font>
      <sz val="10"/>
      <name val="ＭＳ ゴシック"/>
      <family val="3"/>
      <charset val="128"/>
    </font>
    <font>
      <b/>
      <sz val="16"/>
      <name val="ＭＳ ゴシック"/>
      <family val="3"/>
      <charset val="128"/>
    </font>
    <font>
      <u/>
      <sz val="12"/>
      <name val="ＭＳ ゴシック"/>
      <family val="3"/>
      <charset val="128"/>
    </font>
    <font>
      <sz val="12"/>
      <name val="ＭＳ ゴシック"/>
      <family val="3"/>
      <charset val="128"/>
    </font>
    <font>
      <sz val="11"/>
      <color indexed="10"/>
      <name val="ＭＳ ゴシック"/>
      <family val="3"/>
      <charset val="128"/>
    </font>
    <font>
      <b/>
      <sz val="12"/>
      <color indexed="10"/>
      <name val="ＭＳ ゴシック"/>
      <family val="3"/>
      <charset val="128"/>
    </font>
    <font>
      <sz val="11"/>
      <name val="ＭＳ ゴシック"/>
      <family val="3"/>
      <charset val="128"/>
    </font>
    <font>
      <b/>
      <sz val="12"/>
      <name val="ＭＳ ゴシック"/>
      <family val="3"/>
      <charset val="128"/>
    </font>
    <font>
      <b/>
      <sz val="11"/>
      <name val="ＭＳ ゴシック"/>
      <family val="3"/>
      <charset val="128"/>
    </font>
    <font>
      <b/>
      <sz val="14"/>
      <name val="ＭＳ ゴシック"/>
      <family val="3"/>
      <charset val="128"/>
    </font>
    <font>
      <sz val="12"/>
      <color indexed="10"/>
      <name val="ＭＳ ゴシック"/>
      <family val="3"/>
      <charset val="128"/>
    </font>
    <font>
      <b/>
      <sz val="10"/>
      <name val="ＭＳ ゴシック"/>
      <family val="3"/>
      <charset val="128"/>
    </font>
    <font>
      <sz val="18"/>
      <name val="ＭＳ ゴシック"/>
      <family val="3"/>
      <charset val="128"/>
    </font>
    <font>
      <sz val="16"/>
      <name val="ＭＳ ゴシック"/>
      <family val="3"/>
      <charset val="128"/>
    </font>
    <font>
      <sz val="10"/>
      <color indexed="10"/>
      <name val="ＭＳ ゴシック"/>
      <family val="3"/>
      <charset val="128"/>
    </font>
    <font>
      <sz val="8"/>
      <name val="ＭＳ ゴシック"/>
      <family val="3"/>
      <charset val="128"/>
    </font>
    <font>
      <sz val="10"/>
      <name val="Fj丸ゴシック体-L"/>
      <family val="3"/>
      <charset val="128"/>
    </font>
    <font>
      <sz val="10"/>
      <color indexed="12"/>
      <name val="ＭＳ ゴシック"/>
      <family val="3"/>
      <charset val="128"/>
    </font>
    <font>
      <sz val="9"/>
      <name val="ＭＳ ゴシック"/>
      <family val="3"/>
      <charset val="128"/>
    </font>
    <font>
      <sz val="11"/>
      <color rgb="FF9C6500"/>
      <name val="ＭＳ Ｐゴシック"/>
      <family val="3"/>
      <charset val="128"/>
      <scheme val="minor"/>
    </font>
    <font>
      <sz val="11"/>
      <name val="明朝"/>
      <family val="1"/>
      <charset val="128"/>
    </font>
    <font>
      <sz val="11"/>
      <color theme="1"/>
      <name val="明朝"/>
      <family val="1"/>
      <charset val="128"/>
    </font>
    <font>
      <sz val="12"/>
      <color rgb="FFFF0000"/>
      <name val="明朝"/>
      <family val="1"/>
      <charset val="128"/>
    </font>
    <font>
      <sz val="12"/>
      <color rgb="FF0000FF"/>
      <name val="明朝"/>
      <family val="1"/>
      <charset val="128"/>
    </font>
    <font>
      <sz val="12"/>
      <color rgb="FF008000"/>
      <name val="明朝"/>
      <family val="1"/>
      <charset val="128"/>
    </font>
    <font>
      <sz val="9"/>
      <color theme="1"/>
      <name val="Times New Roman"/>
      <family val="1"/>
    </font>
    <font>
      <b/>
      <sz val="12"/>
      <color theme="0"/>
      <name val="ＭＳ Ｐゴシック"/>
      <family val="3"/>
      <charset val="128"/>
      <scheme val="minor"/>
    </font>
    <font>
      <sz val="11"/>
      <color theme="1"/>
      <name val="ＭＳ Ｐゴシック"/>
      <family val="3"/>
      <charset val="128"/>
      <scheme val="minor"/>
    </font>
    <font>
      <sz val="14"/>
      <name val="ＭＳ 明朝"/>
      <family val="1"/>
      <charset val="128"/>
    </font>
    <font>
      <sz val="10"/>
      <color theme="0"/>
      <name val="ＭＳ ゴシック"/>
      <family val="3"/>
      <charset val="128"/>
    </font>
    <font>
      <sz val="10"/>
      <color theme="1"/>
      <name val="ＭＳ ゴシック"/>
      <family val="3"/>
      <charset val="128"/>
    </font>
    <font>
      <b/>
      <sz val="18"/>
      <name val="ＭＳ ゴシック"/>
      <family val="3"/>
      <charset val="128"/>
    </font>
    <font>
      <b/>
      <i/>
      <sz val="12"/>
      <name val="ＭＳ ゴシック"/>
      <family val="3"/>
      <charset val="128"/>
    </font>
    <font>
      <b/>
      <sz val="10"/>
      <color indexed="10"/>
      <name val="ＭＳ ゴシック"/>
      <family val="3"/>
      <charset val="128"/>
    </font>
    <font>
      <b/>
      <sz val="9"/>
      <color indexed="10"/>
      <name val="ＭＳ ゴシック"/>
      <family val="3"/>
      <charset val="128"/>
    </font>
    <font>
      <sz val="9"/>
      <color theme="1"/>
      <name val="ＭＳ Ｐゴシック"/>
      <family val="3"/>
      <charset val="128"/>
      <scheme val="major"/>
    </font>
    <font>
      <sz val="9"/>
      <name val="ＭＳ Ｐゴシック"/>
      <family val="3"/>
      <charset val="128"/>
    </font>
    <font>
      <sz val="18"/>
      <color theme="3"/>
      <name val="ＭＳ Ｐゴシック"/>
      <family val="2"/>
      <charset val="128"/>
      <scheme val="major"/>
    </font>
    <font>
      <sz val="10"/>
      <color theme="3" tint="0.39997558519241921"/>
      <name val="ＭＳ ゴシック"/>
      <family val="3"/>
      <charset val="128"/>
    </font>
    <font>
      <b/>
      <sz val="9"/>
      <color theme="1"/>
      <name val="ＭＳ ゴシック"/>
      <family val="3"/>
      <charset val="128"/>
    </font>
  </fonts>
  <fills count="14">
    <fill>
      <patternFill patternType="none"/>
    </fill>
    <fill>
      <patternFill patternType="gray125"/>
    </fill>
    <fill>
      <patternFill patternType="solid">
        <fgColor rgb="FFA5A5A5"/>
      </patternFill>
    </fill>
    <fill>
      <patternFill patternType="solid">
        <fgColor indexed="22"/>
        <bgColor indexed="64"/>
      </patternFill>
    </fill>
    <fill>
      <patternFill patternType="solid">
        <fgColor indexed="43"/>
        <bgColor indexed="64"/>
      </patternFill>
    </fill>
    <fill>
      <patternFill patternType="solid">
        <fgColor indexed="9"/>
        <bgColor indexed="64"/>
      </patternFill>
    </fill>
    <fill>
      <patternFill patternType="solid">
        <fgColor rgb="FFCCFFCC"/>
        <bgColor indexed="64"/>
      </patternFill>
    </fill>
    <fill>
      <patternFill patternType="solid">
        <fgColor rgb="FF66FFFF"/>
        <bgColor indexed="64"/>
      </patternFill>
    </fill>
    <fill>
      <patternFill patternType="solid">
        <fgColor rgb="FFFF9900"/>
        <bgColor indexed="64"/>
      </patternFill>
    </fill>
    <fill>
      <patternFill patternType="solid">
        <fgColor rgb="FF0000FF"/>
        <bgColor indexed="64"/>
      </patternFill>
    </fill>
    <fill>
      <patternFill patternType="solid">
        <fgColor rgb="FF008000"/>
        <bgColor indexed="64"/>
      </patternFill>
    </fill>
    <fill>
      <patternFill patternType="solid">
        <fgColor theme="0"/>
        <bgColor indexed="64"/>
      </patternFill>
    </fill>
    <fill>
      <patternFill patternType="solid">
        <fgColor rgb="FF92D050"/>
        <bgColor indexed="64"/>
      </patternFill>
    </fill>
    <fill>
      <patternFill patternType="solid">
        <fgColor rgb="FFFFFF00"/>
        <bgColor indexed="64"/>
      </patternFill>
    </fill>
  </fills>
  <borders count="117">
    <border>
      <left/>
      <right/>
      <top/>
      <bottom/>
      <diagonal/>
    </border>
    <border>
      <left style="double">
        <color rgb="FF3F3F3F"/>
      </left>
      <right style="double">
        <color rgb="FF3F3F3F"/>
      </right>
      <top style="double">
        <color rgb="FF3F3F3F"/>
      </top>
      <bottom style="double">
        <color rgb="FF3F3F3F"/>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medium">
        <color indexed="64"/>
      </left>
      <right style="thin">
        <color indexed="64"/>
      </right>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double">
        <color indexed="10"/>
      </left>
      <right/>
      <top style="double">
        <color indexed="10"/>
      </top>
      <bottom style="double">
        <color indexed="10"/>
      </bottom>
      <diagonal/>
    </border>
    <border>
      <left/>
      <right/>
      <top style="double">
        <color indexed="10"/>
      </top>
      <bottom style="double">
        <color indexed="10"/>
      </bottom>
      <diagonal/>
    </border>
    <border>
      <left/>
      <right style="double">
        <color indexed="10"/>
      </right>
      <top style="double">
        <color indexed="10"/>
      </top>
      <bottom style="double">
        <color indexed="10"/>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style="hair">
        <color indexed="64"/>
      </bottom>
      <diagonal/>
    </border>
    <border>
      <left style="medium">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 diagonalDown="1">
      <left style="medium">
        <color indexed="64"/>
      </left>
      <right style="thin">
        <color indexed="64"/>
      </right>
      <top style="medium">
        <color indexed="64"/>
      </top>
      <bottom/>
      <diagonal style="thin">
        <color indexed="64"/>
      </diagonal>
    </border>
    <border diagonalDown="1">
      <left style="medium">
        <color indexed="64"/>
      </left>
      <right style="thin">
        <color indexed="64"/>
      </right>
      <top/>
      <bottom/>
      <diagonal style="thin">
        <color indexed="64"/>
      </diagonal>
    </border>
    <border>
      <left/>
      <right style="medium">
        <color indexed="64"/>
      </right>
      <top style="thin">
        <color indexed="64"/>
      </top>
      <bottom style="thin">
        <color indexed="64"/>
      </bottom>
      <diagonal/>
    </border>
    <border diagonalDown="1">
      <left style="medium">
        <color indexed="64"/>
      </left>
      <right style="thin">
        <color indexed="64"/>
      </right>
      <top/>
      <bottom style="thin">
        <color indexed="64"/>
      </bottom>
      <diagonal style="thin">
        <color indexed="64"/>
      </diagonal>
    </border>
    <border>
      <left style="thin">
        <color indexed="64"/>
      </left>
      <right/>
      <top style="thin">
        <color indexed="64"/>
      </top>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double">
        <color indexed="64"/>
      </left>
      <right style="double">
        <color indexed="64"/>
      </right>
      <top style="double">
        <color indexed="64"/>
      </top>
      <bottom style="double">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style="thin">
        <color indexed="10"/>
      </left>
      <right style="thin">
        <color indexed="10"/>
      </right>
      <top style="thin">
        <color indexed="10"/>
      </top>
      <bottom style="thin">
        <color indexed="10"/>
      </bottom>
      <diagonal/>
    </border>
    <border>
      <left/>
      <right style="medium">
        <color indexed="64"/>
      </right>
      <top style="hair">
        <color indexed="64"/>
      </top>
      <bottom style="hair">
        <color indexed="64"/>
      </bottom>
      <diagonal/>
    </border>
    <border>
      <left style="thin">
        <color indexed="64"/>
      </left>
      <right style="thin">
        <color indexed="64"/>
      </right>
      <top style="hair">
        <color indexed="64"/>
      </top>
      <bottom/>
      <diagonal/>
    </border>
    <border>
      <left/>
      <right style="medium">
        <color indexed="64"/>
      </right>
      <top style="hair">
        <color indexed="64"/>
      </top>
      <bottom/>
      <diagonal/>
    </border>
    <border>
      <left/>
      <right style="medium">
        <color indexed="64"/>
      </right>
      <top style="thin">
        <color indexed="64"/>
      </top>
      <bottom style="medium">
        <color indexed="64"/>
      </bottom>
      <diagonal/>
    </border>
    <border>
      <left style="thin">
        <color indexed="12"/>
      </left>
      <right style="thin">
        <color indexed="12"/>
      </right>
      <top style="thin">
        <color indexed="12"/>
      </top>
      <bottom style="thin">
        <color indexed="12"/>
      </bottom>
      <diagonal/>
    </border>
    <border>
      <left style="medium">
        <color indexed="64"/>
      </left>
      <right/>
      <top style="hair">
        <color indexed="64"/>
      </top>
      <bottom/>
      <diagonal/>
    </border>
    <border>
      <left style="thin">
        <color indexed="64"/>
      </left>
      <right style="medium">
        <color indexed="64"/>
      </right>
      <top style="hair">
        <color indexed="64"/>
      </top>
      <bottom/>
      <diagonal/>
    </border>
    <border>
      <left style="medium">
        <color indexed="64"/>
      </left>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style="thin">
        <color indexed="64"/>
      </left>
      <right/>
      <top/>
      <bottom/>
      <diagonal/>
    </border>
    <border>
      <left style="thin">
        <color indexed="64"/>
      </left>
      <right/>
      <top/>
      <bottom style="medium">
        <color indexed="64"/>
      </bottom>
      <diagonal/>
    </border>
    <border>
      <left/>
      <right/>
      <top style="thin">
        <color indexed="64"/>
      </top>
      <bottom style="medium">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dotted">
        <color indexed="64"/>
      </top>
      <bottom style="dotted">
        <color indexed="64"/>
      </bottom>
      <diagonal/>
    </border>
    <border>
      <left style="medium">
        <color indexed="64"/>
      </left>
      <right style="medium">
        <color indexed="64"/>
      </right>
      <top/>
      <bottom/>
      <diagonal/>
    </border>
    <border>
      <left style="medium">
        <color indexed="64"/>
      </left>
      <right style="medium">
        <color indexed="64"/>
      </right>
      <top style="dotted">
        <color indexed="64"/>
      </top>
      <bottom style="dotted">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medium">
        <color indexed="64"/>
      </left>
      <right style="medium">
        <color indexed="64"/>
      </right>
      <top style="thin">
        <color indexed="64"/>
      </top>
      <bottom/>
      <diagonal/>
    </border>
    <border>
      <left style="medium">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dotted">
        <color indexed="64"/>
      </top>
      <bottom style="dotted">
        <color indexed="64"/>
      </bottom>
      <diagonal/>
    </border>
    <border>
      <left/>
      <right/>
      <top style="dotted">
        <color indexed="64"/>
      </top>
      <bottom/>
      <diagonal/>
    </border>
    <border>
      <left style="dotted">
        <color indexed="64"/>
      </left>
      <right style="dotted">
        <color indexed="64"/>
      </right>
      <top style="medium">
        <color indexed="64"/>
      </top>
      <bottom/>
      <diagonal/>
    </border>
    <border>
      <left/>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bottom style="dotted">
        <color indexed="64"/>
      </bottom>
      <diagonal/>
    </border>
    <border>
      <left style="dotted">
        <color indexed="64"/>
      </left>
      <right style="dotted">
        <color indexed="64"/>
      </right>
      <top/>
      <bottom/>
      <diagonal/>
    </border>
    <border>
      <left style="dotted">
        <color indexed="64"/>
      </left>
      <right style="dotted">
        <color indexed="64"/>
      </right>
      <top style="dotted">
        <color indexed="64"/>
      </top>
      <bottom style="medium">
        <color indexed="64"/>
      </bottom>
      <diagonal/>
    </border>
    <border>
      <left style="medium">
        <color indexed="64"/>
      </left>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thin">
        <color indexed="64"/>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thin">
        <color indexed="64"/>
      </top>
      <bottom style="hair">
        <color indexed="64"/>
      </bottom>
      <diagonal/>
    </border>
  </borders>
  <cellStyleXfs count="81">
    <xf numFmtId="0" fontId="0" fillId="0" borderId="0">
      <alignment vertical="center"/>
    </xf>
    <xf numFmtId="0" fontId="5" fillId="0" borderId="0"/>
    <xf numFmtId="38" fontId="5" fillId="0" borderId="0" applyFont="0" applyFill="0" applyBorder="0" applyAlignment="0" applyProtection="0"/>
    <xf numFmtId="0" fontId="5" fillId="0" borderId="0"/>
    <xf numFmtId="0" fontId="5" fillId="0" borderId="0">
      <alignment vertical="center"/>
    </xf>
    <xf numFmtId="38" fontId="5" fillId="0" borderId="0" applyFont="0" applyFill="0" applyBorder="0" applyAlignment="0" applyProtection="0">
      <alignment vertical="center"/>
    </xf>
    <xf numFmtId="0" fontId="5" fillId="0" borderId="0"/>
    <xf numFmtId="0" fontId="4" fillId="0" borderId="0">
      <alignment vertical="center"/>
    </xf>
    <xf numFmtId="0" fontId="5" fillId="0" borderId="0"/>
    <xf numFmtId="0" fontId="33" fillId="6" borderId="0" applyNumberFormat="0" applyFont="0" applyBorder="0" applyAlignment="0" applyProtection="0">
      <alignment vertical="center"/>
    </xf>
    <xf numFmtId="0" fontId="34" fillId="7" borderId="0" applyNumberFormat="0" applyFont="0" applyBorder="0" applyAlignment="0" applyProtection="0"/>
    <xf numFmtId="0" fontId="34" fillId="8" borderId="0" applyNumberFormat="0" applyFont="0" applyBorder="0" applyAlignment="0" applyProtection="0"/>
    <xf numFmtId="0" fontId="35" fillId="0" borderId="0" applyNumberFormat="0" applyFill="0" applyBorder="0" applyAlignment="0" applyProtection="0"/>
    <xf numFmtId="0" fontId="36" fillId="0" borderId="0" applyNumberFormat="0" applyFill="0" applyBorder="0" applyAlignment="0" applyProtection="0"/>
    <xf numFmtId="3" fontId="37" fillId="9" borderId="0" applyNumberFormat="0" applyFill="0" applyBorder="0" applyAlignment="0" applyProtection="0">
      <alignment vertical="center"/>
    </xf>
    <xf numFmtId="3" fontId="38" fillId="10" borderId="0" applyNumberFormat="0" applyFill="0" applyBorder="0" applyAlignment="0" applyProtection="0"/>
    <xf numFmtId="0" fontId="39" fillId="0" borderId="0" applyFill="0" applyBorder="0" applyAlignment="0">
      <alignment vertical="center"/>
    </xf>
    <xf numFmtId="0" fontId="40" fillId="2" borderId="1" applyNumberFormat="0" applyAlignment="0" applyProtection="0">
      <alignment vertical="center"/>
    </xf>
    <xf numFmtId="9" fontId="5" fillId="0" borderId="0" applyFont="0" applyFill="0" applyBorder="0" applyAlignment="0" applyProtection="0"/>
    <xf numFmtId="9" fontId="5" fillId="0" borderId="0" applyFont="0" applyFill="0" applyBorder="0" applyAlignment="0" applyProtection="0"/>
    <xf numFmtId="38" fontId="4" fillId="0" borderId="0" applyFont="0" applyFill="0" applyBorder="0" applyAlignment="0" applyProtection="0">
      <alignment vertical="center"/>
    </xf>
    <xf numFmtId="38" fontId="41"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xf numFmtId="38" fontId="41" fillId="0" borderId="0" applyFont="0" applyFill="0" applyBorder="0" applyAlignment="0" applyProtection="0">
      <alignment vertical="center"/>
    </xf>
    <xf numFmtId="38" fontId="4" fillId="0" borderId="0" applyFont="0" applyFill="0" applyBorder="0" applyAlignment="0" applyProtection="0">
      <alignment vertical="center"/>
    </xf>
    <xf numFmtId="38" fontId="5" fillId="0" borderId="0" applyFont="0" applyFill="0" applyBorder="0" applyAlignment="0" applyProtection="0">
      <alignment vertical="center"/>
    </xf>
    <xf numFmtId="195" fontId="5" fillId="0" borderId="0" applyFont="0" applyFill="0" applyBorder="0" applyAlignment="0" applyProtection="0"/>
    <xf numFmtId="0" fontId="41" fillId="0" borderId="0">
      <alignment vertical="center"/>
    </xf>
    <xf numFmtId="0" fontId="41" fillId="0" borderId="0">
      <alignment vertical="center"/>
    </xf>
    <xf numFmtId="0" fontId="4" fillId="0" borderId="0">
      <alignment vertical="center"/>
    </xf>
    <xf numFmtId="0" fontId="4" fillId="0" borderId="0">
      <alignment vertical="center"/>
    </xf>
    <xf numFmtId="0" fontId="41" fillId="0" borderId="0">
      <alignment vertical="center"/>
    </xf>
    <xf numFmtId="0" fontId="5" fillId="0" borderId="0"/>
    <xf numFmtId="0" fontId="4" fillId="0" borderId="0">
      <alignment vertical="center"/>
    </xf>
    <xf numFmtId="0" fontId="41" fillId="0" borderId="0">
      <alignment vertical="center"/>
    </xf>
    <xf numFmtId="0" fontId="41" fillId="0" borderId="0">
      <alignment vertical="center"/>
    </xf>
    <xf numFmtId="0" fontId="4" fillId="0" borderId="0">
      <alignment vertical="center"/>
    </xf>
    <xf numFmtId="0" fontId="4" fillId="0" borderId="0">
      <alignment vertical="center"/>
    </xf>
    <xf numFmtId="0" fontId="41" fillId="0" borderId="0">
      <alignment vertical="center"/>
    </xf>
    <xf numFmtId="0" fontId="4" fillId="0" borderId="0">
      <alignment vertical="center"/>
    </xf>
    <xf numFmtId="0" fontId="41" fillId="0" borderId="0">
      <alignment vertical="center"/>
    </xf>
    <xf numFmtId="0" fontId="4" fillId="0" borderId="0">
      <alignment vertical="center"/>
    </xf>
    <xf numFmtId="0" fontId="41" fillId="0" borderId="0">
      <alignment vertical="center"/>
    </xf>
    <xf numFmtId="0" fontId="4" fillId="0" borderId="0">
      <alignment vertical="center"/>
    </xf>
    <xf numFmtId="0" fontId="41" fillId="0" borderId="0">
      <alignment vertical="center"/>
    </xf>
    <xf numFmtId="0" fontId="34" fillId="0" borderId="0" applyNumberFormat="0" applyFont="0" applyBorder="0" applyAlignment="0" applyProtection="0"/>
    <xf numFmtId="0" fontId="5" fillId="0" borderId="0"/>
    <xf numFmtId="0" fontId="5" fillId="0" borderId="0">
      <alignment vertical="center"/>
    </xf>
    <xf numFmtId="0" fontId="41" fillId="0" borderId="0">
      <alignment vertical="center"/>
    </xf>
    <xf numFmtId="0" fontId="41" fillId="0" borderId="0">
      <alignment vertical="center"/>
    </xf>
    <xf numFmtId="0" fontId="4" fillId="0" borderId="0">
      <alignment vertical="center"/>
    </xf>
    <xf numFmtId="0" fontId="41" fillId="0" borderId="0">
      <alignment vertical="center"/>
    </xf>
    <xf numFmtId="0" fontId="4" fillId="0" borderId="0">
      <alignment vertical="center"/>
    </xf>
    <xf numFmtId="0" fontId="5" fillId="0" borderId="0">
      <alignment vertical="center"/>
    </xf>
    <xf numFmtId="0" fontId="42" fillId="0" borderId="0"/>
    <xf numFmtId="0" fontId="41" fillId="0" borderId="0">
      <alignment vertical="center"/>
    </xf>
    <xf numFmtId="0" fontId="10" fillId="0" borderId="0"/>
    <xf numFmtId="0" fontId="41" fillId="0" borderId="0">
      <alignment vertical="center"/>
    </xf>
    <xf numFmtId="0" fontId="5" fillId="0" borderId="0">
      <alignment vertical="center"/>
    </xf>
    <xf numFmtId="0" fontId="41" fillId="0" borderId="0">
      <alignment vertical="center"/>
    </xf>
    <xf numFmtId="0" fontId="41" fillId="0" borderId="0">
      <alignment vertical="center"/>
    </xf>
    <xf numFmtId="0" fontId="5" fillId="0" borderId="0">
      <alignment wrapText="1"/>
    </xf>
    <xf numFmtId="38" fontId="4" fillId="0" borderId="0" applyFont="0" applyFill="0" applyBorder="0" applyAlignment="0" applyProtection="0">
      <alignment vertical="center"/>
    </xf>
    <xf numFmtId="38" fontId="5" fillId="0" borderId="0" applyFont="0" applyFill="0" applyBorder="0" applyAlignment="0" applyProtection="0">
      <alignment vertical="center"/>
    </xf>
    <xf numFmtId="38" fontId="5" fillId="0" borderId="0" applyFont="0" applyFill="0" applyBorder="0" applyAlignment="0" applyProtection="0"/>
    <xf numFmtId="38" fontId="4" fillId="0" borderId="0" applyFont="0" applyFill="0" applyBorder="0" applyAlignment="0" applyProtection="0">
      <alignment vertical="center"/>
    </xf>
    <xf numFmtId="0" fontId="5" fillId="0" borderId="0"/>
    <xf numFmtId="0" fontId="5" fillId="0" borderId="0">
      <alignment vertical="center"/>
    </xf>
    <xf numFmtId="0" fontId="4" fillId="0" borderId="0">
      <alignment vertical="center"/>
    </xf>
    <xf numFmtId="0" fontId="4" fillId="0" borderId="0">
      <alignment vertical="center"/>
    </xf>
    <xf numFmtId="0" fontId="10" fillId="0" borderId="0"/>
    <xf numFmtId="6" fontId="5" fillId="0" borderId="0" applyFont="0" applyFill="0" applyBorder="0" applyAlignment="0" applyProtection="0"/>
    <xf numFmtId="0" fontId="5" fillId="0" borderId="0">
      <alignment vertical="center"/>
    </xf>
    <xf numFmtId="0" fontId="3" fillId="0" borderId="0"/>
    <xf numFmtId="9" fontId="10" fillId="0" borderId="0" applyFont="0" applyFill="0" applyBorder="0" applyAlignment="0" applyProtection="0">
      <alignment vertical="center"/>
    </xf>
    <xf numFmtId="0" fontId="3" fillId="0" borderId="0"/>
    <xf numFmtId="0" fontId="1" fillId="0" borderId="0">
      <alignment vertical="center"/>
    </xf>
    <xf numFmtId="38" fontId="1" fillId="0" borderId="0" applyFont="0" applyFill="0" applyBorder="0" applyAlignment="0" applyProtection="0">
      <alignment vertical="center"/>
    </xf>
    <xf numFmtId="0" fontId="2" fillId="0" borderId="0"/>
    <xf numFmtId="0" fontId="2" fillId="0" borderId="0">
      <alignment vertical="center"/>
    </xf>
  </cellStyleXfs>
  <cellXfs count="542">
    <xf numFmtId="0" fontId="0" fillId="0" borderId="0" xfId="0">
      <alignment vertical="center"/>
    </xf>
    <xf numFmtId="0" fontId="6" fillId="0" borderId="0" xfId="1" applyFont="1"/>
    <xf numFmtId="0" fontId="5" fillId="0" borderId="0" xfId="1" applyFont="1"/>
    <xf numFmtId="0" fontId="9" fillId="0" borderId="0" xfId="1" applyFont="1"/>
    <xf numFmtId="0" fontId="12" fillId="0" borderId="0" xfId="1" applyFont="1"/>
    <xf numFmtId="0" fontId="13" fillId="0" borderId="0" xfId="1" applyFont="1"/>
    <xf numFmtId="0" fontId="12" fillId="3" borderId="2" xfId="1" applyFont="1" applyFill="1" applyBorder="1" applyAlignment="1">
      <alignment horizontal="center" vertical="center"/>
    </xf>
    <xf numFmtId="0" fontId="12" fillId="3" borderId="3" xfId="1" applyFont="1" applyFill="1" applyBorder="1" applyAlignment="1">
      <alignment horizontal="center" vertical="center"/>
    </xf>
    <xf numFmtId="0" fontId="12" fillId="3" borderId="4" xfId="1" applyFont="1" applyFill="1" applyBorder="1" applyAlignment="1">
      <alignment horizontal="center" vertical="center"/>
    </xf>
    <xf numFmtId="0" fontId="12" fillId="3" borderId="5" xfId="1" applyFont="1" applyFill="1" applyBorder="1" applyAlignment="1">
      <alignment horizontal="center" vertical="center"/>
    </xf>
    <xf numFmtId="0" fontId="10" fillId="0" borderId="10" xfId="1" applyFont="1" applyBorder="1" applyAlignment="1">
      <alignment horizontal="center" vertical="center" wrapText="1"/>
    </xf>
    <xf numFmtId="0" fontId="10" fillId="0" borderId="11" xfId="1" applyFont="1" applyBorder="1" applyAlignment="1">
      <alignment horizontal="left" vertical="center" wrapText="1" indent="1"/>
    </xf>
    <xf numFmtId="0" fontId="10" fillId="0" borderId="8" xfId="1" applyFont="1" applyBorder="1" applyAlignment="1">
      <alignment horizontal="left" vertical="center" indent="1"/>
    </xf>
    <xf numFmtId="0" fontId="10" fillId="0" borderId="9" xfId="1" applyFont="1" applyBorder="1" applyAlignment="1">
      <alignment horizontal="left" vertical="center" indent="1"/>
    </xf>
    <xf numFmtId="0" fontId="10" fillId="0" borderId="12" xfId="1" applyFont="1" applyBorder="1" applyAlignment="1">
      <alignment horizontal="center" vertical="center"/>
    </xf>
    <xf numFmtId="0" fontId="10" fillId="0" borderId="13" xfId="1" applyFont="1" applyBorder="1" applyAlignment="1">
      <alignment horizontal="left" vertical="center" indent="1"/>
    </xf>
    <xf numFmtId="0" fontId="10" fillId="0" borderId="15" xfId="1" applyFont="1" applyBorder="1" applyAlignment="1">
      <alignment horizontal="left" vertical="center" indent="1"/>
    </xf>
    <xf numFmtId="0" fontId="10" fillId="0" borderId="17" xfId="1" applyFont="1" applyBorder="1" applyAlignment="1">
      <alignment horizontal="left" vertical="center" indent="1"/>
    </xf>
    <xf numFmtId="0" fontId="10" fillId="0" borderId="19" xfId="1" applyFont="1" applyBorder="1" applyAlignment="1">
      <alignment horizontal="left" vertical="center" indent="1"/>
    </xf>
    <xf numFmtId="0" fontId="10" fillId="0" borderId="20" xfId="1" applyFont="1" applyBorder="1" applyAlignment="1">
      <alignment horizontal="center" vertical="center"/>
    </xf>
    <xf numFmtId="0" fontId="10" fillId="0" borderId="21" xfId="1" applyFont="1" applyBorder="1" applyAlignment="1">
      <alignment horizontal="left" vertical="center" indent="1"/>
    </xf>
    <xf numFmtId="0" fontId="14" fillId="0" borderId="0" xfId="1" applyFont="1" applyFill="1" applyAlignment="1">
      <alignment vertical="center"/>
    </xf>
    <xf numFmtId="0" fontId="15" fillId="0" borderId="0" xfId="1" applyFont="1" applyFill="1" applyAlignment="1">
      <alignment vertical="center"/>
    </xf>
    <xf numFmtId="0" fontId="16" fillId="0" borderId="0" xfId="1" applyFont="1" applyFill="1" applyAlignment="1">
      <alignment vertical="center"/>
    </xf>
    <xf numFmtId="0" fontId="17" fillId="0" borderId="0" xfId="1" applyFont="1" applyFill="1" applyAlignment="1">
      <alignment vertical="center"/>
    </xf>
    <xf numFmtId="0" fontId="19" fillId="0" borderId="0" xfId="1" applyFont="1" applyFill="1" applyAlignment="1">
      <alignment vertical="center"/>
    </xf>
    <xf numFmtId="0" fontId="20" fillId="0" borderId="0" xfId="1" applyFont="1" applyFill="1" applyAlignment="1">
      <alignment horizontal="right" vertical="center"/>
    </xf>
    <xf numFmtId="0" fontId="14" fillId="3" borderId="30" xfId="1" applyFont="1" applyFill="1" applyBorder="1" applyAlignment="1">
      <alignment horizontal="center" vertical="center"/>
    </xf>
    <xf numFmtId="0" fontId="14" fillId="3" borderId="31" xfId="1" applyFont="1" applyFill="1" applyBorder="1" applyAlignment="1">
      <alignment horizontal="center" vertical="center"/>
    </xf>
    <xf numFmtId="0" fontId="14" fillId="3" borderId="32" xfId="1" applyFont="1" applyFill="1" applyBorder="1" applyAlignment="1">
      <alignment horizontal="center" vertical="center"/>
    </xf>
    <xf numFmtId="0" fontId="17" fillId="3" borderId="20" xfId="1" applyFont="1" applyFill="1" applyBorder="1" applyAlignment="1">
      <alignment horizontal="center" vertical="top" wrapText="1"/>
    </xf>
    <xf numFmtId="0" fontId="20" fillId="3" borderId="18" xfId="1" applyFont="1" applyFill="1" applyBorder="1" applyAlignment="1">
      <alignment horizontal="center" vertical="center" wrapText="1"/>
    </xf>
    <xf numFmtId="0" fontId="20" fillId="3" borderId="19" xfId="1" applyFont="1" applyFill="1" applyBorder="1" applyAlignment="1">
      <alignment horizontal="center" vertical="center" wrapText="1"/>
    </xf>
    <xf numFmtId="0" fontId="17" fillId="0" borderId="22" xfId="1" applyFont="1" applyFill="1" applyBorder="1" applyAlignment="1">
      <alignment horizontal="center" vertical="center"/>
    </xf>
    <xf numFmtId="176" fontId="17" fillId="0" borderId="26" xfId="1" applyNumberFormat="1" applyFont="1" applyFill="1" applyBorder="1" applyAlignment="1">
      <alignment vertical="center"/>
    </xf>
    <xf numFmtId="0" fontId="20" fillId="0" borderId="0" xfId="1" applyFont="1" applyFill="1" applyAlignment="1">
      <alignment vertical="center"/>
    </xf>
    <xf numFmtId="0" fontId="21" fillId="0" borderId="0" xfId="1" applyFont="1" applyFill="1" applyAlignment="1">
      <alignment vertical="center"/>
    </xf>
    <xf numFmtId="176" fontId="20" fillId="0" borderId="0" xfId="1" applyNumberFormat="1" applyFont="1" applyFill="1" applyBorder="1" applyAlignment="1">
      <alignment vertical="center"/>
    </xf>
    <xf numFmtId="176" fontId="20" fillId="0" borderId="0" xfId="1" applyNumberFormat="1" applyFont="1" applyAlignment="1">
      <alignment vertical="center"/>
    </xf>
    <xf numFmtId="0" fontId="20" fillId="0" borderId="0" xfId="1" applyFont="1" applyBorder="1" applyAlignment="1">
      <alignment vertical="center"/>
    </xf>
    <xf numFmtId="0" fontId="20" fillId="0" borderId="0" xfId="1" applyFont="1" applyAlignment="1">
      <alignment vertical="center"/>
    </xf>
    <xf numFmtId="0" fontId="20" fillId="3" borderId="2" xfId="1" applyFont="1" applyFill="1" applyBorder="1" applyAlignment="1">
      <alignment vertical="center"/>
    </xf>
    <xf numFmtId="0" fontId="20" fillId="3" borderId="34" xfId="1" applyFont="1" applyFill="1" applyBorder="1" applyAlignment="1">
      <alignment horizontal="center" vertical="center" wrapText="1"/>
    </xf>
    <xf numFmtId="177" fontId="20" fillId="3" borderId="34" xfId="1" applyNumberFormat="1" applyFont="1" applyFill="1" applyBorder="1" applyAlignment="1">
      <alignment horizontal="center" vertical="center" wrapText="1"/>
    </xf>
    <xf numFmtId="0" fontId="20" fillId="3" borderId="5" xfId="1" applyFont="1" applyFill="1" applyBorder="1" applyAlignment="1">
      <alignment horizontal="center" vertical="center" wrapText="1"/>
    </xf>
    <xf numFmtId="0" fontId="20" fillId="0" borderId="6" xfId="1" applyFont="1" applyFill="1" applyBorder="1" applyAlignment="1">
      <alignment vertical="center"/>
    </xf>
    <xf numFmtId="176" fontId="20" fillId="0" borderId="8" xfId="1" applyNumberFormat="1" applyFont="1" applyFill="1" applyBorder="1" applyAlignment="1">
      <alignment horizontal="right" vertical="center"/>
    </xf>
    <xf numFmtId="178" fontId="20" fillId="0" borderId="9" xfId="1" applyNumberFormat="1" applyFont="1" applyFill="1" applyBorder="1" applyAlignment="1">
      <alignment horizontal="right" vertical="center"/>
    </xf>
    <xf numFmtId="0" fontId="20" fillId="0" borderId="10" xfId="1" applyFont="1" applyFill="1" applyBorder="1" applyAlignment="1">
      <alignment vertical="center"/>
    </xf>
    <xf numFmtId="176" fontId="20" fillId="0" borderId="14" xfId="1" applyNumberFormat="1" applyFont="1" applyFill="1" applyBorder="1" applyAlignment="1">
      <alignment horizontal="right" vertical="center"/>
    </xf>
    <xf numFmtId="178" fontId="20" fillId="0" borderId="15" xfId="1" applyNumberFormat="1" applyFont="1" applyFill="1" applyBorder="1" applyAlignment="1">
      <alignment horizontal="right" vertical="center"/>
    </xf>
    <xf numFmtId="0" fontId="20" fillId="0" borderId="43" xfId="1" applyFont="1" applyFill="1" applyBorder="1" applyAlignment="1">
      <alignment vertical="center"/>
    </xf>
    <xf numFmtId="177" fontId="20" fillId="0" borderId="33" xfId="1" applyNumberFormat="1" applyFont="1" applyFill="1" applyBorder="1" applyAlignment="1">
      <alignment horizontal="right" vertical="center"/>
    </xf>
    <xf numFmtId="179" fontId="20" fillId="0" borderId="33" xfId="1" applyNumberFormat="1" applyFont="1" applyFill="1" applyBorder="1" applyAlignment="1">
      <alignment horizontal="right" vertical="center"/>
    </xf>
    <xf numFmtId="180" fontId="20" fillId="0" borderId="26" xfId="1" applyNumberFormat="1" applyFont="1" applyFill="1" applyBorder="1" applyAlignment="1">
      <alignment horizontal="right" vertical="center"/>
    </xf>
    <xf numFmtId="181" fontId="20" fillId="0" borderId="0" xfId="1" applyNumberFormat="1" applyFont="1" applyFill="1" applyAlignment="1">
      <alignment vertical="center"/>
    </xf>
    <xf numFmtId="0" fontId="20" fillId="0" borderId="0" xfId="1" applyFont="1" applyFill="1" applyBorder="1" applyAlignment="1">
      <alignment vertical="center"/>
    </xf>
    <xf numFmtId="0" fontId="20" fillId="0" borderId="0" xfId="1" applyFont="1" applyFill="1" applyAlignment="1">
      <alignment horizontal="right" vertical="top"/>
    </xf>
    <xf numFmtId="181" fontId="20" fillId="0" borderId="0" xfId="1" applyNumberFormat="1" applyFont="1" applyFill="1" applyAlignment="1">
      <alignment vertical="top"/>
    </xf>
    <xf numFmtId="0" fontId="14" fillId="0" borderId="0" xfId="1" applyFont="1" applyFill="1" applyAlignment="1">
      <alignment horizontal="right" vertical="center"/>
    </xf>
    <xf numFmtId="182" fontId="14" fillId="0" borderId="0" xfId="1" applyNumberFormat="1" applyFont="1" applyFill="1" applyAlignment="1">
      <alignment vertical="center"/>
    </xf>
    <xf numFmtId="0" fontId="20" fillId="3" borderId="20" xfId="1" applyFont="1" applyFill="1" applyBorder="1" applyAlignment="1">
      <alignment horizontal="center" vertical="center"/>
    </xf>
    <xf numFmtId="0" fontId="20" fillId="0" borderId="10" xfId="1" applyFont="1" applyFill="1" applyBorder="1" applyAlignment="1">
      <alignment horizontal="center" vertical="center"/>
    </xf>
    <xf numFmtId="176" fontId="17" fillId="0" borderId="14" xfId="1" applyNumberFormat="1" applyFont="1" applyFill="1" applyBorder="1" applyAlignment="1">
      <alignment vertical="center"/>
    </xf>
    <xf numFmtId="176" fontId="17" fillId="0" borderId="15" xfId="1" applyNumberFormat="1" applyFont="1" applyFill="1" applyBorder="1" applyAlignment="1">
      <alignment vertical="center"/>
    </xf>
    <xf numFmtId="0" fontId="20" fillId="0" borderId="12" xfId="1" applyFont="1" applyFill="1" applyBorder="1" applyAlignment="1">
      <alignment horizontal="center" vertical="center"/>
    </xf>
    <xf numFmtId="176" fontId="17" fillId="0" borderId="16" xfId="1" applyNumberFormat="1" applyFont="1" applyFill="1" applyBorder="1" applyAlignment="1">
      <alignment vertical="center"/>
    </xf>
    <xf numFmtId="176" fontId="17" fillId="0" borderId="17" xfId="1" applyNumberFormat="1" applyFont="1" applyFill="1" applyBorder="1" applyAlignment="1">
      <alignment vertical="center"/>
    </xf>
    <xf numFmtId="0" fontId="20" fillId="0" borderId="22" xfId="1" applyFont="1" applyFill="1" applyBorder="1" applyAlignment="1">
      <alignment horizontal="center" vertical="center"/>
    </xf>
    <xf numFmtId="176" fontId="17" fillId="0" borderId="46" xfId="1" applyNumberFormat="1" applyFont="1" applyFill="1" applyBorder="1" applyAlignment="1">
      <alignment vertical="center"/>
    </xf>
    <xf numFmtId="176" fontId="17" fillId="0" borderId="47" xfId="1" applyNumberFormat="1" applyFont="1" applyFill="1" applyBorder="1" applyAlignment="1">
      <alignment vertical="center"/>
    </xf>
    <xf numFmtId="176" fontId="20" fillId="0" borderId="0" xfId="1" applyNumberFormat="1" applyFont="1" applyFill="1" applyAlignment="1">
      <alignment vertical="center"/>
    </xf>
    <xf numFmtId="183" fontId="20" fillId="0" borderId="0" xfId="1" applyNumberFormat="1" applyFont="1" applyFill="1" applyAlignment="1">
      <alignment vertical="center"/>
    </xf>
    <xf numFmtId="176" fontId="20" fillId="3" borderId="19" xfId="1" applyNumberFormat="1" applyFont="1" applyFill="1" applyBorder="1" applyAlignment="1">
      <alignment horizontal="center" vertical="center" wrapText="1"/>
    </xf>
    <xf numFmtId="183" fontId="20" fillId="0" borderId="0" xfId="1" applyNumberFormat="1" applyFont="1" applyFill="1" applyBorder="1" applyAlignment="1">
      <alignment vertical="center" wrapText="1"/>
    </xf>
    <xf numFmtId="183" fontId="14" fillId="0" borderId="0" xfId="1" applyNumberFormat="1" applyFont="1" applyFill="1" applyAlignment="1">
      <alignment vertical="center"/>
    </xf>
    <xf numFmtId="0" fontId="23" fillId="0" borderId="0" xfId="1" applyFont="1" applyFill="1" applyAlignment="1">
      <alignment vertical="center"/>
    </xf>
    <xf numFmtId="0" fontId="17" fillId="0" borderId="0" xfId="1" applyFont="1" applyFill="1" applyAlignment="1">
      <alignment horizontal="right" vertical="center"/>
    </xf>
    <xf numFmtId="182" fontId="17" fillId="0" borderId="0" xfId="1" applyNumberFormat="1" applyFont="1" applyFill="1" applyAlignment="1">
      <alignment vertical="center"/>
    </xf>
    <xf numFmtId="0" fontId="17" fillId="0" borderId="0" xfId="1" applyFont="1" applyFill="1" applyBorder="1" applyAlignment="1">
      <alignment vertical="center"/>
    </xf>
    <xf numFmtId="0" fontId="17" fillId="3" borderId="20" xfId="1" applyFont="1" applyFill="1" applyBorder="1" applyAlignment="1">
      <alignment horizontal="center" vertical="center" wrapText="1"/>
    </xf>
    <xf numFmtId="0" fontId="17" fillId="0" borderId="0" xfId="1" applyFont="1" applyFill="1" applyBorder="1" applyAlignment="1">
      <alignment horizontal="center" vertical="center" wrapText="1"/>
    </xf>
    <xf numFmtId="0" fontId="17" fillId="0" borderId="10" xfId="1" applyFont="1" applyFill="1" applyBorder="1" applyAlignment="1">
      <alignment horizontal="center" vertical="center"/>
    </xf>
    <xf numFmtId="176" fontId="17" fillId="0" borderId="0" xfId="1" applyNumberFormat="1" applyFont="1" applyFill="1" applyBorder="1" applyAlignment="1">
      <alignment vertical="center"/>
    </xf>
    <xf numFmtId="0" fontId="17" fillId="0" borderId="12" xfId="1" applyFont="1" applyFill="1" applyBorder="1" applyAlignment="1">
      <alignment horizontal="center" vertical="center"/>
    </xf>
    <xf numFmtId="176" fontId="17" fillId="0" borderId="0" xfId="1" applyNumberFormat="1" applyFont="1" applyFill="1" applyAlignment="1">
      <alignment vertical="center"/>
    </xf>
    <xf numFmtId="183" fontId="17" fillId="0" borderId="0" xfId="1" applyNumberFormat="1" applyFont="1" applyFill="1" applyAlignment="1">
      <alignment vertical="center"/>
    </xf>
    <xf numFmtId="0" fontId="21" fillId="0" borderId="0" xfId="1" applyFont="1" applyFill="1" applyAlignment="1"/>
    <xf numFmtId="176" fontId="17" fillId="0" borderId="0" xfId="1" applyNumberFormat="1" applyFont="1" applyFill="1" applyAlignment="1">
      <alignment horizontal="right" vertical="center"/>
    </xf>
    <xf numFmtId="176" fontId="17" fillId="0" borderId="0" xfId="1" applyNumberFormat="1" applyFont="1" applyFill="1" applyBorder="1" applyAlignment="1">
      <alignment horizontal="center" vertical="center" wrapText="1"/>
    </xf>
    <xf numFmtId="184" fontId="17" fillId="0" borderId="33" xfId="1" applyNumberFormat="1" applyFont="1" applyFill="1" applyBorder="1" applyAlignment="1">
      <alignment vertical="center"/>
    </xf>
    <xf numFmtId="184" fontId="17" fillId="0" borderId="26" xfId="1" applyNumberFormat="1" applyFont="1" applyFill="1" applyBorder="1" applyAlignment="1">
      <alignment vertical="center"/>
    </xf>
    <xf numFmtId="184" fontId="17" fillId="0" borderId="0" xfId="1" applyNumberFormat="1" applyFont="1" applyFill="1" applyBorder="1" applyAlignment="1">
      <alignment vertical="center"/>
    </xf>
    <xf numFmtId="176" fontId="17" fillId="0" borderId="0" xfId="1" applyNumberFormat="1" applyFont="1" applyFill="1" applyAlignment="1">
      <alignment horizontal="right"/>
    </xf>
    <xf numFmtId="185" fontId="17" fillId="0" borderId="14" xfId="1" applyNumberFormat="1" applyFont="1" applyFill="1" applyBorder="1" applyAlignment="1">
      <alignment vertical="center"/>
    </xf>
    <xf numFmtId="185" fontId="17" fillId="0" borderId="15" xfId="1" applyNumberFormat="1" applyFont="1" applyFill="1" applyBorder="1" applyAlignment="1">
      <alignment vertical="center"/>
    </xf>
    <xf numFmtId="185" fontId="17" fillId="0" borderId="0" xfId="1" applyNumberFormat="1" applyFont="1" applyFill="1" applyBorder="1" applyAlignment="1">
      <alignment vertical="center"/>
    </xf>
    <xf numFmtId="185" fontId="17" fillId="0" borderId="16" xfId="1" applyNumberFormat="1" applyFont="1" applyFill="1" applyBorder="1" applyAlignment="1">
      <alignment vertical="center"/>
    </xf>
    <xf numFmtId="185" fontId="17" fillId="0" borderId="17" xfId="1" applyNumberFormat="1" applyFont="1" applyFill="1" applyBorder="1" applyAlignment="1">
      <alignment vertical="center"/>
    </xf>
    <xf numFmtId="185" fontId="17" fillId="0" borderId="46" xfId="1" applyNumberFormat="1" applyFont="1" applyFill="1" applyBorder="1" applyAlignment="1">
      <alignment vertical="center"/>
    </xf>
    <xf numFmtId="185" fontId="17" fillId="0" borderId="47" xfId="1" applyNumberFormat="1" applyFont="1" applyFill="1" applyBorder="1" applyAlignment="1">
      <alignment vertical="center"/>
    </xf>
    <xf numFmtId="183" fontId="17" fillId="0" borderId="0" xfId="1" applyNumberFormat="1" applyFont="1" applyFill="1" applyBorder="1" applyAlignment="1">
      <alignment vertical="center"/>
    </xf>
    <xf numFmtId="0" fontId="10" fillId="0" borderId="0" xfId="1" applyFont="1"/>
    <xf numFmtId="0" fontId="14" fillId="3" borderId="48" xfId="1" applyFont="1" applyFill="1" applyBorder="1" applyAlignment="1">
      <alignment horizontal="center" vertical="center"/>
    </xf>
    <xf numFmtId="0" fontId="25" fillId="3" borderId="3" xfId="1" applyFont="1" applyFill="1" applyBorder="1" applyAlignment="1">
      <alignment horizontal="left" vertical="center" wrapText="1" indent="1"/>
    </xf>
    <xf numFmtId="186" fontId="25" fillId="3" borderId="34" xfId="1" applyNumberFormat="1" applyFont="1" applyFill="1" applyBorder="1" applyAlignment="1">
      <alignment horizontal="left" vertical="center" indent="1"/>
    </xf>
    <xf numFmtId="186" fontId="25" fillId="3" borderId="34" xfId="1" applyNumberFormat="1" applyFont="1" applyFill="1" applyBorder="1" applyAlignment="1">
      <alignment horizontal="center" vertical="center"/>
    </xf>
    <xf numFmtId="0" fontId="25" fillId="3" borderId="5" xfId="1" applyFont="1" applyFill="1" applyBorder="1" applyAlignment="1">
      <alignment horizontal="left" vertical="center" indent="1"/>
    </xf>
    <xf numFmtId="0" fontId="14" fillId="0" borderId="49" xfId="1" applyFont="1" applyFill="1" applyBorder="1" applyAlignment="1">
      <alignment horizontal="center" vertical="center"/>
    </xf>
    <xf numFmtId="0" fontId="14" fillId="0" borderId="50" xfId="1" applyFont="1" applyFill="1" applyBorder="1" applyAlignment="1">
      <alignment vertical="center" wrapText="1"/>
    </xf>
    <xf numFmtId="186" fontId="14" fillId="0" borderId="51" xfId="1" applyNumberFormat="1" applyFont="1" applyFill="1" applyBorder="1" applyAlignment="1">
      <alignment vertical="center"/>
    </xf>
    <xf numFmtId="0" fontId="14" fillId="0" borderId="51" xfId="1" applyFont="1" applyFill="1" applyBorder="1" applyAlignment="1">
      <alignment horizontal="center" vertical="center"/>
    </xf>
    <xf numFmtId="0" fontId="14" fillId="0" borderId="52" xfId="1" applyFont="1" applyFill="1" applyBorder="1" applyAlignment="1">
      <alignment horizontal="left" vertical="center" indent="1"/>
    </xf>
    <xf numFmtId="0" fontId="14" fillId="0" borderId="53" xfId="1" applyFont="1" applyFill="1" applyBorder="1" applyAlignment="1">
      <alignment horizontal="center" vertical="center"/>
    </xf>
    <xf numFmtId="0" fontId="14" fillId="0" borderId="54" xfId="1" applyFont="1" applyFill="1" applyBorder="1" applyAlignment="1">
      <alignment vertical="center" wrapText="1"/>
    </xf>
    <xf numFmtId="187" fontId="14" fillId="0" borderId="55" xfId="1" applyNumberFormat="1" applyFont="1" applyFill="1" applyBorder="1" applyAlignment="1">
      <alignment vertical="center"/>
    </xf>
    <xf numFmtId="0" fontId="14" fillId="0" borderId="55" xfId="1" applyFont="1" applyFill="1" applyBorder="1" applyAlignment="1">
      <alignment horizontal="center" vertical="center"/>
    </xf>
    <xf numFmtId="0" fontId="14" fillId="0" borderId="56" xfId="1" applyFont="1" applyFill="1" applyBorder="1" applyAlignment="1">
      <alignment horizontal="left" vertical="center" indent="1"/>
    </xf>
    <xf numFmtId="186" fontId="14" fillId="0" borderId="55" xfId="1" applyNumberFormat="1" applyFont="1" applyFill="1" applyBorder="1" applyAlignment="1">
      <alignment vertical="center"/>
    </xf>
    <xf numFmtId="0" fontId="10" fillId="0" borderId="55" xfId="1" applyFont="1" applyBorder="1" applyAlignment="1">
      <alignment horizontal="center" vertical="center"/>
    </xf>
    <xf numFmtId="0" fontId="10" fillId="0" borderId="56" xfId="1" applyFont="1" applyBorder="1" applyAlignment="1">
      <alignment horizontal="left" vertical="center" wrapText="1" indent="1"/>
    </xf>
    <xf numFmtId="0" fontId="10" fillId="0" borderId="57" xfId="1" applyFont="1" applyBorder="1" applyAlignment="1">
      <alignment horizontal="center" vertical="center"/>
    </xf>
    <xf numFmtId="0" fontId="14" fillId="0" borderId="58" xfId="1" applyFont="1" applyFill="1" applyBorder="1" applyAlignment="1">
      <alignment vertical="center" wrapText="1"/>
    </xf>
    <xf numFmtId="187" fontId="14" fillId="0" borderId="59" xfId="1" applyNumberFormat="1" applyFont="1" applyFill="1" applyBorder="1" applyAlignment="1">
      <alignment vertical="center"/>
    </xf>
    <xf numFmtId="0" fontId="10" fillId="0" borderId="59" xfId="1" applyFont="1" applyBorder="1" applyAlignment="1">
      <alignment horizontal="center" vertical="center"/>
    </xf>
    <xf numFmtId="0" fontId="10" fillId="0" borderId="60" xfId="1" applyFont="1" applyBorder="1" applyAlignment="1">
      <alignment horizontal="left" vertical="center" wrapText="1" indent="1"/>
    </xf>
    <xf numFmtId="0" fontId="10" fillId="0" borderId="0" xfId="1" applyFont="1" applyAlignment="1">
      <alignment horizontal="center"/>
    </xf>
    <xf numFmtId="186" fontId="14" fillId="0" borderId="59" xfId="1" applyNumberFormat="1" applyFont="1" applyFill="1" applyBorder="1" applyAlignment="1">
      <alignment vertical="center"/>
    </xf>
    <xf numFmtId="0" fontId="14" fillId="0" borderId="59" xfId="1" applyFont="1" applyFill="1" applyBorder="1" applyAlignment="1">
      <alignment horizontal="center" vertical="center"/>
    </xf>
    <xf numFmtId="0" fontId="14" fillId="0" borderId="60" xfId="1" applyFont="1" applyFill="1" applyBorder="1" applyAlignment="1">
      <alignment horizontal="left" vertical="center" indent="1"/>
    </xf>
    <xf numFmtId="0" fontId="14" fillId="0" borderId="0" xfId="1" applyFont="1"/>
    <xf numFmtId="0" fontId="26" fillId="0" borderId="0" xfId="1" applyFont="1"/>
    <xf numFmtId="0" fontId="14" fillId="0" borderId="0" xfId="1" applyFont="1" applyAlignment="1">
      <alignment horizontal="right"/>
    </xf>
    <xf numFmtId="0" fontId="14" fillId="0" borderId="0" xfId="1" applyFont="1" applyFill="1" applyBorder="1" applyAlignment="1">
      <alignment horizontal="center" vertical="center"/>
    </xf>
    <xf numFmtId="0" fontId="27" fillId="0" borderId="0" xfId="1" applyFont="1"/>
    <xf numFmtId="0" fontId="28" fillId="0" borderId="0" xfId="1" applyFont="1"/>
    <xf numFmtId="183" fontId="14" fillId="3" borderId="36" xfId="1" applyNumberFormat="1" applyFont="1" applyFill="1" applyBorder="1" applyAlignment="1">
      <alignment horizontal="center"/>
    </xf>
    <xf numFmtId="0" fontId="14" fillId="3" borderId="4" xfId="1" applyFont="1" applyFill="1" applyBorder="1"/>
    <xf numFmtId="0" fontId="14" fillId="3" borderId="37" xfId="1" applyFont="1" applyFill="1" applyBorder="1"/>
    <xf numFmtId="0" fontId="28" fillId="0" borderId="0" xfId="1" applyFont="1" applyAlignment="1">
      <alignment shrinkToFit="1"/>
    </xf>
    <xf numFmtId="186" fontId="28" fillId="0" borderId="0" xfId="1" applyNumberFormat="1" applyFont="1"/>
    <xf numFmtId="0" fontId="14" fillId="3" borderId="0" xfId="1" applyFont="1" applyFill="1"/>
    <xf numFmtId="0" fontId="14" fillId="3" borderId="63" xfId="1" applyFont="1" applyFill="1" applyBorder="1"/>
    <xf numFmtId="183" fontId="14" fillId="3" borderId="0" xfId="1" applyNumberFormat="1" applyFont="1" applyFill="1" applyBorder="1" applyAlignment="1">
      <alignment horizontal="center" shrinkToFit="1"/>
    </xf>
    <xf numFmtId="0" fontId="14" fillId="3" borderId="15" xfId="1" applyFont="1" applyFill="1" applyBorder="1" applyAlignment="1">
      <alignment horizontal="center" shrinkToFit="1"/>
    </xf>
    <xf numFmtId="183" fontId="28" fillId="0" borderId="0" xfId="1" applyNumberFormat="1" applyFont="1"/>
    <xf numFmtId="0" fontId="14" fillId="3" borderId="16" xfId="1" applyFont="1" applyFill="1" applyBorder="1"/>
    <xf numFmtId="0" fontId="10" fillId="3" borderId="17" xfId="1" applyFont="1" applyFill="1" applyBorder="1" applyAlignment="1">
      <alignment horizontal="center"/>
    </xf>
    <xf numFmtId="0" fontId="14" fillId="0" borderId="0" xfId="1" applyFont="1" applyAlignment="1">
      <alignment horizontal="center"/>
    </xf>
    <xf numFmtId="0" fontId="14" fillId="3" borderId="18" xfId="1" applyFont="1" applyFill="1" applyBorder="1"/>
    <xf numFmtId="0" fontId="14" fillId="3" borderId="19" xfId="1" applyFont="1" applyFill="1" applyBorder="1" applyAlignment="1">
      <alignment horizontal="center"/>
    </xf>
    <xf numFmtId="0" fontId="28" fillId="0" borderId="0" xfId="1" applyFont="1" applyAlignment="1">
      <alignment horizontal="center"/>
    </xf>
    <xf numFmtId="0" fontId="14" fillId="0" borderId="12" xfId="1" applyFont="1" applyFill="1" applyBorder="1" applyAlignment="1">
      <alignment vertical="center"/>
    </xf>
    <xf numFmtId="188" fontId="14" fillId="0" borderId="65" xfId="1" applyNumberFormat="1" applyFont="1" applyBorder="1"/>
    <xf numFmtId="188" fontId="14" fillId="0" borderId="15" xfId="1" applyNumberFormat="1" applyFont="1" applyBorder="1"/>
    <xf numFmtId="38" fontId="28" fillId="0" borderId="0" xfId="1" applyNumberFormat="1" applyFont="1" applyBorder="1"/>
    <xf numFmtId="183" fontId="14" fillId="0" borderId="0" xfId="1" applyNumberFormat="1" applyFont="1" applyBorder="1"/>
    <xf numFmtId="0" fontId="14" fillId="0" borderId="0" xfId="1" applyFont="1" applyBorder="1"/>
    <xf numFmtId="0" fontId="14" fillId="0" borderId="66" xfId="1" applyFont="1" applyFill="1" applyBorder="1" applyAlignment="1">
      <alignment vertical="center"/>
    </xf>
    <xf numFmtId="188" fontId="14" fillId="0" borderId="67" xfId="1" applyNumberFormat="1" applyFont="1" applyBorder="1"/>
    <xf numFmtId="188" fontId="14" fillId="0" borderId="56" xfId="1" applyNumberFormat="1" applyFont="1" applyBorder="1"/>
    <xf numFmtId="186" fontId="14" fillId="0" borderId="68" xfId="1" applyNumberFormat="1" applyFont="1" applyBorder="1"/>
    <xf numFmtId="0" fontId="14" fillId="0" borderId="20" xfId="1" applyFont="1" applyFill="1" applyBorder="1" applyAlignment="1">
      <alignment vertical="center"/>
    </xf>
    <xf numFmtId="188" fontId="14" fillId="0" borderId="69" xfId="1" applyNumberFormat="1" applyFont="1" applyBorder="1"/>
    <xf numFmtId="188" fontId="14" fillId="0" borderId="19" xfId="1" applyNumberFormat="1" applyFont="1" applyBorder="1"/>
    <xf numFmtId="0" fontId="14" fillId="0" borderId="0" xfId="1" applyFont="1" applyAlignment="1">
      <alignment vertical="top"/>
    </xf>
    <xf numFmtId="0" fontId="14" fillId="0" borderId="43" xfId="1" applyFont="1" applyBorder="1" applyAlignment="1"/>
    <xf numFmtId="188" fontId="14" fillId="0" borderId="70" xfId="1" applyNumberFormat="1" applyFont="1" applyBorder="1"/>
    <xf numFmtId="188" fontId="14" fillId="0" borderId="47" xfId="1" applyNumberFormat="1" applyFont="1" applyBorder="1"/>
    <xf numFmtId="0" fontId="14" fillId="0" borderId="0" xfId="1" applyFont="1" applyAlignment="1">
      <alignment shrinkToFit="1"/>
    </xf>
    <xf numFmtId="186" fontId="14" fillId="0" borderId="0" xfId="1" applyNumberFormat="1" applyFont="1"/>
    <xf numFmtId="0" fontId="29" fillId="0" borderId="0" xfId="1" applyFont="1" applyBorder="1"/>
    <xf numFmtId="0" fontId="29" fillId="0" borderId="0" xfId="1" applyFont="1"/>
    <xf numFmtId="183" fontId="14" fillId="0" borderId="0" xfId="1" applyNumberFormat="1" applyFont="1"/>
    <xf numFmtId="38" fontId="14" fillId="0" borderId="0" xfId="1" applyNumberFormat="1" applyFont="1"/>
    <xf numFmtId="0" fontId="14" fillId="0" borderId="24" xfId="1" applyFont="1" applyBorder="1" applyAlignment="1">
      <alignment horizontal="right"/>
    </xf>
    <xf numFmtId="0" fontId="14" fillId="3" borderId="32" xfId="1" applyFont="1" applyFill="1" applyBorder="1" applyAlignment="1">
      <alignment horizontal="center" vertical="center" shrinkToFit="1"/>
    </xf>
    <xf numFmtId="186" fontId="28" fillId="0" borderId="71" xfId="1" applyNumberFormat="1" applyFont="1" applyBorder="1"/>
    <xf numFmtId="0" fontId="5" fillId="0" borderId="0" xfId="1"/>
    <xf numFmtId="0" fontId="14" fillId="3" borderId="17" xfId="1" applyFont="1" applyFill="1" applyBorder="1" applyAlignment="1">
      <alignment horizontal="center" vertical="center" shrinkToFit="1"/>
    </xf>
    <xf numFmtId="186" fontId="14" fillId="0" borderId="8" xfId="1" applyNumberFormat="1" applyFont="1" applyBorder="1"/>
    <xf numFmtId="0" fontId="14" fillId="3" borderId="19" xfId="1" applyFont="1" applyFill="1" applyBorder="1" applyAlignment="1">
      <alignment horizontal="center" vertical="center"/>
    </xf>
    <xf numFmtId="183" fontId="28" fillId="0" borderId="0" xfId="1" applyNumberFormat="1" applyFont="1" applyBorder="1"/>
    <xf numFmtId="188" fontId="14" fillId="0" borderId="16" xfId="1" applyNumberFormat="1" applyFont="1" applyBorder="1"/>
    <xf numFmtId="188" fontId="14" fillId="0" borderId="42" xfId="1" applyNumberFormat="1" applyFont="1" applyBorder="1"/>
    <xf numFmtId="0" fontId="31" fillId="0" borderId="0" xfId="1" applyFont="1" applyBorder="1"/>
    <xf numFmtId="177" fontId="14" fillId="0" borderId="0" xfId="1" applyNumberFormat="1" applyFont="1" applyBorder="1"/>
    <xf numFmtId="183" fontId="14" fillId="0" borderId="0" xfId="1" applyNumberFormat="1" applyFont="1" applyBorder="1" applyAlignment="1">
      <alignment horizontal="center"/>
    </xf>
    <xf numFmtId="183" fontId="14" fillId="0" borderId="0" xfId="1" applyNumberFormat="1" applyFont="1" applyAlignment="1">
      <alignment horizontal="center"/>
    </xf>
    <xf numFmtId="188" fontId="14" fillId="0" borderId="55" xfId="1" applyNumberFormat="1" applyFont="1" applyBorder="1"/>
    <xf numFmtId="188" fontId="14" fillId="0" borderId="72" xfId="1" applyNumberFormat="1" applyFont="1" applyBorder="1"/>
    <xf numFmtId="0" fontId="31" fillId="0" borderId="0" xfId="1" applyFont="1" applyBorder="1" applyAlignment="1">
      <alignment shrinkToFit="1"/>
    </xf>
    <xf numFmtId="186" fontId="31" fillId="0" borderId="0" xfId="1" applyNumberFormat="1" applyFont="1" applyBorder="1"/>
    <xf numFmtId="183" fontId="31" fillId="0" borderId="0" xfId="1" applyNumberFormat="1" applyFont="1" applyBorder="1"/>
    <xf numFmtId="186" fontId="14" fillId="0" borderId="0" xfId="1" applyNumberFormat="1" applyFont="1" applyBorder="1"/>
    <xf numFmtId="189" fontId="14" fillId="0" borderId="0" xfId="1" applyNumberFormat="1" applyFont="1"/>
    <xf numFmtId="188" fontId="14" fillId="0" borderId="73" xfId="1" applyNumberFormat="1" applyFont="1" applyBorder="1"/>
    <xf numFmtId="188" fontId="14" fillId="0" borderId="74" xfId="1" applyNumberFormat="1" applyFont="1" applyBorder="1"/>
    <xf numFmtId="0" fontId="14" fillId="0" borderId="43" xfId="1" applyFont="1" applyBorder="1"/>
    <xf numFmtId="188" fontId="14" fillId="0" borderId="33" xfId="1" applyNumberFormat="1" applyFont="1" applyBorder="1"/>
    <xf numFmtId="188" fontId="14" fillId="0" borderId="75" xfId="1" applyNumberFormat="1" applyFont="1" applyBorder="1"/>
    <xf numFmtId="186" fontId="31" fillId="0" borderId="76" xfId="1" applyNumberFormat="1" applyFont="1" applyBorder="1"/>
    <xf numFmtId="0" fontId="14" fillId="5" borderId="0" xfId="1" applyFont="1" applyFill="1" applyAlignment="1">
      <alignment horizontal="center"/>
    </xf>
    <xf numFmtId="0" fontId="14" fillId="3" borderId="30" xfId="1" applyFont="1" applyFill="1" applyBorder="1"/>
    <xf numFmtId="183" fontId="14" fillId="3" borderId="32" xfId="1" applyNumberFormat="1" applyFont="1" applyFill="1" applyBorder="1" applyAlignment="1">
      <alignment horizontal="center"/>
    </xf>
    <xf numFmtId="0" fontId="14" fillId="3" borderId="12" xfId="1" applyFont="1" applyFill="1" applyBorder="1"/>
    <xf numFmtId="183" fontId="14" fillId="3" borderId="17" xfId="1" applyNumberFormat="1" applyFont="1" applyFill="1" applyBorder="1" applyAlignment="1">
      <alignment horizontal="center" shrinkToFit="1"/>
    </xf>
    <xf numFmtId="0" fontId="14" fillId="3" borderId="20" xfId="1" applyFont="1" applyFill="1" applyBorder="1"/>
    <xf numFmtId="183" fontId="14" fillId="3" borderId="19" xfId="1" applyNumberFormat="1" applyFont="1" applyFill="1" applyBorder="1" applyAlignment="1">
      <alignment shrinkToFit="1"/>
    </xf>
    <xf numFmtId="0" fontId="14" fillId="0" borderId="0" xfId="1" applyFont="1" applyAlignment="1"/>
    <xf numFmtId="0" fontId="14" fillId="0" borderId="10" xfId="1" applyFont="1" applyFill="1" applyBorder="1" applyAlignment="1">
      <alignment vertical="center"/>
    </xf>
    <xf numFmtId="185" fontId="14" fillId="0" borderId="15" xfId="1" applyNumberFormat="1" applyFont="1" applyBorder="1"/>
    <xf numFmtId="177" fontId="14" fillId="0" borderId="8" xfId="1" applyNumberFormat="1" applyFont="1" applyBorder="1"/>
    <xf numFmtId="190" fontId="14" fillId="0" borderId="8" xfId="1" applyNumberFormat="1" applyFont="1" applyBorder="1"/>
    <xf numFmtId="177" fontId="14" fillId="0" borderId="8" xfId="1" applyNumberFormat="1" applyFont="1" applyBorder="1" applyAlignment="1">
      <alignment horizontal="center" vertical="center"/>
    </xf>
    <xf numFmtId="0" fontId="28" fillId="0" borderId="0" xfId="1" applyFont="1" applyAlignment="1"/>
    <xf numFmtId="185" fontId="14" fillId="0" borderId="56" xfId="1" applyNumberFormat="1" applyFont="1" applyBorder="1"/>
    <xf numFmtId="0" fontId="14" fillId="0" borderId="0" xfId="1" applyFont="1" applyBorder="1" applyAlignment="1">
      <alignment horizontal="center"/>
    </xf>
    <xf numFmtId="188" fontId="28" fillId="0" borderId="0" xfId="1" applyNumberFormat="1" applyFont="1"/>
    <xf numFmtId="185" fontId="14" fillId="0" borderId="19" xfId="1" applyNumberFormat="1" applyFont="1" applyBorder="1"/>
    <xf numFmtId="189" fontId="14" fillId="0" borderId="0" xfId="1" applyNumberFormat="1" applyFont="1" applyBorder="1"/>
    <xf numFmtId="185" fontId="14" fillId="0" borderId="26" xfId="1" applyNumberFormat="1" applyFont="1" applyBorder="1"/>
    <xf numFmtId="0" fontId="14" fillId="0" borderId="0" xfId="1" applyFont="1" applyAlignment="1">
      <alignment horizontal="center" vertical="center"/>
    </xf>
    <xf numFmtId="188" fontId="14" fillId="0" borderId="0" xfId="1" applyNumberFormat="1" applyFont="1" applyAlignment="1">
      <alignment horizontal="right" vertical="center"/>
    </xf>
    <xf numFmtId="0" fontId="14" fillId="0" borderId="41" xfId="1" applyFont="1" applyBorder="1" applyAlignment="1">
      <alignment shrinkToFit="1"/>
    </xf>
    <xf numFmtId="185" fontId="14" fillId="0" borderId="17" xfId="1" applyNumberFormat="1" applyFont="1" applyBorder="1"/>
    <xf numFmtId="188" fontId="14" fillId="0" borderId="0" xfId="1" applyNumberFormat="1" applyFont="1" applyBorder="1"/>
    <xf numFmtId="0" fontId="14" fillId="0" borderId="53" xfId="1" applyFont="1" applyBorder="1" applyAlignment="1">
      <alignment shrinkToFit="1"/>
    </xf>
    <xf numFmtId="188" fontId="28" fillId="0" borderId="71" xfId="1" applyNumberFormat="1" applyFont="1" applyBorder="1"/>
    <xf numFmtId="0" fontId="14" fillId="0" borderId="0" xfId="1" applyFont="1" applyBorder="1" applyAlignment="1">
      <alignment horizontal="right"/>
    </xf>
    <xf numFmtId="177" fontId="14" fillId="0" borderId="0" xfId="1" applyNumberFormat="1" applyFont="1"/>
    <xf numFmtId="0" fontId="14" fillId="0" borderId="0" xfId="1" applyFont="1" applyBorder="1" applyAlignment="1">
      <alignment shrinkToFit="1"/>
    </xf>
    <xf numFmtId="187" fontId="14" fillId="0" borderId="0" xfId="1" applyNumberFormat="1" applyFont="1" applyBorder="1"/>
    <xf numFmtId="188" fontId="31" fillId="0" borderId="0" xfId="1" applyNumberFormat="1" applyFont="1"/>
    <xf numFmtId="0" fontId="14" fillId="0" borderId="77" xfId="1" applyFont="1" applyBorder="1" applyAlignment="1">
      <alignment shrinkToFit="1"/>
    </xf>
    <xf numFmtId="185" fontId="14" fillId="0" borderId="78" xfId="1" applyNumberFormat="1" applyFont="1" applyBorder="1"/>
    <xf numFmtId="188" fontId="14" fillId="0" borderId="8" xfId="1" applyNumberFormat="1" applyFont="1" applyBorder="1"/>
    <xf numFmtId="0" fontId="14" fillId="0" borderId="79" xfId="1" applyFont="1" applyBorder="1"/>
    <xf numFmtId="185" fontId="14" fillId="0" borderId="0" xfId="1" applyNumberFormat="1" applyFont="1" applyBorder="1"/>
    <xf numFmtId="188" fontId="31" fillId="0" borderId="76" xfId="1" applyNumberFormat="1" applyFont="1" applyBorder="1"/>
    <xf numFmtId="186" fontId="31" fillId="0" borderId="0" xfId="1" applyNumberFormat="1" applyFont="1"/>
    <xf numFmtId="0" fontId="21" fillId="0" borderId="0" xfId="1" applyFont="1"/>
    <xf numFmtId="0" fontId="25" fillId="0" borderId="0" xfId="1" applyFont="1" applyAlignment="1">
      <alignment vertical="center"/>
    </xf>
    <xf numFmtId="0" fontId="14" fillId="0" borderId="0" xfId="1" applyFont="1" applyAlignment="1">
      <alignment vertical="center"/>
    </xf>
    <xf numFmtId="191" fontId="14" fillId="3" borderId="48" xfId="1" applyNumberFormat="1" applyFont="1" applyFill="1" applyBorder="1" applyAlignment="1">
      <alignment vertical="center" shrinkToFit="1"/>
    </xf>
    <xf numFmtId="0" fontId="14" fillId="3" borderId="3" xfId="1" applyFont="1" applyFill="1" applyBorder="1" applyAlignment="1">
      <alignment horizontal="center" vertical="center"/>
    </xf>
    <xf numFmtId="0" fontId="14" fillId="3" borderId="5" xfId="1" applyFont="1" applyFill="1" applyBorder="1" applyAlignment="1">
      <alignment horizontal="center" vertical="center"/>
    </xf>
    <xf numFmtId="0" fontId="14" fillId="0" borderId="38" xfId="1" applyFont="1" applyFill="1" applyBorder="1" applyAlignment="1">
      <alignment vertical="center"/>
    </xf>
    <xf numFmtId="0" fontId="14" fillId="0" borderId="11" xfId="1" applyFont="1" applyFill="1" applyBorder="1" applyAlignment="1">
      <alignment vertical="center"/>
    </xf>
    <xf numFmtId="188" fontId="14" fillId="0" borderId="17" xfId="1" applyNumberFormat="1" applyFont="1" applyBorder="1" applyAlignment="1">
      <alignment vertical="center"/>
    </xf>
    <xf numFmtId="188" fontId="14" fillId="0" borderId="0" xfId="1" applyNumberFormat="1" applyFont="1" applyFill="1" applyBorder="1" applyAlignment="1">
      <alignment vertical="center"/>
    </xf>
    <xf numFmtId="0" fontId="14" fillId="0" borderId="41" xfId="1" applyFont="1" applyFill="1" applyBorder="1" applyAlignment="1">
      <alignment vertical="center"/>
    </xf>
    <xf numFmtId="0" fontId="14" fillId="0" borderId="13" xfId="1" applyFont="1" applyFill="1" applyBorder="1" applyAlignment="1">
      <alignment vertical="center"/>
    </xf>
    <xf numFmtId="0" fontId="14" fillId="0" borderId="79" xfId="1" applyFont="1" applyFill="1" applyBorder="1" applyAlignment="1">
      <alignment horizontal="center" vertical="center"/>
    </xf>
    <xf numFmtId="0" fontId="14" fillId="0" borderId="25" xfId="1" applyFont="1" applyFill="1" applyBorder="1" applyAlignment="1">
      <alignment vertical="center"/>
    </xf>
    <xf numFmtId="188" fontId="14" fillId="0" borderId="26" xfId="1" applyNumberFormat="1" applyFont="1" applyBorder="1" applyAlignment="1">
      <alignment vertical="center"/>
    </xf>
    <xf numFmtId="0" fontId="25" fillId="0" borderId="0" xfId="1" applyFont="1"/>
    <xf numFmtId="0" fontId="14" fillId="3" borderId="35" xfId="1" applyFont="1" applyFill="1" applyBorder="1"/>
    <xf numFmtId="0" fontId="14" fillId="3" borderId="80" xfId="1" applyFont="1" applyFill="1" applyBorder="1" applyAlignment="1">
      <alignment horizontal="center" vertical="center"/>
    </xf>
    <xf numFmtId="0" fontId="14" fillId="3" borderId="31" xfId="1" applyFont="1" applyFill="1" applyBorder="1" applyAlignment="1">
      <alignment horizontal="center" vertical="center" wrapText="1"/>
    </xf>
    <xf numFmtId="0" fontId="14" fillId="3" borderId="32" xfId="1" applyFont="1" applyFill="1" applyBorder="1" applyAlignment="1">
      <alignment horizontal="center" vertical="center" wrapText="1"/>
    </xf>
    <xf numFmtId="0" fontId="14" fillId="3" borderId="81" xfId="1" applyFont="1" applyFill="1" applyBorder="1" applyAlignment="1">
      <alignment horizontal="center" vertical="center" shrinkToFit="1"/>
    </xf>
    <xf numFmtId="0" fontId="14" fillId="3" borderId="21" xfId="1" applyFont="1" applyFill="1" applyBorder="1" applyAlignment="1">
      <alignment horizontal="center" vertical="center" shrinkToFit="1"/>
    </xf>
    <xf numFmtId="0" fontId="14" fillId="3" borderId="18" xfId="1" applyFont="1" applyFill="1" applyBorder="1" applyAlignment="1">
      <alignment horizontal="center" vertical="center" wrapText="1"/>
    </xf>
    <xf numFmtId="0" fontId="14" fillId="3" borderId="19" xfId="1" applyFont="1" applyFill="1" applyBorder="1" applyAlignment="1">
      <alignment horizontal="center" vertical="center" wrapText="1"/>
    </xf>
    <xf numFmtId="0" fontId="14" fillId="0" borderId="0" xfId="1" applyFont="1" applyBorder="1" applyAlignment="1">
      <alignment horizontal="center" vertical="center" wrapText="1"/>
    </xf>
    <xf numFmtId="0" fontId="14" fillId="0" borderId="38" xfId="1" applyFont="1" applyFill="1" applyBorder="1"/>
    <xf numFmtId="0" fontId="14" fillId="0" borderId="11" xfId="1" applyFont="1" applyFill="1" applyBorder="1"/>
    <xf numFmtId="192" fontId="14" fillId="0" borderId="65" xfId="1" applyNumberFormat="1" applyFont="1" applyBorder="1"/>
    <xf numFmtId="192" fontId="14" fillId="0" borderId="39" xfId="1" applyNumberFormat="1" applyFont="1" applyBorder="1"/>
    <xf numFmtId="192" fontId="14" fillId="0" borderId="40" xfId="1" applyNumberFormat="1" applyFont="1" applyBorder="1"/>
    <xf numFmtId="193" fontId="14" fillId="0" borderId="0" xfId="1" applyNumberFormat="1" applyFont="1" applyBorder="1"/>
    <xf numFmtId="0" fontId="14" fillId="0" borderId="41" xfId="1" applyFont="1" applyFill="1" applyBorder="1"/>
    <xf numFmtId="0" fontId="14" fillId="0" borderId="13" xfId="1" applyFont="1" applyFill="1" applyBorder="1"/>
    <xf numFmtId="192" fontId="14" fillId="0" borderId="82" xfId="1" applyNumberFormat="1" applyFont="1" applyBorder="1"/>
    <xf numFmtId="192" fontId="14" fillId="0" borderId="0" xfId="1" applyNumberFormat="1" applyFont="1" applyBorder="1"/>
    <xf numFmtId="192" fontId="14" fillId="0" borderId="42" xfId="1" applyNumberFormat="1" applyFont="1" applyBorder="1"/>
    <xf numFmtId="0" fontId="14" fillId="0" borderId="44" xfId="1" applyFont="1" applyFill="1" applyBorder="1"/>
    <xf numFmtId="0" fontId="14" fillId="0" borderId="23" xfId="1" applyFont="1" applyFill="1" applyBorder="1"/>
    <xf numFmtId="192" fontId="14" fillId="0" borderId="83" xfId="1" applyNumberFormat="1" applyFont="1" applyBorder="1"/>
    <xf numFmtId="192" fontId="14" fillId="0" borderId="24" xfId="1" applyNumberFormat="1" applyFont="1" applyBorder="1"/>
    <xf numFmtId="192" fontId="14" fillId="0" borderId="45" xfId="1" applyNumberFormat="1" applyFont="1" applyBorder="1"/>
    <xf numFmtId="49" fontId="14" fillId="0" borderId="0" xfId="1" applyNumberFormat="1" applyFont="1" applyBorder="1"/>
    <xf numFmtId="0" fontId="14" fillId="3" borderId="32" xfId="1" applyFont="1" applyFill="1" applyBorder="1"/>
    <xf numFmtId="193" fontId="14" fillId="3" borderId="19" xfId="1" applyNumberFormat="1" applyFont="1" applyFill="1" applyBorder="1" applyAlignment="1">
      <alignment horizontal="center" vertical="center"/>
    </xf>
    <xf numFmtId="188" fontId="14" fillId="0" borderId="0" xfId="2" applyNumberFormat="1" applyFont="1" applyBorder="1" applyAlignment="1">
      <alignment vertical="center"/>
    </xf>
    <xf numFmtId="188" fontId="14" fillId="0" borderId="15" xfId="1" applyNumberFormat="1" applyFont="1" applyBorder="1" applyAlignment="1">
      <alignment vertical="center"/>
    </xf>
    <xf numFmtId="0" fontId="14" fillId="0" borderId="25" xfId="1" applyFont="1" applyBorder="1"/>
    <xf numFmtId="188" fontId="14" fillId="0" borderId="84" xfId="1" applyNumberFormat="1" applyFont="1" applyBorder="1"/>
    <xf numFmtId="188" fontId="14" fillId="0" borderId="25" xfId="1" applyNumberFormat="1" applyFont="1" applyBorder="1"/>
    <xf numFmtId="188" fontId="14" fillId="0" borderId="26" xfId="1" applyNumberFormat="1" applyFont="1" applyBorder="1" applyAlignment="1"/>
    <xf numFmtId="0" fontId="14" fillId="0" borderId="0" xfId="1" applyFont="1" applyFill="1" applyBorder="1"/>
    <xf numFmtId="38" fontId="14" fillId="0" borderId="0" xfId="2" applyFont="1" applyBorder="1"/>
    <xf numFmtId="0" fontId="14" fillId="3" borderId="85" xfId="1" applyFont="1" applyFill="1" applyBorder="1" applyAlignment="1">
      <alignment horizontal="center" vertical="center"/>
    </xf>
    <xf numFmtId="0" fontId="14" fillId="3" borderId="86" xfId="1" applyFont="1" applyFill="1" applyBorder="1" applyAlignment="1">
      <alignment horizontal="center" vertical="center" wrapText="1"/>
    </xf>
    <xf numFmtId="0" fontId="14" fillId="0" borderId="42" xfId="1" applyFont="1" applyFill="1" applyBorder="1"/>
    <xf numFmtId="0" fontId="14" fillId="0" borderId="87" xfId="1" applyFont="1" applyBorder="1"/>
    <xf numFmtId="188" fontId="14" fillId="0" borderId="88" xfId="1" applyNumberFormat="1" applyFont="1" applyBorder="1" applyAlignment="1">
      <alignment vertical="center"/>
    </xf>
    <xf numFmtId="0" fontId="14" fillId="0" borderId="89" xfId="1" applyFont="1" applyBorder="1"/>
    <xf numFmtId="192" fontId="14" fillId="0" borderId="88" xfId="1" applyNumberFormat="1" applyFont="1" applyFill="1" applyBorder="1"/>
    <xf numFmtId="188" fontId="14" fillId="0" borderId="88" xfId="1" applyNumberFormat="1" applyFont="1" applyBorder="1"/>
    <xf numFmtId="192" fontId="14" fillId="0" borderId="90" xfId="1" applyNumberFormat="1" applyFont="1" applyFill="1" applyBorder="1"/>
    <xf numFmtId="0" fontId="14" fillId="0" borderId="75" xfId="1" applyFont="1" applyBorder="1"/>
    <xf numFmtId="188" fontId="14" fillId="0" borderId="91" xfId="1" applyNumberFormat="1" applyFont="1" applyFill="1" applyBorder="1" applyAlignment="1">
      <alignment vertical="center"/>
    </xf>
    <xf numFmtId="0" fontId="14" fillId="0" borderId="92" xfId="1" applyFont="1" applyBorder="1"/>
    <xf numFmtId="0" fontId="14" fillId="0" borderId="93" xfId="1" applyFont="1" applyBorder="1"/>
    <xf numFmtId="0" fontId="14" fillId="0" borderId="94" xfId="1" applyFont="1" applyBorder="1"/>
    <xf numFmtId="188" fontId="14" fillId="0" borderId="91" xfId="1" applyNumberFormat="1" applyFont="1" applyFill="1" applyBorder="1"/>
    <xf numFmtId="192" fontId="14" fillId="0" borderId="0" xfId="2" applyNumberFormat="1" applyFont="1" applyBorder="1"/>
    <xf numFmtId="192" fontId="14" fillId="0" borderId="42" xfId="2" applyNumberFormat="1" applyFont="1" applyBorder="1"/>
    <xf numFmtId="192" fontId="14" fillId="0" borderId="24" xfId="2" applyNumberFormat="1" applyFont="1" applyBorder="1"/>
    <xf numFmtId="192" fontId="14" fillId="0" borderId="45" xfId="2" applyNumberFormat="1" applyFont="1" applyBorder="1"/>
    <xf numFmtId="0" fontId="32" fillId="3" borderId="86" xfId="1" applyFont="1" applyFill="1" applyBorder="1" applyAlignment="1">
      <alignment horizontal="center" vertical="center" wrapText="1"/>
    </xf>
    <xf numFmtId="0" fontId="14" fillId="0" borderId="40" xfId="1" applyFont="1" applyFill="1" applyBorder="1"/>
    <xf numFmtId="188" fontId="14" fillId="0" borderId="95" xfId="1" applyNumberFormat="1" applyFont="1" applyBorder="1"/>
    <xf numFmtId="192" fontId="14" fillId="0" borderId="95" xfId="1" applyNumberFormat="1" applyFont="1" applyFill="1" applyBorder="1"/>
    <xf numFmtId="188" fontId="14" fillId="0" borderId="95" xfId="1" applyNumberFormat="1" applyFont="1" applyBorder="1" applyAlignment="1">
      <alignment vertical="center"/>
    </xf>
    <xf numFmtId="0" fontId="14" fillId="0" borderId="96" xfId="1" applyFont="1" applyBorder="1"/>
    <xf numFmtId="0" fontId="14" fillId="0" borderId="97" xfId="1" applyFont="1" applyBorder="1"/>
    <xf numFmtId="0" fontId="21" fillId="0" borderId="0" xfId="1" applyFont="1" applyAlignment="1">
      <alignment vertical="center"/>
    </xf>
    <xf numFmtId="0" fontId="14" fillId="3" borderId="34" xfId="1" applyFont="1" applyFill="1" applyBorder="1" applyAlignment="1">
      <alignment horizontal="center" vertical="center"/>
    </xf>
    <xf numFmtId="0" fontId="14" fillId="0" borderId="0" xfId="1" applyFont="1" applyFill="1" applyBorder="1" applyAlignment="1">
      <alignment horizontal="center" vertical="center" wrapText="1"/>
    </xf>
    <xf numFmtId="183" fontId="14" fillId="0" borderId="0" xfId="1" applyNumberFormat="1" applyFont="1" applyFill="1" applyBorder="1" applyAlignment="1">
      <alignment vertical="center"/>
    </xf>
    <xf numFmtId="183" fontId="14" fillId="0" borderId="0" xfId="1" applyNumberFormat="1" applyFont="1" applyFill="1" applyBorder="1" applyAlignment="1">
      <alignment horizontal="center" vertical="center" wrapText="1"/>
    </xf>
    <xf numFmtId="183" fontId="14" fillId="0" borderId="0" xfId="1" applyNumberFormat="1" applyFont="1" applyFill="1" applyBorder="1" applyAlignment="1">
      <alignment horizontal="center" vertical="center"/>
    </xf>
    <xf numFmtId="0" fontId="14" fillId="0" borderId="38" xfId="1" applyFont="1" applyFill="1" applyBorder="1" applyAlignment="1">
      <alignment horizontal="center" vertical="center"/>
    </xf>
    <xf numFmtId="188" fontId="14" fillId="0" borderId="16" xfId="1" applyNumberFormat="1" applyFont="1" applyBorder="1" applyAlignment="1">
      <alignment vertical="center"/>
    </xf>
    <xf numFmtId="0" fontId="14" fillId="0" borderId="41" xfId="1" applyFont="1" applyBorder="1" applyAlignment="1">
      <alignment vertical="center"/>
    </xf>
    <xf numFmtId="0" fontId="14" fillId="0" borderId="41" xfId="1" applyFont="1" applyFill="1" applyBorder="1" applyAlignment="1">
      <alignment horizontal="center" vertical="center"/>
    </xf>
    <xf numFmtId="0" fontId="5" fillId="0" borderId="41" xfId="1" applyBorder="1" applyAlignment="1">
      <alignment vertical="center"/>
    </xf>
    <xf numFmtId="188" fontId="14" fillId="0" borderId="33" xfId="1" applyNumberFormat="1" applyFont="1" applyBorder="1" applyAlignment="1">
      <alignment vertical="center"/>
    </xf>
    <xf numFmtId="0" fontId="14" fillId="0" borderId="89" xfId="1" applyFont="1" applyBorder="1" applyAlignment="1">
      <alignment vertical="center"/>
    </xf>
    <xf numFmtId="188" fontId="14" fillId="0" borderId="91" xfId="1" applyNumberFormat="1" applyFont="1" applyBorder="1" applyAlignment="1">
      <alignment horizontal="right" vertical="center"/>
    </xf>
    <xf numFmtId="183" fontId="14" fillId="0" borderId="0" xfId="1" applyNumberFormat="1" applyFont="1" applyAlignment="1">
      <alignment horizontal="center" vertical="center"/>
    </xf>
    <xf numFmtId="180" fontId="14" fillId="0" borderId="91" xfId="1" applyNumberFormat="1" applyFont="1" applyFill="1" applyBorder="1" applyAlignment="1">
      <alignment horizontal="right" vertical="center"/>
    </xf>
    <xf numFmtId="183" fontId="14" fillId="0" borderId="0" xfId="1" applyNumberFormat="1" applyFont="1" applyBorder="1" applyAlignment="1">
      <alignment horizontal="center" vertical="center"/>
    </xf>
    <xf numFmtId="188" fontId="14" fillId="0" borderId="91" xfId="1" applyNumberFormat="1" applyFont="1" applyBorder="1" applyAlignment="1">
      <alignment vertical="center"/>
    </xf>
    <xf numFmtId="0" fontId="14" fillId="0" borderId="0" xfId="1" applyFont="1" applyFill="1" applyBorder="1" applyAlignment="1">
      <alignment vertical="center"/>
    </xf>
    <xf numFmtId="188" fontId="14" fillId="0" borderId="0" xfId="1" applyNumberFormat="1" applyFont="1" applyBorder="1" applyAlignment="1">
      <alignment vertical="center"/>
    </xf>
    <xf numFmtId="0" fontId="14" fillId="0" borderId="0" xfId="1" applyFont="1" applyBorder="1" applyAlignment="1">
      <alignment vertical="center"/>
    </xf>
    <xf numFmtId="188" fontId="14" fillId="0" borderId="0" xfId="1" applyNumberFormat="1" applyFont="1" applyBorder="1" applyAlignment="1">
      <alignment horizontal="right" vertical="center"/>
    </xf>
    <xf numFmtId="180" fontId="14" fillId="0" borderId="0" xfId="1" applyNumberFormat="1" applyFont="1" applyFill="1" applyBorder="1" applyAlignment="1">
      <alignment horizontal="right" vertical="center"/>
    </xf>
    <xf numFmtId="188" fontId="14" fillId="0" borderId="36" xfId="1" applyNumberFormat="1" applyFont="1" applyBorder="1" applyAlignment="1">
      <alignment vertical="center"/>
    </xf>
    <xf numFmtId="183" fontId="14" fillId="0" borderId="0" xfId="1" applyNumberFormat="1" applyFont="1" applyAlignment="1">
      <alignment vertical="center"/>
    </xf>
    <xf numFmtId="183" fontId="14" fillId="0" borderId="0" xfId="1" applyNumberFormat="1" applyFont="1" applyBorder="1" applyAlignment="1">
      <alignment vertical="center"/>
    </xf>
    <xf numFmtId="0" fontId="14" fillId="3" borderId="99" xfId="1" applyFont="1" applyFill="1" applyBorder="1" applyAlignment="1">
      <alignment horizontal="center" vertical="center" wrapText="1"/>
    </xf>
    <xf numFmtId="183" fontId="14" fillId="3" borderId="98" xfId="1" applyNumberFormat="1" applyFont="1" applyFill="1" applyBorder="1" applyAlignment="1">
      <alignment horizontal="center" vertical="center" wrapText="1"/>
    </xf>
    <xf numFmtId="0" fontId="14" fillId="0" borderId="40" xfId="1" applyFont="1" applyFill="1" applyBorder="1" applyAlignment="1">
      <alignment vertical="center"/>
    </xf>
    <xf numFmtId="0" fontId="14" fillId="0" borderId="100" xfId="1" applyFont="1" applyBorder="1" applyAlignment="1">
      <alignment vertical="center"/>
    </xf>
    <xf numFmtId="0" fontId="14" fillId="0" borderId="101" xfId="1" applyFont="1" applyBorder="1" applyAlignment="1">
      <alignment vertical="center"/>
    </xf>
    <xf numFmtId="0" fontId="14" fillId="0" borderId="102" xfId="1" applyFont="1" applyFill="1" applyBorder="1" applyAlignment="1">
      <alignment vertical="center" wrapText="1"/>
    </xf>
    <xf numFmtId="192" fontId="14" fillId="0" borderId="95" xfId="1" applyNumberFormat="1" applyFont="1" applyFill="1" applyBorder="1" applyAlignment="1">
      <alignment vertical="center"/>
    </xf>
    <xf numFmtId="192" fontId="14" fillId="0" borderId="95" xfId="1" applyNumberFormat="1" applyFont="1" applyBorder="1" applyAlignment="1">
      <alignment vertical="center"/>
    </xf>
    <xf numFmtId="194" fontId="14" fillId="0" borderId="95" xfId="1" applyNumberFormat="1" applyFont="1" applyBorder="1" applyAlignment="1">
      <alignment vertical="center"/>
    </xf>
    <xf numFmtId="0" fontId="14" fillId="0" borderId="42" xfId="1" applyFont="1" applyFill="1" applyBorder="1" applyAlignment="1">
      <alignment vertical="center"/>
    </xf>
    <xf numFmtId="0" fontId="14" fillId="0" borderId="103" xfId="1" applyFont="1" applyBorder="1" applyAlignment="1">
      <alignment vertical="center"/>
    </xf>
    <xf numFmtId="0" fontId="14" fillId="0" borderId="104" xfId="1" applyFont="1" applyFill="1" applyBorder="1" applyAlignment="1">
      <alignment vertical="center" wrapText="1"/>
    </xf>
    <xf numFmtId="192" fontId="14" fillId="0" borderId="88" xfId="1" applyNumberFormat="1" applyFont="1" applyFill="1" applyBorder="1" applyAlignment="1">
      <alignment vertical="center"/>
    </xf>
    <xf numFmtId="192" fontId="14" fillId="0" borderId="88" xfId="1" applyNumberFormat="1" applyFont="1" applyBorder="1" applyAlignment="1">
      <alignment vertical="center"/>
    </xf>
    <xf numFmtId="194" fontId="14" fillId="0" borderId="88" xfId="1" applyNumberFormat="1" applyFont="1" applyBorder="1" applyAlignment="1">
      <alignment vertical="center"/>
    </xf>
    <xf numFmtId="0" fontId="14" fillId="0" borderId="93" xfId="1" applyFont="1" applyBorder="1" applyAlignment="1">
      <alignment vertical="center"/>
    </xf>
    <xf numFmtId="0" fontId="14" fillId="0" borderId="105" xfId="1" applyFont="1" applyBorder="1" applyAlignment="1">
      <alignment vertical="center"/>
    </xf>
    <xf numFmtId="192" fontId="14" fillId="0" borderId="88" xfId="1" applyNumberFormat="1" applyFont="1" applyFill="1" applyBorder="1" applyAlignment="1">
      <alignment vertical="center" shrinkToFit="1"/>
    </xf>
    <xf numFmtId="0" fontId="14" fillId="0" borderId="104" xfId="1" applyFont="1" applyBorder="1" applyAlignment="1">
      <alignment vertical="center"/>
    </xf>
    <xf numFmtId="0" fontId="14" fillId="0" borderId="106" xfId="1" applyFont="1" applyBorder="1" applyAlignment="1">
      <alignment vertical="center"/>
    </xf>
    <xf numFmtId="0" fontId="14" fillId="0" borderId="103" xfId="1" applyFont="1" applyFill="1" applyBorder="1" applyAlignment="1">
      <alignment vertical="center"/>
    </xf>
    <xf numFmtId="0" fontId="14" fillId="0" borderId="107" xfId="1" applyFont="1" applyFill="1" applyBorder="1" applyAlignment="1">
      <alignment vertical="center" wrapText="1"/>
    </xf>
    <xf numFmtId="192" fontId="14" fillId="0" borderId="90" xfId="1" applyNumberFormat="1" applyFont="1" applyBorder="1" applyAlignment="1">
      <alignment vertical="center"/>
    </xf>
    <xf numFmtId="0" fontId="14" fillId="0" borderId="75" xfId="1" applyFont="1" applyFill="1" applyBorder="1" applyAlignment="1">
      <alignment vertical="center"/>
    </xf>
    <xf numFmtId="0" fontId="14" fillId="0" borderId="94" xfId="1" applyFont="1" applyBorder="1" applyAlignment="1">
      <alignment vertical="center"/>
    </xf>
    <xf numFmtId="188" fontId="14" fillId="0" borderId="99" xfId="1" applyNumberFormat="1" applyFont="1" applyBorder="1" applyAlignment="1">
      <alignment vertical="center"/>
    </xf>
    <xf numFmtId="0" fontId="14" fillId="0" borderId="92" xfId="1" applyFont="1" applyBorder="1" applyAlignment="1">
      <alignment vertical="center"/>
    </xf>
    <xf numFmtId="192" fontId="14" fillId="0" borderId="91" xfId="1" applyNumberFormat="1" applyFont="1" applyBorder="1" applyAlignment="1">
      <alignment vertical="center"/>
    </xf>
    <xf numFmtId="0" fontId="14" fillId="3" borderId="35" xfId="1" applyFont="1" applyFill="1" applyBorder="1" applyAlignment="1">
      <alignment horizontal="center"/>
    </xf>
    <xf numFmtId="0" fontId="14" fillId="3" borderId="21" xfId="1" applyFont="1" applyFill="1" applyBorder="1" applyAlignment="1">
      <alignment horizontal="center" vertical="center"/>
    </xf>
    <xf numFmtId="189" fontId="14" fillId="0" borderId="0" xfId="2" applyNumberFormat="1" applyFont="1" applyFill="1" applyBorder="1"/>
    <xf numFmtId="0" fontId="14" fillId="0" borderId="44" xfId="1" applyFont="1" applyFill="1" applyBorder="1" applyAlignment="1">
      <alignment horizontal="center" vertical="center"/>
    </xf>
    <xf numFmtId="0" fontId="14" fillId="0" borderId="87" xfId="1" applyFont="1" applyBorder="1" applyAlignment="1">
      <alignment vertical="center"/>
    </xf>
    <xf numFmtId="192" fontId="14" fillId="0" borderId="95" xfId="1" applyNumberFormat="1" applyFont="1" applyBorder="1"/>
    <xf numFmtId="192" fontId="14" fillId="0" borderId="88" xfId="1" applyNumberFormat="1" applyFont="1" applyBorder="1"/>
    <xf numFmtId="192" fontId="14" fillId="0" borderId="90" xfId="1" applyNumberFormat="1" applyFont="1" applyBorder="1"/>
    <xf numFmtId="0" fontId="14" fillId="0" borderId="0" xfId="3" applyFont="1"/>
    <xf numFmtId="0" fontId="25" fillId="0" borderId="0" xfId="3" applyFont="1" applyAlignment="1"/>
    <xf numFmtId="0" fontId="14" fillId="3" borderId="30" xfId="3" applyFont="1" applyFill="1" applyBorder="1"/>
    <xf numFmtId="0" fontId="14" fillId="3" borderId="31" xfId="3" applyFont="1" applyFill="1" applyBorder="1" applyAlignment="1">
      <alignment horizontal="left" indent="1"/>
    </xf>
    <xf numFmtId="0" fontId="14" fillId="3" borderId="31" xfId="3" applyFont="1" applyFill="1" applyBorder="1" applyAlignment="1">
      <alignment horizontal="center"/>
    </xf>
    <xf numFmtId="0" fontId="25" fillId="3" borderId="81" xfId="3" applyFont="1" applyFill="1" applyBorder="1" applyAlignment="1">
      <alignment horizontal="center" vertical="center"/>
    </xf>
    <xf numFmtId="0" fontId="25" fillId="3" borderId="18" xfId="3" applyFont="1" applyFill="1" applyBorder="1" applyAlignment="1">
      <alignment horizontal="center" vertical="center"/>
    </xf>
    <xf numFmtId="0" fontId="14" fillId="3" borderId="18" xfId="3" applyFont="1" applyFill="1" applyBorder="1" applyAlignment="1">
      <alignment horizontal="center" vertical="center" wrapText="1"/>
    </xf>
    <xf numFmtId="0" fontId="14" fillId="0" borderId="108" xfId="3" applyNumberFormat="1" applyFont="1" applyFill="1" applyBorder="1" applyAlignment="1">
      <alignment horizontal="center" vertical="center"/>
    </xf>
    <xf numFmtId="189" fontId="14" fillId="0" borderId="8" xfId="3" applyNumberFormat="1" applyFont="1" applyFill="1" applyBorder="1" applyAlignment="1">
      <alignment horizontal="left" vertical="center"/>
    </xf>
    <xf numFmtId="192" fontId="32" fillId="0" borderId="8" xfId="3" applyNumberFormat="1" applyFont="1" applyFill="1" applyBorder="1" applyAlignment="1">
      <alignment vertical="center"/>
    </xf>
    <xf numFmtId="192" fontId="32" fillId="0" borderId="9" xfId="3" applyNumberFormat="1" applyFont="1" applyFill="1" applyBorder="1" applyAlignment="1">
      <alignment vertical="center"/>
    </xf>
    <xf numFmtId="0" fontId="14" fillId="0" borderId="108" xfId="3" applyNumberFormat="1" applyFont="1" applyFill="1" applyBorder="1" applyAlignment="1">
      <alignment horizontal="center" vertical="center" wrapText="1"/>
    </xf>
    <xf numFmtId="189" fontId="14" fillId="0" borderId="8" xfId="3" applyNumberFormat="1" applyFont="1" applyFill="1" applyBorder="1" applyAlignment="1">
      <alignment horizontal="left" vertical="center" wrapText="1"/>
    </xf>
    <xf numFmtId="0" fontId="14" fillId="0" borderId="79" xfId="3" applyNumberFormat="1" applyFont="1" applyFill="1" applyBorder="1" applyAlignment="1">
      <alignment horizontal="center" vertical="center"/>
    </xf>
    <xf numFmtId="189" fontId="14" fillId="0" borderId="33" xfId="3" applyNumberFormat="1" applyFont="1" applyFill="1" applyBorder="1" applyAlignment="1">
      <alignment horizontal="left" vertical="center"/>
    </xf>
    <xf numFmtId="0" fontId="14" fillId="0" borderId="0" xfId="3" applyFont="1" applyAlignment="1">
      <alignment horizontal="left" indent="1"/>
    </xf>
    <xf numFmtId="0" fontId="25" fillId="3" borderId="2" xfId="3" applyNumberFormat="1" applyFont="1" applyFill="1" applyBorder="1" applyAlignment="1">
      <alignment horizontal="center" vertical="center"/>
    </xf>
    <xf numFmtId="0" fontId="25" fillId="3" borderId="34" xfId="3" applyFont="1" applyFill="1" applyBorder="1" applyAlignment="1">
      <alignment horizontal="left" vertical="center" indent="1"/>
    </xf>
    <xf numFmtId="0" fontId="14" fillId="3" borderId="5" xfId="3" applyFont="1" applyFill="1" applyBorder="1" applyAlignment="1">
      <alignment horizontal="center" vertical="center" wrapText="1"/>
    </xf>
    <xf numFmtId="0" fontId="14" fillId="0" borderId="6" xfId="3" applyNumberFormat="1" applyFont="1" applyFill="1" applyBorder="1" applyAlignment="1">
      <alignment horizontal="center" vertical="center"/>
    </xf>
    <xf numFmtId="189" fontId="32" fillId="0" borderId="0" xfId="3" applyNumberFormat="1" applyFont="1" applyFill="1" applyBorder="1"/>
    <xf numFmtId="0" fontId="14" fillId="0" borderId="43" xfId="3" applyNumberFormat="1" applyFont="1" applyFill="1" applyBorder="1" applyAlignment="1">
      <alignment horizontal="center" vertical="center"/>
    </xf>
    <xf numFmtId="192" fontId="32" fillId="0" borderId="26" xfId="3" applyNumberFormat="1" applyFont="1" applyFill="1" applyBorder="1" applyAlignment="1">
      <alignment vertical="center"/>
    </xf>
    <xf numFmtId="0" fontId="14" fillId="0" borderId="0" xfId="3" applyFont="1" applyFill="1" applyBorder="1"/>
    <xf numFmtId="192" fontId="32" fillId="0" borderId="8" xfId="5" applyNumberFormat="1" applyFont="1" applyFill="1" applyBorder="1" applyAlignment="1">
      <alignment vertical="center"/>
    </xf>
    <xf numFmtId="192" fontId="32" fillId="0" borderId="9" xfId="5" applyNumberFormat="1" applyFont="1" applyFill="1" applyBorder="1" applyAlignment="1">
      <alignment vertical="center"/>
    </xf>
    <xf numFmtId="192" fontId="32" fillId="0" borderId="33" xfId="5" applyNumberFormat="1" applyFont="1" applyFill="1" applyBorder="1" applyAlignment="1">
      <alignment vertical="center"/>
    </xf>
    <xf numFmtId="192" fontId="32" fillId="0" borderId="26" xfId="5" applyNumberFormat="1" applyFont="1" applyFill="1" applyBorder="1" applyAlignment="1">
      <alignment vertical="center"/>
    </xf>
    <xf numFmtId="0" fontId="44" fillId="0" borderId="0" xfId="1" applyFont="1" applyFill="1" applyBorder="1" applyAlignment="1">
      <alignment horizontal="center" vertical="center"/>
    </xf>
    <xf numFmtId="188" fontId="44" fillId="11" borderId="0" xfId="1" applyNumberFormat="1" applyFont="1" applyFill="1" applyBorder="1" applyAlignment="1">
      <alignment vertical="center"/>
    </xf>
    <xf numFmtId="0" fontId="43" fillId="0" borderId="0" xfId="1" applyFont="1"/>
    <xf numFmtId="56" fontId="10" fillId="4" borderId="6" xfId="74" quotePrefix="1" applyNumberFormat="1" applyFont="1" applyFill="1" applyBorder="1" applyAlignment="1">
      <alignment horizontal="center" vertical="center" wrapText="1"/>
    </xf>
    <xf numFmtId="0" fontId="10" fillId="4" borderId="7" xfId="74" applyFont="1" applyFill="1" applyBorder="1" applyAlignment="1">
      <alignment horizontal="left" vertical="center" wrapText="1" indent="1"/>
    </xf>
    <xf numFmtId="0" fontId="10" fillId="4" borderId="7" xfId="74" applyFont="1" applyFill="1" applyBorder="1" applyAlignment="1">
      <alignment horizontal="center" vertical="center" wrapText="1"/>
    </xf>
    <xf numFmtId="0" fontId="10" fillId="4" borderId="9" xfId="74" applyFont="1" applyFill="1" applyBorder="1" applyAlignment="1">
      <alignment horizontal="left" vertical="center" wrapText="1" indent="1"/>
    </xf>
    <xf numFmtId="0" fontId="10" fillId="4" borderId="6" xfId="74" quotePrefix="1" applyFont="1" applyFill="1" applyBorder="1" applyAlignment="1">
      <alignment horizontal="center" vertical="center" wrapText="1"/>
    </xf>
    <xf numFmtId="0" fontId="10" fillId="0" borderId="12" xfId="74" applyFont="1" applyBorder="1" applyAlignment="1">
      <alignment horizontal="center" vertical="center"/>
    </xf>
    <xf numFmtId="0" fontId="10" fillId="0" borderId="13" xfId="74" applyFont="1" applyBorder="1" applyAlignment="1">
      <alignment horizontal="left" vertical="center" indent="1"/>
    </xf>
    <xf numFmtId="0" fontId="10" fillId="0" borderId="15" xfId="74" applyFont="1" applyBorder="1" applyAlignment="1">
      <alignment horizontal="left" vertical="center" indent="1"/>
    </xf>
    <xf numFmtId="0" fontId="10" fillId="0" borderId="22" xfId="74" applyFont="1" applyBorder="1" applyAlignment="1">
      <alignment horizontal="center" vertical="center"/>
    </xf>
    <xf numFmtId="0" fontId="10" fillId="0" borderId="23" xfId="74" applyFont="1" applyBorder="1" applyAlignment="1">
      <alignment horizontal="left" vertical="center" indent="1"/>
    </xf>
    <xf numFmtId="0" fontId="10" fillId="0" borderId="26" xfId="74" applyFont="1" applyBorder="1" applyAlignment="1">
      <alignment horizontal="left" vertical="center" indent="1"/>
    </xf>
    <xf numFmtId="0" fontId="14" fillId="0" borderId="0" xfId="74" applyFont="1" applyAlignment="1">
      <alignment horizontal="right" vertical="center"/>
    </xf>
    <xf numFmtId="0" fontId="14" fillId="0" borderId="0" xfId="74" applyFont="1" applyAlignment="1">
      <alignment vertical="center"/>
    </xf>
    <xf numFmtId="0" fontId="23" fillId="0" borderId="0" xfId="74" applyFont="1" applyFill="1" applyAlignment="1">
      <alignment vertical="center"/>
    </xf>
    <xf numFmtId="0" fontId="24" fillId="0" borderId="0" xfId="74" applyFont="1" applyFill="1" applyAlignment="1">
      <alignment vertical="center"/>
    </xf>
    <xf numFmtId="0" fontId="45" fillId="0" borderId="0" xfId="74" applyFont="1" applyFill="1" applyAlignment="1">
      <alignment vertical="center"/>
    </xf>
    <xf numFmtId="0" fontId="46" fillId="0" borderId="0" xfId="74" applyFont="1" applyFill="1" applyAlignment="1">
      <alignment horizontal="right" vertical="center"/>
    </xf>
    <xf numFmtId="196" fontId="17" fillId="0" borderId="0" xfId="74" applyNumberFormat="1" applyFont="1" applyBorder="1" applyAlignment="1">
      <alignment vertical="center"/>
    </xf>
    <xf numFmtId="0" fontId="14" fillId="0" borderId="0" xfId="74" applyFont="1" applyAlignment="1">
      <alignment horizontal="center" vertical="center"/>
    </xf>
    <xf numFmtId="0" fontId="19" fillId="0" borderId="0" xfId="74" applyFont="1" applyAlignment="1">
      <alignment vertical="center" wrapText="1"/>
    </xf>
    <xf numFmtId="0" fontId="14" fillId="0" borderId="0" xfId="74" applyFont="1" applyAlignment="1">
      <alignment horizontal="right"/>
    </xf>
    <xf numFmtId="0" fontId="19" fillId="0" borderId="0" xfId="74" applyFont="1" applyAlignment="1">
      <alignment vertical="center"/>
    </xf>
    <xf numFmtId="0" fontId="21" fillId="3" borderId="2" xfId="74" applyFont="1" applyFill="1" applyBorder="1" applyAlignment="1">
      <alignment horizontal="center" vertical="center" shrinkToFit="1"/>
    </xf>
    <xf numFmtId="0" fontId="21" fillId="3" borderId="3" xfId="74" applyFont="1" applyFill="1" applyBorder="1" applyAlignment="1">
      <alignment horizontal="center" vertical="center"/>
    </xf>
    <xf numFmtId="0" fontId="22" fillId="3" borderId="5" xfId="74" applyFont="1" applyFill="1" applyBorder="1" applyAlignment="1">
      <alignment horizontal="center" vertical="center"/>
    </xf>
    <xf numFmtId="0" fontId="21" fillId="3" borderId="110" xfId="74" applyFont="1" applyFill="1" applyBorder="1" applyAlignment="1">
      <alignment horizontal="center" vertical="center" shrinkToFit="1"/>
    </xf>
    <xf numFmtId="0" fontId="21" fillId="3" borderId="111" xfId="74" applyFont="1" applyFill="1" applyBorder="1" applyAlignment="1">
      <alignment horizontal="center" vertical="center"/>
    </xf>
    <xf numFmtId="0" fontId="49" fillId="0" borderId="3" xfId="69" applyFont="1" applyBorder="1" applyAlignment="1">
      <alignment horizontal="left" vertical="center" wrapText="1"/>
    </xf>
    <xf numFmtId="0" fontId="49" fillId="0" borderId="34" xfId="69" applyFont="1" applyBorder="1" applyAlignment="1">
      <alignment horizontal="left" vertical="center" wrapText="1"/>
    </xf>
    <xf numFmtId="0" fontId="22" fillId="3" borderId="5" xfId="74" applyFont="1" applyFill="1" applyBorder="1" applyAlignment="1">
      <alignment horizontal="center" vertical="center" wrapText="1"/>
    </xf>
    <xf numFmtId="0" fontId="14" fillId="0" borderId="112" xfId="74" applyFont="1" applyBorder="1" applyAlignment="1">
      <alignment horizontal="center" vertical="center"/>
    </xf>
    <xf numFmtId="0" fontId="14" fillId="0" borderId="50" xfId="74" applyFont="1" applyBorder="1" applyAlignment="1">
      <alignment horizontal="left" vertical="center" indent="1"/>
    </xf>
    <xf numFmtId="176" fontId="14" fillId="4" borderId="113" xfId="74" applyNumberFormat="1" applyFont="1" applyFill="1" applyBorder="1" applyAlignment="1">
      <alignment vertical="center"/>
    </xf>
    <xf numFmtId="49" fontId="10" fillId="0" borderId="82" xfId="74" quotePrefix="1" applyNumberFormat="1" applyFont="1" applyFill="1" applyBorder="1" applyAlignment="1">
      <alignment horizontal="center" vertical="center" shrinkToFit="1"/>
    </xf>
    <xf numFmtId="0" fontId="50" fillId="0" borderId="13" xfId="74" applyFont="1" applyFill="1" applyBorder="1" applyAlignment="1">
      <alignment vertical="center" shrinkToFit="1"/>
    </xf>
    <xf numFmtId="178" fontId="14" fillId="4" borderId="8" xfId="74" applyNumberFormat="1" applyFont="1" applyFill="1" applyBorder="1" applyAlignment="1">
      <alignment vertical="center"/>
    </xf>
    <xf numFmtId="176" fontId="14" fillId="12" borderId="113" xfId="74" applyNumberFormat="1" applyFont="1" applyFill="1" applyBorder="1" applyAlignment="1">
      <alignment vertical="center"/>
    </xf>
    <xf numFmtId="0" fontId="14" fillId="0" borderId="66" xfId="74" applyFont="1" applyBorder="1" applyAlignment="1">
      <alignment horizontal="center" vertical="center"/>
    </xf>
    <xf numFmtId="0" fontId="14" fillId="0" borderId="54" xfId="74" applyFont="1" applyBorder="1" applyAlignment="1">
      <alignment horizontal="left" vertical="center" indent="1"/>
    </xf>
    <xf numFmtId="176" fontId="14" fillId="4" borderId="72" xfId="74" applyNumberFormat="1" applyFont="1" applyFill="1" applyBorder="1" applyAlignment="1">
      <alignment vertical="center"/>
    </xf>
    <xf numFmtId="49" fontId="10" fillId="0" borderId="82" xfId="74" applyNumberFormat="1" applyFont="1" applyFill="1" applyBorder="1" applyAlignment="1">
      <alignment horizontal="center" vertical="center" shrinkToFit="1"/>
    </xf>
    <xf numFmtId="176" fontId="14" fillId="12" borderId="72" xfId="74" applyNumberFormat="1" applyFont="1" applyFill="1" applyBorder="1" applyAlignment="1">
      <alignment vertical="center"/>
    </xf>
    <xf numFmtId="0" fontId="14" fillId="0" borderId="79" xfId="74" applyFont="1" applyBorder="1" applyAlignment="1">
      <alignment horizontal="center" vertical="center"/>
    </xf>
    <xf numFmtId="0" fontId="14" fillId="0" borderId="33" xfId="74" applyFont="1" applyBorder="1" applyAlignment="1">
      <alignment horizontal="center" vertical="center"/>
    </xf>
    <xf numFmtId="176" fontId="14" fillId="0" borderId="75" xfId="74" applyNumberFormat="1" applyFont="1" applyBorder="1" applyAlignment="1">
      <alignment vertical="center"/>
    </xf>
    <xf numFmtId="49" fontId="10" fillId="0" borderId="114" xfId="74" applyNumberFormat="1" applyFont="1" applyFill="1" applyBorder="1" applyAlignment="1">
      <alignment horizontal="center" vertical="center" shrinkToFit="1"/>
    </xf>
    <xf numFmtId="0" fontId="50" fillId="0" borderId="7" xfId="74" applyFont="1" applyFill="1" applyBorder="1" applyAlignment="1">
      <alignment vertical="center" shrinkToFit="1"/>
    </xf>
    <xf numFmtId="176" fontId="14" fillId="12" borderId="75" xfId="74" applyNumberFormat="1" applyFont="1" applyFill="1" applyBorder="1" applyAlignment="1">
      <alignment vertical="center"/>
    </xf>
    <xf numFmtId="0" fontId="14" fillId="0" borderId="0" xfId="74" applyFont="1" applyBorder="1" applyAlignment="1">
      <alignment horizontal="right" vertical="center"/>
    </xf>
    <xf numFmtId="0" fontId="10" fillId="0" borderId="0" xfId="71"/>
    <xf numFmtId="0" fontId="10" fillId="0" borderId="14" xfId="71" applyBorder="1" applyAlignment="1">
      <alignment horizontal="center" vertical="center"/>
    </xf>
    <xf numFmtId="0" fontId="10" fillId="0" borderId="65" xfId="71" applyBorder="1"/>
    <xf numFmtId="0" fontId="10" fillId="0" borderId="11" xfId="71" applyBorder="1"/>
    <xf numFmtId="0" fontId="10" fillId="0" borderId="82" xfId="71" applyBorder="1"/>
    <xf numFmtId="0" fontId="10" fillId="0" borderId="13" xfId="71" applyBorder="1"/>
    <xf numFmtId="0" fontId="10" fillId="0" borderId="16" xfId="71" applyBorder="1" applyAlignment="1">
      <alignment vertical="center" wrapText="1"/>
    </xf>
    <xf numFmtId="49" fontId="10" fillId="0" borderId="8" xfId="74" applyNumberFormat="1" applyFont="1" applyFill="1" applyBorder="1" applyAlignment="1">
      <alignment horizontal="center" vertical="center" shrinkToFit="1"/>
    </xf>
    <xf numFmtId="0" fontId="50" fillId="0" borderId="8" xfId="74" applyFont="1" applyFill="1" applyBorder="1" applyAlignment="1">
      <alignment vertical="center" shrinkToFit="1"/>
    </xf>
    <xf numFmtId="10" fontId="0" fillId="0" borderId="8" xfId="75" applyNumberFormat="1" applyFont="1" applyBorder="1" applyAlignment="1"/>
    <xf numFmtId="10" fontId="0" fillId="13" borderId="8" xfId="75" applyNumberFormat="1" applyFont="1" applyFill="1" applyBorder="1" applyAlignment="1"/>
    <xf numFmtId="49" fontId="10" fillId="0" borderId="8" xfId="74" quotePrefix="1" applyNumberFormat="1" applyFont="1" applyFill="1" applyBorder="1" applyAlignment="1">
      <alignment horizontal="center" vertical="center" shrinkToFit="1"/>
    </xf>
    <xf numFmtId="176" fontId="17" fillId="12" borderId="33" xfId="1" applyNumberFormat="1" applyFont="1" applyFill="1" applyBorder="1" applyAlignment="1">
      <alignment vertical="center"/>
    </xf>
    <xf numFmtId="0" fontId="14" fillId="0" borderId="0" xfId="3" applyNumberFormat="1" applyFont="1" applyAlignment="1">
      <alignment horizontal="center"/>
    </xf>
    <xf numFmtId="192" fontId="14" fillId="0" borderId="39" xfId="2" applyNumberFormat="1" applyFont="1" applyBorder="1"/>
    <xf numFmtId="192" fontId="14" fillId="0" borderId="40" xfId="2" applyNumberFormat="1" applyFont="1" applyBorder="1"/>
    <xf numFmtId="0" fontId="14" fillId="3" borderId="109" xfId="1" applyFont="1" applyFill="1" applyBorder="1" applyAlignment="1">
      <alignment horizontal="center" vertical="center" shrinkToFit="1"/>
    </xf>
    <xf numFmtId="0" fontId="14" fillId="0" borderId="24" xfId="1" applyFont="1" applyFill="1" applyBorder="1"/>
    <xf numFmtId="192" fontId="14" fillId="0" borderId="65" xfId="2" applyNumberFormat="1" applyFont="1" applyBorder="1"/>
    <xf numFmtId="192" fontId="14" fillId="0" borderId="82" xfId="2" applyNumberFormat="1" applyFont="1" applyBorder="1"/>
    <xf numFmtId="192" fontId="14" fillId="0" borderId="83" xfId="2" applyNumberFormat="1" applyFont="1" applyBorder="1"/>
    <xf numFmtId="0" fontId="14" fillId="3" borderId="31" xfId="1" applyFont="1" applyFill="1" applyBorder="1" applyAlignment="1">
      <alignment horizontal="center" vertical="center"/>
    </xf>
    <xf numFmtId="0" fontId="14" fillId="0" borderId="112" xfId="1" applyFont="1" applyBorder="1" applyAlignment="1"/>
    <xf numFmtId="0" fontId="14" fillId="0" borderId="66" xfId="1" applyFont="1" applyBorder="1" applyAlignment="1"/>
    <xf numFmtId="0" fontId="14" fillId="0" borderId="115" xfId="1" applyFont="1" applyBorder="1" applyAlignment="1"/>
    <xf numFmtId="0" fontId="31" fillId="0" borderId="0" xfId="1" applyFont="1" applyBorder="1" applyAlignment="1"/>
    <xf numFmtId="191" fontId="43" fillId="0" borderId="0" xfId="1" applyNumberFormat="1" applyFont="1"/>
    <xf numFmtId="0" fontId="52" fillId="11" borderId="0" xfId="1" applyFont="1" applyFill="1"/>
    <xf numFmtId="188" fontId="52" fillId="11" borderId="0" xfId="1" applyNumberFormat="1" applyFont="1" applyFill="1"/>
    <xf numFmtId="188" fontId="52" fillId="0" borderId="0" xfId="1" applyNumberFormat="1" applyFont="1"/>
    <xf numFmtId="180" fontId="20" fillId="12" borderId="79" xfId="76" applyNumberFormat="1" applyFont="1" applyFill="1" applyBorder="1" applyAlignment="1">
      <alignment horizontal="centerContinuous" vertical="center"/>
    </xf>
    <xf numFmtId="0" fontId="0" fillId="12" borderId="75" xfId="0" applyFill="1" applyBorder="1" applyAlignment="1">
      <alignment horizontal="centerContinuous" vertical="center"/>
    </xf>
    <xf numFmtId="176" fontId="14" fillId="4" borderId="116" xfId="74" applyNumberFormat="1" applyFont="1" applyFill="1" applyBorder="1" applyAlignment="1">
      <alignment vertical="center"/>
    </xf>
    <xf numFmtId="176" fontId="14" fillId="4" borderId="56" xfId="74" applyNumberFormat="1" applyFont="1" applyFill="1" applyBorder="1" applyAlignment="1">
      <alignment vertical="center"/>
    </xf>
    <xf numFmtId="176" fontId="14" fillId="4" borderId="60" xfId="74" applyNumberFormat="1" applyFont="1" applyFill="1" applyBorder="1" applyAlignment="1">
      <alignment vertical="center"/>
    </xf>
    <xf numFmtId="0" fontId="10" fillId="0" borderId="65" xfId="74" applyFont="1" applyBorder="1" applyAlignment="1">
      <alignment horizontal="center" vertical="center"/>
    </xf>
    <xf numFmtId="0" fontId="10" fillId="0" borderId="83" xfId="74" applyFont="1" applyBorder="1" applyAlignment="1">
      <alignment horizontal="center" vertical="center"/>
    </xf>
    <xf numFmtId="0" fontId="10" fillId="0" borderId="14" xfId="74" applyFont="1" applyBorder="1" applyAlignment="1">
      <alignment horizontal="center" vertical="center"/>
    </xf>
    <xf numFmtId="0" fontId="10" fillId="0" borderId="46" xfId="74" applyFont="1" applyBorder="1" applyAlignment="1">
      <alignment horizontal="center" vertical="center"/>
    </xf>
    <xf numFmtId="0" fontId="10" fillId="0" borderId="0" xfId="1" applyFont="1" applyAlignment="1">
      <alignment vertical="top" wrapText="1"/>
    </xf>
    <xf numFmtId="0" fontId="10" fillId="0" borderId="11" xfId="1" applyFont="1" applyBorder="1" applyAlignment="1">
      <alignment horizontal="center" vertical="center" wrapText="1"/>
    </xf>
    <xf numFmtId="0" fontId="10" fillId="0" borderId="13" xfId="1" applyFont="1" applyBorder="1" applyAlignment="1">
      <alignment horizontal="center" vertical="center"/>
    </xf>
    <xf numFmtId="0" fontId="10" fillId="0" borderId="21" xfId="1" applyFont="1" applyBorder="1" applyAlignment="1">
      <alignment horizontal="center" vertical="center"/>
    </xf>
    <xf numFmtId="0" fontId="10" fillId="0" borderId="14" xfId="1" applyFont="1" applyBorder="1" applyAlignment="1">
      <alignment horizontal="left" vertical="center" indent="1"/>
    </xf>
    <xf numFmtId="0" fontId="10" fillId="0" borderId="16" xfId="1" applyFont="1" applyBorder="1" applyAlignment="1">
      <alignment horizontal="left" vertical="center" indent="1"/>
    </xf>
    <xf numFmtId="0" fontId="10" fillId="0" borderId="18" xfId="1" applyFont="1" applyBorder="1" applyAlignment="1">
      <alignment horizontal="left" vertical="center" indent="1"/>
    </xf>
    <xf numFmtId="0" fontId="10" fillId="4" borderId="14" xfId="74" applyFont="1" applyFill="1" applyBorder="1" applyAlignment="1">
      <alignment horizontal="center" vertical="center"/>
    </xf>
    <xf numFmtId="0" fontId="10" fillId="4" borderId="18" xfId="74" applyFont="1" applyFill="1" applyBorder="1" applyAlignment="1">
      <alignment horizontal="center" vertical="center"/>
    </xf>
    <xf numFmtId="0" fontId="18" fillId="0" borderId="27" xfId="74" applyFont="1" applyBorder="1" applyAlignment="1">
      <alignment horizontal="center" vertical="center"/>
    </xf>
    <xf numFmtId="0" fontId="18" fillId="0" borderId="28" xfId="74" applyFont="1" applyBorder="1" applyAlignment="1">
      <alignment horizontal="center" vertical="center"/>
    </xf>
    <xf numFmtId="0" fontId="18" fillId="0" borderId="29" xfId="74" applyFont="1" applyBorder="1" applyAlignment="1">
      <alignment horizontal="center" vertical="center"/>
    </xf>
    <xf numFmtId="0" fontId="18" fillId="0" borderId="27" xfId="1" applyFont="1" applyFill="1" applyBorder="1" applyAlignment="1">
      <alignment horizontal="center" vertical="center"/>
    </xf>
    <xf numFmtId="0" fontId="18" fillId="0" borderId="28" xfId="1" applyFont="1" applyFill="1" applyBorder="1" applyAlignment="1">
      <alignment horizontal="center" vertical="center"/>
    </xf>
    <xf numFmtId="0" fontId="18" fillId="0" borderId="29" xfId="1" applyFont="1" applyFill="1" applyBorder="1" applyAlignment="1">
      <alignment horizontal="center" vertical="center"/>
    </xf>
    <xf numFmtId="0" fontId="22" fillId="3" borderId="48" xfId="76" applyFont="1" applyFill="1" applyBorder="1" applyAlignment="1">
      <alignment horizontal="center" vertical="center" wrapText="1"/>
    </xf>
    <xf numFmtId="0" fontId="22" fillId="3" borderId="85" xfId="76" applyFont="1" applyFill="1" applyBorder="1" applyAlignment="1">
      <alignment horizontal="center" vertical="center" wrapText="1"/>
    </xf>
    <xf numFmtId="0" fontId="24" fillId="0" borderId="27" xfId="1" applyFont="1" applyFill="1" applyBorder="1" applyAlignment="1">
      <alignment horizontal="center" vertical="center"/>
    </xf>
    <xf numFmtId="0" fontId="24" fillId="0" borderId="28" xfId="1" applyFont="1" applyFill="1" applyBorder="1" applyAlignment="1">
      <alignment horizontal="center" vertical="center"/>
    </xf>
    <xf numFmtId="0" fontId="24" fillId="0" borderId="29" xfId="1" applyFont="1" applyFill="1" applyBorder="1" applyAlignment="1">
      <alignment horizontal="center" vertical="center"/>
    </xf>
    <xf numFmtId="0" fontId="14" fillId="0" borderId="24" xfId="1" applyFont="1" applyBorder="1" applyAlignment="1">
      <alignment horizontal="right"/>
    </xf>
    <xf numFmtId="0" fontId="5" fillId="3" borderId="61" xfId="1" applyFill="1" applyBorder="1" applyAlignment="1"/>
    <xf numFmtId="0" fontId="5" fillId="3" borderId="62" xfId="1" applyFill="1" applyBorder="1" applyAlignment="1"/>
    <xf numFmtId="0" fontId="5" fillId="3" borderId="64" xfId="1" applyFill="1" applyBorder="1" applyAlignment="1"/>
    <xf numFmtId="0" fontId="14" fillId="3" borderId="39" xfId="1" applyFont="1" applyFill="1" applyBorder="1" applyAlignment="1">
      <alignment horizontal="center" wrapText="1" shrinkToFit="1"/>
    </xf>
    <xf numFmtId="0" fontId="5" fillId="3" borderId="0" xfId="1" applyFill="1" applyAlignment="1">
      <alignment horizontal="center" wrapText="1" shrinkToFit="1"/>
    </xf>
    <xf numFmtId="0" fontId="5" fillId="3" borderId="0" xfId="1" applyFill="1" applyBorder="1" applyAlignment="1">
      <alignment horizontal="center" wrapText="1" shrinkToFit="1"/>
    </xf>
    <xf numFmtId="183" fontId="14" fillId="0" borderId="0" xfId="1" applyNumberFormat="1" applyFont="1" applyBorder="1" applyAlignment="1">
      <alignment horizontal="center"/>
    </xf>
    <xf numFmtId="0" fontId="5" fillId="3" borderId="61" xfId="1" applyFill="1" applyBorder="1" applyAlignment="1">
      <alignment horizontal="center"/>
    </xf>
    <xf numFmtId="0" fontId="14" fillId="3" borderId="31" xfId="1" applyFont="1" applyFill="1" applyBorder="1" applyAlignment="1">
      <alignment horizontal="center" vertical="center"/>
    </xf>
    <xf numFmtId="0" fontId="5" fillId="3" borderId="16" xfId="1" applyFill="1" applyBorder="1" applyAlignment="1">
      <alignment vertical="center"/>
    </xf>
    <xf numFmtId="0" fontId="5" fillId="3" borderId="18" xfId="1" applyFill="1" applyBorder="1" applyAlignment="1">
      <alignment vertical="center"/>
    </xf>
    <xf numFmtId="0" fontId="14" fillId="3" borderId="31" xfId="1" applyFont="1" applyFill="1" applyBorder="1" applyAlignment="1">
      <alignment horizontal="center" vertical="center" wrapText="1" shrinkToFit="1"/>
    </xf>
    <xf numFmtId="0" fontId="14" fillId="0" borderId="0" xfId="1" applyFont="1" applyAlignment="1">
      <alignment horizontal="center" wrapText="1"/>
    </xf>
    <xf numFmtId="0" fontId="14" fillId="3" borderId="61" xfId="1" applyFont="1" applyFill="1" applyBorder="1" applyAlignment="1">
      <alignment horizontal="center"/>
    </xf>
    <xf numFmtId="0" fontId="5" fillId="3" borderId="64" xfId="1" applyFill="1" applyBorder="1" applyAlignment="1">
      <alignment horizontal="center"/>
    </xf>
    <xf numFmtId="0" fontId="14" fillId="3" borderId="32" xfId="1" applyFont="1" applyFill="1" applyBorder="1" applyAlignment="1">
      <alignment horizontal="center" vertical="center" shrinkToFit="1"/>
    </xf>
    <xf numFmtId="0" fontId="5" fillId="3" borderId="19" xfId="1" applyFill="1" applyBorder="1" applyAlignment="1">
      <alignment horizontal="center" vertical="center" shrinkToFit="1"/>
    </xf>
    <xf numFmtId="0" fontId="14" fillId="0" borderId="0" xfId="1" applyFont="1" applyFill="1" applyBorder="1" applyAlignment="1">
      <alignment horizontal="center" vertical="center"/>
    </xf>
    <xf numFmtId="0" fontId="14" fillId="3" borderId="98" xfId="1" applyFont="1" applyFill="1" applyBorder="1" applyAlignment="1">
      <alignment horizontal="center" vertical="center" wrapText="1"/>
    </xf>
    <xf numFmtId="0" fontId="14" fillId="3" borderId="88" xfId="1" applyFont="1" applyFill="1" applyBorder="1" applyAlignment="1">
      <alignment horizontal="center" vertical="center" wrapText="1"/>
    </xf>
  </cellXfs>
  <cellStyles count="81">
    <cellStyle name="1黄緑" xfId="9"/>
    <cellStyle name="2水色" xfId="10"/>
    <cellStyle name="3オレンジ" xfId="11"/>
    <cellStyle name="5 黒" xfId="12"/>
    <cellStyle name="6 赤" xfId="13"/>
    <cellStyle name="7 青" xfId="14"/>
    <cellStyle name="8 緑" xfId="15"/>
    <cellStyle name="たいむず" xfId="16"/>
    <cellStyle name="チェック セル 2" xfId="17"/>
    <cellStyle name="パーセント 2" xfId="18"/>
    <cellStyle name="パーセント 3" xfId="19"/>
    <cellStyle name="パーセント 4" xfId="75"/>
    <cellStyle name="桁区切り 2" xfId="2"/>
    <cellStyle name="桁区切り 2 2" xfId="5"/>
    <cellStyle name="桁区切り 2 2 2" xfId="63"/>
    <cellStyle name="桁区切り 2 3" xfId="20"/>
    <cellStyle name="桁区切り 2 4" xfId="64"/>
    <cellStyle name="桁区切り 3" xfId="21"/>
    <cellStyle name="桁区切り 4" xfId="22"/>
    <cellStyle name="桁区切り 5" xfId="23"/>
    <cellStyle name="桁区切り 5 2" xfId="65"/>
    <cellStyle name="桁区切り 6" xfId="24"/>
    <cellStyle name="桁区切り 6 2" xfId="25"/>
    <cellStyle name="桁区切り 7" xfId="66"/>
    <cellStyle name="桁区切り 8" xfId="26"/>
    <cellStyle name="桁区切り 9" xfId="78"/>
    <cellStyle name="通貨 2" xfId="27"/>
    <cellStyle name="通貨 2 2" xfId="72"/>
    <cellStyle name="標準" xfId="0" builtinId="0"/>
    <cellStyle name="標準 10" xfId="28"/>
    <cellStyle name="標準 10 2" xfId="29"/>
    <cellStyle name="標準 10 2 2" xfId="30"/>
    <cellStyle name="標準 10 3" xfId="31"/>
    <cellStyle name="標準 11" xfId="32"/>
    <cellStyle name="標準 11 2" xfId="33"/>
    <cellStyle name="標準 11 2 2" xfId="67"/>
    <cellStyle name="標準 11 3" xfId="34"/>
    <cellStyle name="標準 12" xfId="35"/>
    <cellStyle name="標準 12 2" xfId="36"/>
    <cellStyle name="標準 12 2 2" xfId="37"/>
    <cellStyle name="標準 12 3" xfId="38"/>
    <cellStyle name="標準 13" xfId="39"/>
    <cellStyle name="標準 13 2" xfId="40"/>
    <cellStyle name="標準 14" xfId="41"/>
    <cellStyle name="標準 14 2" xfId="42"/>
    <cellStyle name="標準 15" xfId="43"/>
    <cellStyle name="標準 16" xfId="44"/>
    <cellStyle name="標準 17" xfId="77"/>
    <cellStyle name="標準 2" xfId="1"/>
    <cellStyle name="標準 2 2" xfId="4"/>
    <cellStyle name="標準 2 2 2" xfId="45"/>
    <cellStyle name="標準 2 2 3" xfId="46"/>
    <cellStyle name="標準 2 3" xfId="8"/>
    <cellStyle name="標準 2 3 2" xfId="74"/>
    <cellStyle name="標準 2 3 3" xfId="79"/>
    <cellStyle name="標準 2 4" xfId="47"/>
    <cellStyle name="標準 2 5" xfId="48"/>
    <cellStyle name="標準 2 5 2" xfId="73"/>
    <cellStyle name="標準 2 5 3" xfId="71"/>
    <cellStyle name="標準 2 6" xfId="68"/>
    <cellStyle name="標準 2 7" xfId="76"/>
    <cellStyle name="標準 3" xfId="6"/>
    <cellStyle name="標準 3 2" xfId="49"/>
    <cellStyle name="標準 3 2 2" xfId="50"/>
    <cellStyle name="標準 3 2 2 2" xfId="51"/>
    <cellStyle name="標準 3 3" xfId="52"/>
    <cellStyle name="標準 3 3 2" xfId="53"/>
    <cellStyle name="標準 3 4" xfId="54"/>
    <cellStyle name="標準 3 5" xfId="55"/>
    <cellStyle name="標準 4" xfId="56"/>
    <cellStyle name="標準 5" xfId="57"/>
    <cellStyle name="標準 6" xfId="58"/>
    <cellStyle name="標準 6 2" xfId="59"/>
    <cellStyle name="標準 6 2 2" xfId="69"/>
    <cellStyle name="標準 6 2 3" xfId="70"/>
    <cellStyle name="標準 6 2 4" xfId="80"/>
    <cellStyle name="標準 6 3" xfId="7"/>
    <cellStyle name="標準 7" xfId="60"/>
    <cellStyle name="標準 8" xfId="61"/>
    <cellStyle name="標準 9" xfId="62"/>
    <cellStyle name="標準_計算_係数"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hartsheet" Target="chartsheets/sheet3.xml"/><Relationship Id="rId13" Type="http://schemas.openxmlformats.org/officeDocument/2006/relationships/worksheet" Target="worksheets/sheet9.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chartsheet" Target="chartsheets/sheet2.xml"/><Relationship Id="rId12" Type="http://schemas.openxmlformats.org/officeDocument/2006/relationships/worksheet" Target="worksheets/sheet8.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chartsheet" Target="chartsheets/sheet1.xml"/><Relationship Id="rId11" Type="http://schemas.openxmlformats.org/officeDocument/2006/relationships/worksheet" Target="worksheets/sheet7.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6.xml"/><Relationship Id="rId4" Type="http://schemas.openxmlformats.org/officeDocument/2006/relationships/worksheet" Target="worksheets/sheet4.xml"/><Relationship Id="rId9" Type="http://schemas.openxmlformats.org/officeDocument/2006/relationships/chartsheet" Target="chartsheets/sheet4.xml"/><Relationship Id="rId14" Type="http://schemas.openxmlformats.org/officeDocument/2006/relationships/worksheet" Target="worksheets/sheet10.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ＭＳ Ｐゴシック"/>
                <a:ea typeface="ＭＳ Ｐゴシック"/>
                <a:cs typeface="ＭＳ Ｐゴシック"/>
              </a:defRPr>
            </a:pPr>
            <a:r>
              <a:rPr lang="ja-JP" altLang="en-US"/>
              <a:t>部門別生産誘発額の内訳</a:t>
            </a:r>
          </a:p>
        </c:rich>
      </c:tx>
      <c:layout>
        <c:manualLayout>
          <c:xMode val="edge"/>
          <c:yMode val="edge"/>
          <c:x val="0.41279669762641896"/>
          <c:y val="1.5254237288135594E-2"/>
        </c:manualLayout>
      </c:layout>
      <c:overlay val="0"/>
      <c:spPr>
        <a:noFill/>
        <a:ln w="25400">
          <a:noFill/>
        </a:ln>
      </c:spPr>
    </c:title>
    <c:autoTitleDeleted val="0"/>
    <c:plotArea>
      <c:layout>
        <c:manualLayout>
          <c:layoutTarget val="inner"/>
          <c:xMode val="edge"/>
          <c:yMode val="edge"/>
          <c:x val="0.11971104231166151"/>
          <c:y val="6.2711864406779658E-2"/>
          <c:w val="0.72961816305469551"/>
          <c:h val="0.83728813559322035"/>
        </c:manualLayout>
      </c:layout>
      <c:barChart>
        <c:barDir val="bar"/>
        <c:grouping val="stacked"/>
        <c:varyColors val="0"/>
        <c:ser>
          <c:idx val="1"/>
          <c:order val="0"/>
          <c:tx>
            <c:strRef>
              <c:f>結果!$C$19</c:f>
              <c:strCache>
                <c:ptCount val="1"/>
                <c:pt idx="0">
                  <c:v>直接効果</c:v>
                </c:pt>
              </c:strCache>
            </c:strRef>
          </c:tx>
          <c:spPr>
            <a:solidFill>
              <a:srgbClr val="993366"/>
            </a:solidFill>
            <a:ln w="12700">
              <a:solidFill>
                <a:srgbClr val="000000"/>
              </a:solidFill>
              <a:prstDash val="solid"/>
            </a:ln>
          </c:spPr>
          <c:invertIfNegative val="0"/>
          <c:cat>
            <c:strRef>
              <c:f>結果!$D$7:$P$7</c:f>
              <c:strCache>
                <c:ptCount val="13"/>
                <c:pt idx="0">
                  <c:v>農林漁業</c:v>
                </c:pt>
                <c:pt idx="1">
                  <c:v>鉱業</c:v>
                </c:pt>
                <c:pt idx="2">
                  <c:v>製造業</c:v>
                </c:pt>
                <c:pt idx="3">
                  <c:v>建設</c:v>
                </c:pt>
                <c:pt idx="4">
                  <c:v>電力・ガス・水道</c:v>
                </c:pt>
                <c:pt idx="5">
                  <c:v>商業　　　　　　　　</c:v>
                </c:pt>
                <c:pt idx="6">
                  <c:v>金融・保険　　　　　</c:v>
                </c:pt>
                <c:pt idx="7">
                  <c:v>不動産　　　　　　　</c:v>
                </c:pt>
                <c:pt idx="8">
                  <c:v>運輸・郵便　　　</c:v>
                </c:pt>
                <c:pt idx="9">
                  <c:v>情報通信</c:v>
                </c:pt>
                <c:pt idx="10">
                  <c:v>公務　　　　　　　　</c:v>
                </c:pt>
                <c:pt idx="11">
                  <c:v>サービス業</c:v>
                </c:pt>
                <c:pt idx="12">
                  <c:v>分類不明</c:v>
                </c:pt>
              </c:strCache>
            </c:strRef>
          </c:cat>
          <c:val>
            <c:numRef>
              <c:f>結果!$D$19:$P$19</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85AF-4825-882A-7B2236B35F24}"/>
            </c:ext>
          </c:extLst>
        </c:ser>
        <c:ser>
          <c:idx val="2"/>
          <c:order val="1"/>
          <c:tx>
            <c:strRef>
              <c:f>結果!$C$20</c:f>
              <c:strCache>
                <c:ptCount val="1"/>
                <c:pt idx="0">
                  <c:v>1次間接波及効果</c:v>
                </c:pt>
              </c:strCache>
            </c:strRef>
          </c:tx>
          <c:spPr>
            <a:solidFill>
              <a:srgbClr val="FFFFCC"/>
            </a:solidFill>
            <a:ln w="12700">
              <a:solidFill>
                <a:srgbClr val="000000"/>
              </a:solidFill>
              <a:prstDash val="solid"/>
            </a:ln>
          </c:spPr>
          <c:invertIfNegative val="0"/>
          <c:cat>
            <c:strRef>
              <c:f>結果!$D$7:$P$7</c:f>
              <c:strCache>
                <c:ptCount val="13"/>
                <c:pt idx="0">
                  <c:v>農林漁業</c:v>
                </c:pt>
                <c:pt idx="1">
                  <c:v>鉱業</c:v>
                </c:pt>
                <c:pt idx="2">
                  <c:v>製造業</c:v>
                </c:pt>
                <c:pt idx="3">
                  <c:v>建設</c:v>
                </c:pt>
                <c:pt idx="4">
                  <c:v>電力・ガス・水道</c:v>
                </c:pt>
                <c:pt idx="5">
                  <c:v>商業　　　　　　　　</c:v>
                </c:pt>
                <c:pt idx="6">
                  <c:v>金融・保険　　　　　</c:v>
                </c:pt>
                <c:pt idx="7">
                  <c:v>不動産　　　　　　　</c:v>
                </c:pt>
                <c:pt idx="8">
                  <c:v>運輸・郵便　　　</c:v>
                </c:pt>
                <c:pt idx="9">
                  <c:v>情報通信</c:v>
                </c:pt>
                <c:pt idx="10">
                  <c:v>公務　　　　　　　　</c:v>
                </c:pt>
                <c:pt idx="11">
                  <c:v>サービス業</c:v>
                </c:pt>
                <c:pt idx="12">
                  <c:v>分類不明</c:v>
                </c:pt>
              </c:strCache>
            </c:strRef>
          </c:cat>
          <c:val>
            <c:numRef>
              <c:f>結果!$D$20:$P$20</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1-85AF-4825-882A-7B2236B35F24}"/>
            </c:ext>
          </c:extLst>
        </c:ser>
        <c:ser>
          <c:idx val="0"/>
          <c:order val="2"/>
          <c:tx>
            <c:strRef>
              <c:f>結果!$C$21</c:f>
              <c:strCache>
                <c:ptCount val="1"/>
                <c:pt idx="0">
                  <c:v>2次間接波及効果</c:v>
                </c:pt>
              </c:strCache>
            </c:strRef>
          </c:tx>
          <c:spPr>
            <a:solidFill>
              <a:srgbClr val="9999FF"/>
            </a:solidFill>
            <a:ln w="12700">
              <a:solidFill>
                <a:srgbClr val="000000"/>
              </a:solidFill>
              <a:prstDash val="solid"/>
            </a:ln>
          </c:spPr>
          <c:invertIfNegative val="0"/>
          <c:cat>
            <c:strRef>
              <c:f>結果!$D$7:$P$7</c:f>
              <c:strCache>
                <c:ptCount val="13"/>
                <c:pt idx="0">
                  <c:v>農林漁業</c:v>
                </c:pt>
                <c:pt idx="1">
                  <c:v>鉱業</c:v>
                </c:pt>
                <c:pt idx="2">
                  <c:v>製造業</c:v>
                </c:pt>
                <c:pt idx="3">
                  <c:v>建設</c:v>
                </c:pt>
                <c:pt idx="4">
                  <c:v>電力・ガス・水道</c:v>
                </c:pt>
                <c:pt idx="5">
                  <c:v>商業　　　　　　　　</c:v>
                </c:pt>
                <c:pt idx="6">
                  <c:v>金融・保険　　　　　</c:v>
                </c:pt>
                <c:pt idx="7">
                  <c:v>不動産　　　　　　　</c:v>
                </c:pt>
                <c:pt idx="8">
                  <c:v>運輸・郵便　　　</c:v>
                </c:pt>
                <c:pt idx="9">
                  <c:v>情報通信</c:v>
                </c:pt>
                <c:pt idx="10">
                  <c:v>公務　　　　　　　　</c:v>
                </c:pt>
                <c:pt idx="11">
                  <c:v>サービス業</c:v>
                </c:pt>
                <c:pt idx="12">
                  <c:v>分類不明</c:v>
                </c:pt>
              </c:strCache>
            </c:strRef>
          </c:cat>
          <c:val>
            <c:numRef>
              <c:f>結果!$D$21:$P$21</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2-85AF-4825-882A-7B2236B35F24}"/>
            </c:ext>
          </c:extLst>
        </c:ser>
        <c:dLbls>
          <c:showLegendKey val="0"/>
          <c:showVal val="0"/>
          <c:showCatName val="0"/>
          <c:showSerName val="0"/>
          <c:showPercent val="0"/>
          <c:showBubbleSize val="0"/>
        </c:dLbls>
        <c:gapWidth val="100"/>
        <c:overlap val="100"/>
        <c:axId val="139315456"/>
        <c:axId val="139325440"/>
      </c:barChart>
      <c:catAx>
        <c:axId val="139315456"/>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125" b="0" i="0" u="none" strike="noStrike" baseline="0">
                <a:solidFill>
                  <a:srgbClr val="000000"/>
                </a:solidFill>
                <a:latin typeface="ＭＳ Ｐゴシック"/>
                <a:ea typeface="ＭＳ Ｐゴシック"/>
                <a:cs typeface="ＭＳ Ｐゴシック"/>
              </a:defRPr>
            </a:pPr>
            <a:endParaRPr lang="ja-JP"/>
          </a:p>
        </c:txPr>
        <c:crossAx val="139325440"/>
        <c:crosses val="autoZero"/>
        <c:auto val="1"/>
        <c:lblAlgn val="r"/>
        <c:lblOffset val="100"/>
        <c:tickLblSkip val="1"/>
        <c:tickMarkSkip val="1"/>
        <c:noMultiLvlLbl val="0"/>
      </c:catAx>
      <c:valAx>
        <c:axId val="139325440"/>
        <c:scaling>
          <c:orientation val="minMax"/>
        </c:scaling>
        <c:delete val="0"/>
        <c:axPos val="b"/>
        <c:majorGridlines>
          <c:spPr>
            <a:ln w="3175">
              <a:solidFill>
                <a:srgbClr val="000000"/>
              </a:solidFill>
              <a:prstDash val="solid"/>
            </a:ln>
          </c:spPr>
        </c:majorGridlines>
        <c:title>
          <c:tx>
            <c:rich>
              <a:bodyPr/>
              <a:lstStyle/>
              <a:p>
                <a:pPr>
                  <a:defRPr sz="1125" b="0" i="0" u="none" strike="noStrike" baseline="0">
                    <a:solidFill>
                      <a:srgbClr val="000000"/>
                    </a:solidFill>
                    <a:latin typeface="ＭＳ Ｐゴシック"/>
                    <a:ea typeface="ＭＳ Ｐゴシック"/>
                    <a:cs typeface="ＭＳ Ｐゴシック"/>
                  </a:defRPr>
                </a:pPr>
                <a:r>
                  <a:rPr lang="en-US" altLang="ja-JP"/>
                  <a:t>(</a:t>
                </a:r>
                <a:r>
                  <a:rPr lang="ja-JP" altLang="en-US"/>
                  <a:t>単位：億円</a:t>
                </a:r>
                <a:r>
                  <a:rPr lang="en-US" altLang="ja-JP"/>
                  <a:t>)</a:t>
                </a:r>
              </a:p>
            </c:rich>
          </c:tx>
          <c:layout>
            <c:manualLayout>
              <c:xMode val="edge"/>
              <c:yMode val="edge"/>
              <c:x val="0.78431372549019607"/>
              <c:y val="0.96271186440677969"/>
            </c:manualLayout>
          </c:layout>
          <c:overlay val="0"/>
          <c:spPr>
            <a:noFill/>
            <a:ln w="25400">
              <a:noFill/>
            </a:ln>
          </c:spPr>
        </c:title>
        <c:numFmt formatCode="#,##0.0;&quot;△ &quot;#,##0.0" sourceLinked="1"/>
        <c:majorTickMark val="in"/>
        <c:minorTickMark val="none"/>
        <c:tickLblPos val="nextTo"/>
        <c:spPr>
          <a:ln w="3175">
            <a:solidFill>
              <a:srgbClr val="000000"/>
            </a:solidFill>
            <a:prstDash val="solid"/>
          </a:ln>
        </c:spPr>
        <c:txPr>
          <a:bodyPr rot="0" vert="horz"/>
          <a:lstStyle/>
          <a:p>
            <a:pPr>
              <a:defRPr sz="1125" b="0" i="0" u="none" strike="noStrike" baseline="0">
                <a:solidFill>
                  <a:srgbClr val="000000"/>
                </a:solidFill>
                <a:latin typeface="ＭＳ Ｐゴシック"/>
                <a:ea typeface="ＭＳ Ｐゴシック"/>
                <a:cs typeface="ＭＳ Ｐゴシック"/>
              </a:defRPr>
            </a:pPr>
            <a:endParaRPr lang="ja-JP"/>
          </a:p>
        </c:txPr>
        <c:crossAx val="139315456"/>
        <c:crosses val="autoZero"/>
        <c:crossBetween val="between"/>
      </c:valAx>
      <c:spPr>
        <a:noFill/>
        <a:ln w="12700">
          <a:solidFill>
            <a:srgbClr val="808080"/>
          </a:solidFill>
          <a:prstDash val="solid"/>
        </a:ln>
      </c:spPr>
    </c:plotArea>
    <c:legend>
      <c:legendPos val="r"/>
      <c:layout>
        <c:manualLayout>
          <c:xMode val="edge"/>
          <c:yMode val="edge"/>
          <c:x val="0.85655314757481937"/>
          <c:y val="0.37457627118644066"/>
          <c:w val="0.1434468524251806"/>
          <c:h val="0.15932203389830507"/>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ＭＳ Ｐゴシック"/>
                <a:ea typeface="ＭＳ Ｐゴシック"/>
                <a:cs typeface="ＭＳ Ｐゴシック"/>
              </a:defRPr>
            </a:pPr>
            <a:r>
              <a:rPr lang="ja-JP" altLang="en-US"/>
              <a:t>部門別生産誘発額の内訳</a:t>
            </a:r>
          </a:p>
        </c:rich>
      </c:tx>
      <c:layout>
        <c:manualLayout>
          <c:xMode val="edge"/>
          <c:yMode val="edge"/>
          <c:x val="0.41279669762641896"/>
          <c:y val="1.5254237288135594E-2"/>
        </c:manualLayout>
      </c:layout>
      <c:overlay val="0"/>
      <c:spPr>
        <a:noFill/>
        <a:ln w="25400">
          <a:noFill/>
        </a:ln>
      </c:spPr>
    </c:title>
    <c:autoTitleDeleted val="0"/>
    <c:plotArea>
      <c:layout>
        <c:manualLayout>
          <c:layoutTarget val="inner"/>
          <c:xMode val="edge"/>
          <c:yMode val="edge"/>
          <c:x val="0.11971104231166151"/>
          <c:y val="6.2711864406779658E-2"/>
          <c:w val="0.72961816305469551"/>
          <c:h val="0.83728813559322035"/>
        </c:manualLayout>
      </c:layout>
      <c:barChart>
        <c:barDir val="bar"/>
        <c:grouping val="stacked"/>
        <c:varyColors val="0"/>
        <c:ser>
          <c:idx val="2"/>
          <c:order val="0"/>
          <c:tx>
            <c:strRef>
              <c:f>結果!$C$20</c:f>
              <c:strCache>
                <c:ptCount val="1"/>
                <c:pt idx="0">
                  <c:v>1次間接波及効果</c:v>
                </c:pt>
              </c:strCache>
            </c:strRef>
          </c:tx>
          <c:spPr>
            <a:solidFill>
              <a:srgbClr val="FFFFCC"/>
            </a:solidFill>
            <a:ln w="12700">
              <a:solidFill>
                <a:srgbClr val="000000"/>
              </a:solidFill>
              <a:prstDash val="solid"/>
            </a:ln>
          </c:spPr>
          <c:invertIfNegative val="0"/>
          <c:cat>
            <c:strRef>
              <c:f>結果!$D$18:$P$18</c:f>
              <c:strCache>
                <c:ptCount val="13"/>
                <c:pt idx="0">
                  <c:v>農林漁業</c:v>
                </c:pt>
                <c:pt idx="1">
                  <c:v>鉱業</c:v>
                </c:pt>
                <c:pt idx="2">
                  <c:v>製造業</c:v>
                </c:pt>
                <c:pt idx="3">
                  <c:v>建設</c:v>
                </c:pt>
                <c:pt idx="4">
                  <c:v>電力・ガス・水道</c:v>
                </c:pt>
                <c:pt idx="5">
                  <c:v>商業　　　　　　　　</c:v>
                </c:pt>
                <c:pt idx="6">
                  <c:v>金融・保険　　　　　</c:v>
                </c:pt>
                <c:pt idx="7">
                  <c:v>不動産　　　　　　　</c:v>
                </c:pt>
                <c:pt idx="8">
                  <c:v>運輸・郵便　　　</c:v>
                </c:pt>
                <c:pt idx="9">
                  <c:v>情報通信</c:v>
                </c:pt>
                <c:pt idx="10">
                  <c:v>公務　　　　　　　　</c:v>
                </c:pt>
                <c:pt idx="11">
                  <c:v>サービス業</c:v>
                </c:pt>
                <c:pt idx="12">
                  <c:v>分類不明</c:v>
                </c:pt>
              </c:strCache>
            </c:strRef>
          </c:cat>
          <c:val>
            <c:numRef>
              <c:f>結果!$D$20:$P$20</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130B-4C07-BA7C-6754F295605E}"/>
            </c:ext>
          </c:extLst>
        </c:ser>
        <c:ser>
          <c:idx val="0"/>
          <c:order val="1"/>
          <c:tx>
            <c:strRef>
              <c:f>結果!$C$21</c:f>
              <c:strCache>
                <c:ptCount val="1"/>
                <c:pt idx="0">
                  <c:v>2次間接波及効果</c:v>
                </c:pt>
              </c:strCache>
            </c:strRef>
          </c:tx>
          <c:spPr>
            <a:solidFill>
              <a:srgbClr val="9999FF"/>
            </a:solidFill>
            <a:ln w="12700">
              <a:solidFill>
                <a:srgbClr val="000000"/>
              </a:solidFill>
              <a:prstDash val="solid"/>
            </a:ln>
          </c:spPr>
          <c:invertIfNegative val="0"/>
          <c:cat>
            <c:strRef>
              <c:f>結果!$D$18:$P$18</c:f>
              <c:strCache>
                <c:ptCount val="13"/>
                <c:pt idx="0">
                  <c:v>農林漁業</c:v>
                </c:pt>
                <c:pt idx="1">
                  <c:v>鉱業</c:v>
                </c:pt>
                <c:pt idx="2">
                  <c:v>製造業</c:v>
                </c:pt>
                <c:pt idx="3">
                  <c:v>建設</c:v>
                </c:pt>
                <c:pt idx="4">
                  <c:v>電力・ガス・水道</c:v>
                </c:pt>
                <c:pt idx="5">
                  <c:v>商業　　　　　　　　</c:v>
                </c:pt>
                <c:pt idx="6">
                  <c:v>金融・保険　　　　　</c:v>
                </c:pt>
                <c:pt idx="7">
                  <c:v>不動産　　　　　　　</c:v>
                </c:pt>
                <c:pt idx="8">
                  <c:v>運輸・郵便　　　</c:v>
                </c:pt>
                <c:pt idx="9">
                  <c:v>情報通信</c:v>
                </c:pt>
                <c:pt idx="10">
                  <c:v>公務　　　　　　　　</c:v>
                </c:pt>
                <c:pt idx="11">
                  <c:v>サービス業</c:v>
                </c:pt>
                <c:pt idx="12">
                  <c:v>分類不明</c:v>
                </c:pt>
              </c:strCache>
            </c:strRef>
          </c:cat>
          <c:val>
            <c:numRef>
              <c:f>結果!$D$21:$P$21</c:f>
              <c:numCache>
                <c:formatCode>#,##0.0;"△ "#,##0.0</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1-130B-4C07-BA7C-6754F295605E}"/>
            </c:ext>
          </c:extLst>
        </c:ser>
        <c:dLbls>
          <c:showLegendKey val="0"/>
          <c:showVal val="0"/>
          <c:showCatName val="0"/>
          <c:showSerName val="0"/>
          <c:showPercent val="0"/>
          <c:showBubbleSize val="0"/>
        </c:dLbls>
        <c:gapWidth val="100"/>
        <c:overlap val="100"/>
        <c:axId val="148134144"/>
        <c:axId val="148135936"/>
      </c:barChart>
      <c:catAx>
        <c:axId val="148134144"/>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125" b="0" i="0" u="none" strike="noStrike" baseline="0">
                <a:solidFill>
                  <a:srgbClr val="000000"/>
                </a:solidFill>
                <a:latin typeface="ＭＳ Ｐゴシック"/>
                <a:ea typeface="ＭＳ Ｐゴシック"/>
                <a:cs typeface="ＭＳ Ｐゴシック"/>
              </a:defRPr>
            </a:pPr>
            <a:endParaRPr lang="ja-JP"/>
          </a:p>
        </c:txPr>
        <c:crossAx val="148135936"/>
        <c:crosses val="autoZero"/>
        <c:auto val="1"/>
        <c:lblAlgn val="ctr"/>
        <c:lblOffset val="100"/>
        <c:tickLblSkip val="1"/>
        <c:tickMarkSkip val="1"/>
        <c:noMultiLvlLbl val="0"/>
      </c:catAx>
      <c:valAx>
        <c:axId val="148135936"/>
        <c:scaling>
          <c:orientation val="minMax"/>
        </c:scaling>
        <c:delete val="0"/>
        <c:axPos val="b"/>
        <c:majorGridlines>
          <c:spPr>
            <a:ln w="3175">
              <a:solidFill>
                <a:srgbClr val="000000"/>
              </a:solidFill>
              <a:prstDash val="solid"/>
            </a:ln>
          </c:spPr>
        </c:majorGridlines>
        <c:title>
          <c:tx>
            <c:rich>
              <a:bodyPr/>
              <a:lstStyle/>
              <a:p>
                <a:pPr>
                  <a:defRPr sz="1125" b="0" i="0" u="none" strike="noStrike" baseline="0">
                    <a:solidFill>
                      <a:srgbClr val="000000"/>
                    </a:solidFill>
                    <a:latin typeface="ＭＳ Ｐゴシック"/>
                    <a:ea typeface="ＭＳ Ｐゴシック"/>
                    <a:cs typeface="ＭＳ Ｐゴシック"/>
                  </a:defRPr>
                </a:pPr>
                <a:r>
                  <a:rPr lang="en-US" altLang="ja-JP"/>
                  <a:t>(</a:t>
                </a:r>
                <a:r>
                  <a:rPr lang="ja-JP" altLang="en-US"/>
                  <a:t>単位：億円</a:t>
                </a:r>
                <a:r>
                  <a:rPr lang="en-US" altLang="ja-JP"/>
                  <a:t>)</a:t>
                </a:r>
              </a:p>
            </c:rich>
          </c:tx>
          <c:layout>
            <c:manualLayout>
              <c:xMode val="edge"/>
              <c:yMode val="edge"/>
              <c:x val="0.78431372549019607"/>
              <c:y val="0.96271186440677969"/>
            </c:manualLayout>
          </c:layout>
          <c:overlay val="0"/>
          <c:spPr>
            <a:noFill/>
            <a:ln w="25400">
              <a:noFill/>
            </a:ln>
          </c:spPr>
        </c:title>
        <c:numFmt formatCode="#,##0.0;&quot;△ &quot;#,##0.0" sourceLinked="1"/>
        <c:majorTickMark val="in"/>
        <c:minorTickMark val="none"/>
        <c:tickLblPos val="nextTo"/>
        <c:spPr>
          <a:ln w="3175">
            <a:solidFill>
              <a:srgbClr val="000000"/>
            </a:solidFill>
            <a:prstDash val="solid"/>
          </a:ln>
        </c:spPr>
        <c:txPr>
          <a:bodyPr rot="0" vert="horz"/>
          <a:lstStyle/>
          <a:p>
            <a:pPr>
              <a:defRPr sz="1125" b="0" i="0" u="none" strike="noStrike" baseline="0">
                <a:solidFill>
                  <a:srgbClr val="000000"/>
                </a:solidFill>
                <a:latin typeface="ＭＳ Ｐゴシック"/>
                <a:ea typeface="ＭＳ Ｐゴシック"/>
                <a:cs typeface="ＭＳ Ｐゴシック"/>
              </a:defRPr>
            </a:pPr>
            <a:endParaRPr lang="ja-JP"/>
          </a:p>
        </c:txPr>
        <c:crossAx val="148134144"/>
        <c:crosses val="autoZero"/>
        <c:crossBetween val="between"/>
      </c:valAx>
      <c:spPr>
        <a:noFill/>
        <a:ln w="12700">
          <a:solidFill>
            <a:srgbClr val="808080"/>
          </a:solidFill>
          <a:prstDash val="solid"/>
        </a:ln>
      </c:spPr>
    </c:plotArea>
    <c:legend>
      <c:legendPos val="r"/>
      <c:layout>
        <c:manualLayout>
          <c:xMode val="edge"/>
          <c:yMode val="edge"/>
          <c:x val="0.85655314757481937"/>
          <c:y val="0.37457627118644066"/>
          <c:w val="0.1434468524251806"/>
          <c:h val="0.15932203389830507"/>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ＭＳ Ｐゴシック"/>
                <a:ea typeface="ＭＳ Ｐゴシック"/>
                <a:cs typeface="ＭＳ Ｐゴシック"/>
              </a:defRPr>
            </a:pPr>
            <a:r>
              <a:rPr lang="ja-JP" altLang="en-US"/>
              <a:t>部門別雇用創出効果の内訳</a:t>
            </a:r>
          </a:p>
        </c:rich>
      </c:tx>
      <c:layout>
        <c:manualLayout>
          <c:xMode val="edge"/>
          <c:yMode val="edge"/>
          <c:x val="0.40454076367389064"/>
          <c:y val="1.5254237288135594E-2"/>
        </c:manualLayout>
      </c:layout>
      <c:overlay val="0"/>
      <c:spPr>
        <a:noFill/>
        <a:ln w="25400">
          <a:noFill/>
        </a:ln>
      </c:spPr>
    </c:title>
    <c:autoTitleDeleted val="0"/>
    <c:plotArea>
      <c:layout>
        <c:manualLayout>
          <c:layoutTarget val="inner"/>
          <c:xMode val="edge"/>
          <c:yMode val="edge"/>
          <c:x val="0.11971104231166151"/>
          <c:y val="6.2711864406779658E-2"/>
          <c:w val="0.72342621259029927"/>
          <c:h val="0.83728813559322035"/>
        </c:manualLayout>
      </c:layout>
      <c:barChart>
        <c:barDir val="bar"/>
        <c:grouping val="stacked"/>
        <c:varyColors val="0"/>
        <c:ser>
          <c:idx val="0"/>
          <c:order val="0"/>
          <c:tx>
            <c:strRef>
              <c:f>結果!$C$19</c:f>
              <c:strCache>
                <c:ptCount val="1"/>
                <c:pt idx="0">
                  <c:v>直接効果</c:v>
                </c:pt>
              </c:strCache>
            </c:strRef>
          </c:tx>
          <c:spPr>
            <a:solidFill>
              <a:srgbClr val="993366"/>
            </a:solidFill>
            <a:ln w="12700">
              <a:solidFill>
                <a:srgbClr val="000000"/>
              </a:solidFill>
              <a:prstDash val="solid"/>
            </a:ln>
          </c:spPr>
          <c:invertIfNegative val="0"/>
          <c:cat>
            <c:strRef>
              <c:f>結果!$D$18:$P$18</c:f>
              <c:strCache>
                <c:ptCount val="13"/>
                <c:pt idx="0">
                  <c:v>農林漁業</c:v>
                </c:pt>
                <c:pt idx="1">
                  <c:v>鉱業</c:v>
                </c:pt>
                <c:pt idx="2">
                  <c:v>製造業</c:v>
                </c:pt>
                <c:pt idx="3">
                  <c:v>建設</c:v>
                </c:pt>
                <c:pt idx="4">
                  <c:v>電力・ガス・水道</c:v>
                </c:pt>
                <c:pt idx="5">
                  <c:v>商業　　　　　　　　</c:v>
                </c:pt>
                <c:pt idx="6">
                  <c:v>金融・保険　　　　　</c:v>
                </c:pt>
                <c:pt idx="7">
                  <c:v>不動産　　　　　　　</c:v>
                </c:pt>
                <c:pt idx="8">
                  <c:v>運輸・郵便　　　</c:v>
                </c:pt>
                <c:pt idx="9">
                  <c:v>情報通信</c:v>
                </c:pt>
                <c:pt idx="10">
                  <c:v>公務　　　　　　　　</c:v>
                </c:pt>
                <c:pt idx="11">
                  <c:v>サービス業</c:v>
                </c:pt>
                <c:pt idx="12">
                  <c:v>分類不明</c:v>
                </c:pt>
              </c:strCache>
            </c:strRef>
          </c:cat>
          <c:val>
            <c:numRef>
              <c:f>雇用!$C$20:$O$20</c:f>
              <c:numCache>
                <c:formatCode>#,##0_ ;[Red]\-#,##0\ </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D06F-4D01-A6DB-F3B86A7D2A4B}"/>
            </c:ext>
          </c:extLst>
        </c:ser>
        <c:ser>
          <c:idx val="1"/>
          <c:order val="1"/>
          <c:tx>
            <c:strRef>
              <c:f>結果!$C$20</c:f>
              <c:strCache>
                <c:ptCount val="1"/>
                <c:pt idx="0">
                  <c:v>1次間接波及効果</c:v>
                </c:pt>
              </c:strCache>
            </c:strRef>
          </c:tx>
          <c:spPr>
            <a:solidFill>
              <a:srgbClr val="FFFFCC"/>
            </a:solidFill>
            <a:ln w="12700">
              <a:solidFill>
                <a:srgbClr val="000000"/>
              </a:solidFill>
              <a:prstDash val="solid"/>
            </a:ln>
          </c:spPr>
          <c:invertIfNegative val="0"/>
          <c:cat>
            <c:strRef>
              <c:f>結果!$D$18:$P$18</c:f>
              <c:strCache>
                <c:ptCount val="13"/>
                <c:pt idx="0">
                  <c:v>農林漁業</c:v>
                </c:pt>
                <c:pt idx="1">
                  <c:v>鉱業</c:v>
                </c:pt>
                <c:pt idx="2">
                  <c:v>製造業</c:v>
                </c:pt>
                <c:pt idx="3">
                  <c:v>建設</c:v>
                </c:pt>
                <c:pt idx="4">
                  <c:v>電力・ガス・水道</c:v>
                </c:pt>
                <c:pt idx="5">
                  <c:v>商業　　　　　　　　</c:v>
                </c:pt>
                <c:pt idx="6">
                  <c:v>金融・保険　　　　　</c:v>
                </c:pt>
                <c:pt idx="7">
                  <c:v>不動産　　　　　　　</c:v>
                </c:pt>
                <c:pt idx="8">
                  <c:v>運輸・郵便　　　</c:v>
                </c:pt>
                <c:pt idx="9">
                  <c:v>情報通信</c:v>
                </c:pt>
                <c:pt idx="10">
                  <c:v>公務　　　　　　　　</c:v>
                </c:pt>
                <c:pt idx="11">
                  <c:v>サービス業</c:v>
                </c:pt>
                <c:pt idx="12">
                  <c:v>分類不明</c:v>
                </c:pt>
              </c:strCache>
            </c:strRef>
          </c:cat>
          <c:val>
            <c:numRef>
              <c:f>雇用!$C$21:$O$21</c:f>
              <c:numCache>
                <c:formatCode>#,##0_ ;[Red]\-#,##0\ </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1-D06F-4D01-A6DB-F3B86A7D2A4B}"/>
            </c:ext>
          </c:extLst>
        </c:ser>
        <c:ser>
          <c:idx val="2"/>
          <c:order val="2"/>
          <c:tx>
            <c:strRef>
              <c:f>結果!$C$21</c:f>
              <c:strCache>
                <c:ptCount val="1"/>
                <c:pt idx="0">
                  <c:v>2次間接波及効果</c:v>
                </c:pt>
              </c:strCache>
            </c:strRef>
          </c:tx>
          <c:spPr>
            <a:solidFill>
              <a:srgbClr val="9999FF"/>
            </a:solidFill>
            <a:ln w="12700">
              <a:solidFill>
                <a:srgbClr val="000000"/>
              </a:solidFill>
              <a:prstDash val="solid"/>
            </a:ln>
          </c:spPr>
          <c:invertIfNegative val="0"/>
          <c:cat>
            <c:strRef>
              <c:f>結果!$D$18:$P$18</c:f>
              <c:strCache>
                <c:ptCount val="13"/>
                <c:pt idx="0">
                  <c:v>農林漁業</c:v>
                </c:pt>
                <c:pt idx="1">
                  <c:v>鉱業</c:v>
                </c:pt>
                <c:pt idx="2">
                  <c:v>製造業</c:v>
                </c:pt>
                <c:pt idx="3">
                  <c:v>建設</c:v>
                </c:pt>
                <c:pt idx="4">
                  <c:v>電力・ガス・水道</c:v>
                </c:pt>
                <c:pt idx="5">
                  <c:v>商業　　　　　　　　</c:v>
                </c:pt>
                <c:pt idx="6">
                  <c:v>金融・保険　　　　　</c:v>
                </c:pt>
                <c:pt idx="7">
                  <c:v>不動産　　　　　　　</c:v>
                </c:pt>
                <c:pt idx="8">
                  <c:v>運輸・郵便　　　</c:v>
                </c:pt>
                <c:pt idx="9">
                  <c:v>情報通信</c:v>
                </c:pt>
                <c:pt idx="10">
                  <c:v>公務　　　　　　　　</c:v>
                </c:pt>
                <c:pt idx="11">
                  <c:v>サービス業</c:v>
                </c:pt>
                <c:pt idx="12">
                  <c:v>分類不明</c:v>
                </c:pt>
              </c:strCache>
            </c:strRef>
          </c:cat>
          <c:val>
            <c:numRef>
              <c:f>雇用!$C$22:$O$22</c:f>
              <c:numCache>
                <c:formatCode>#,##0_ ;[Red]\-#,##0\ </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2-D06F-4D01-A6DB-F3B86A7D2A4B}"/>
            </c:ext>
          </c:extLst>
        </c:ser>
        <c:dLbls>
          <c:showLegendKey val="0"/>
          <c:showVal val="0"/>
          <c:showCatName val="0"/>
          <c:showSerName val="0"/>
          <c:showPercent val="0"/>
          <c:showBubbleSize val="0"/>
        </c:dLbls>
        <c:gapWidth val="100"/>
        <c:overlap val="100"/>
        <c:axId val="148245888"/>
        <c:axId val="148247680"/>
      </c:barChart>
      <c:catAx>
        <c:axId val="148245888"/>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125" b="0" i="0" u="none" strike="noStrike" baseline="0">
                <a:solidFill>
                  <a:srgbClr val="000000"/>
                </a:solidFill>
                <a:latin typeface="ＭＳ Ｐゴシック"/>
                <a:ea typeface="ＭＳ Ｐゴシック"/>
                <a:cs typeface="ＭＳ Ｐゴシック"/>
              </a:defRPr>
            </a:pPr>
            <a:endParaRPr lang="ja-JP"/>
          </a:p>
        </c:txPr>
        <c:crossAx val="148247680"/>
        <c:crosses val="autoZero"/>
        <c:auto val="1"/>
        <c:lblAlgn val="ctr"/>
        <c:lblOffset val="100"/>
        <c:tickLblSkip val="1"/>
        <c:tickMarkSkip val="1"/>
        <c:noMultiLvlLbl val="0"/>
      </c:catAx>
      <c:valAx>
        <c:axId val="148247680"/>
        <c:scaling>
          <c:orientation val="minMax"/>
        </c:scaling>
        <c:delete val="0"/>
        <c:axPos val="b"/>
        <c:majorGridlines>
          <c:spPr>
            <a:ln w="3175">
              <a:solidFill>
                <a:srgbClr val="000000"/>
              </a:solidFill>
              <a:prstDash val="solid"/>
            </a:ln>
          </c:spPr>
        </c:majorGridlines>
        <c:title>
          <c:tx>
            <c:rich>
              <a:bodyPr/>
              <a:lstStyle/>
              <a:p>
                <a:pPr>
                  <a:defRPr sz="1125" b="0" i="0" u="none" strike="noStrike" baseline="0">
                    <a:solidFill>
                      <a:srgbClr val="000000"/>
                    </a:solidFill>
                    <a:latin typeface="ＭＳ Ｐゴシック"/>
                    <a:ea typeface="ＭＳ Ｐゴシック"/>
                    <a:cs typeface="ＭＳ Ｐゴシック"/>
                  </a:defRPr>
                </a:pPr>
                <a:r>
                  <a:rPr lang="en-US" altLang="ja-JP"/>
                  <a:t>(</a:t>
                </a:r>
                <a:r>
                  <a:rPr lang="ja-JP" altLang="en-US"/>
                  <a:t>単位：人</a:t>
                </a:r>
                <a:r>
                  <a:rPr lang="en-US" altLang="ja-JP"/>
                  <a:t>)</a:t>
                </a:r>
              </a:p>
            </c:rich>
          </c:tx>
          <c:layout>
            <c:manualLayout>
              <c:xMode val="edge"/>
              <c:yMode val="edge"/>
              <c:x val="0.78637770897832815"/>
              <c:y val="0.96271186440677969"/>
            </c:manualLayout>
          </c:layout>
          <c:overlay val="0"/>
          <c:spPr>
            <a:noFill/>
            <a:ln w="25400">
              <a:noFill/>
            </a:ln>
          </c:spPr>
        </c:title>
        <c:numFmt formatCode="#,##0;&quot;△ &quot;#,##0" sourceLinked="0"/>
        <c:majorTickMark val="in"/>
        <c:minorTickMark val="none"/>
        <c:tickLblPos val="nextTo"/>
        <c:spPr>
          <a:ln w="3175">
            <a:solidFill>
              <a:srgbClr val="000000"/>
            </a:solidFill>
            <a:prstDash val="solid"/>
          </a:ln>
        </c:spPr>
        <c:txPr>
          <a:bodyPr rot="0" vert="horz"/>
          <a:lstStyle/>
          <a:p>
            <a:pPr>
              <a:defRPr sz="1125" b="0" i="0" u="none" strike="noStrike" baseline="0">
                <a:solidFill>
                  <a:srgbClr val="000000"/>
                </a:solidFill>
                <a:latin typeface="ＭＳ Ｐゴシック"/>
                <a:ea typeface="ＭＳ Ｐゴシック"/>
                <a:cs typeface="ＭＳ Ｐゴシック"/>
              </a:defRPr>
            </a:pPr>
            <a:endParaRPr lang="ja-JP"/>
          </a:p>
        </c:txPr>
        <c:crossAx val="148245888"/>
        <c:crosses val="autoZero"/>
        <c:crossBetween val="between"/>
      </c:valAx>
      <c:spPr>
        <a:noFill/>
        <a:ln w="12700">
          <a:solidFill>
            <a:srgbClr val="808080"/>
          </a:solidFill>
          <a:prstDash val="solid"/>
        </a:ln>
      </c:spPr>
    </c:plotArea>
    <c:legend>
      <c:legendPos val="r"/>
      <c:layout>
        <c:manualLayout>
          <c:xMode val="edge"/>
          <c:yMode val="edge"/>
          <c:x val="0.85655314757481937"/>
          <c:y val="0.37457627118644066"/>
          <c:w val="0.1434468524251806"/>
          <c:h val="0.15932203389830507"/>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b="0" i="0" u="none" strike="noStrike" baseline="0">
                <a:solidFill>
                  <a:srgbClr val="000000"/>
                </a:solidFill>
                <a:latin typeface="ＭＳ Ｐゴシック"/>
                <a:ea typeface="ＭＳ Ｐゴシック"/>
                <a:cs typeface="ＭＳ Ｐゴシック"/>
              </a:defRPr>
            </a:pPr>
            <a:r>
              <a:rPr lang="ja-JP" altLang="en-US"/>
              <a:t>部門別雇用創出効果の内訳</a:t>
            </a:r>
          </a:p>
        </c:rich>
      </c:tx>
      <c:layout>
        <c:manualLayout>
          <c:xMode val="edge"/>
          <c:yMode val="edge"/>
          <c:x val="0.40436590436590436"/>
          <c:y val="1.5151515151515152E-2"/>
        </c:manualLayout>
      </c:layout>
      <c:overlay val="0"/>
      <c:spPr>
        <a:noFill/>
        <a:ln w="25400">
          <a:noFill/>
        </a:ln>
      </c:spPr>
    </c:title>
    <c:autoTitleDeleted val="0"/>
    <c:plotArea>
      <c:layout>
        <c:manualLayout>
          <c:layoutTarget val="inner"/>
          <c:xMode val="edge"/>
          <c:yMode val="edge"/>
          <c:x val="0.12058212058212059"/>
          <c:y val="6.2289562289562291E-2"/>
          <c:w val="0.72245322245322241"/>
          <c:h val="0.83838383838383834"/>
        </c:manualLayout>
      </c:layout>
      <c:barChart>
        <c:barDir val="bar"/>
        <c:grouping val="stacked"/>
        <c:varyColors val="0"/>
        <c:ser>
          <c:idx val="1"/>
          <c:order val="0"/>
          <c:tx>
            <c:strRef>
              <c:f>結果!$C$20</c:f>
              <c:strCache>
                <c:ptCount val="1"/>
                <c:pt idx="0">
                  <c:v>1次間接波及効果</c:v>
                </c:pt>
              </c:strCache>
            </c:strRef>
          </c:tx>
          <c:spPr>
            <a:solidFill>
              <a:srgbClr val="FFFFCC"/>
            </a:solidFill>
            <a:ln w="12700">
              <a:solidFill>
                <a:srgbClr val="000000"/>
              </a:solidFill>
              <a:prstDash val="solid"/>
            </a:ln>
          </c:spPr>
          <c:invertIfNegative val="0"/>
          <c:cat>
            <c:strRef>
              <c:f>結果!$D$18:$P$18</c:f>
              <c:strCache>
                <c:ptCount val="13"/>
                <c:pt idx="0">
                  <c:v>農林漁業</c:v>
                </c:pt>
                <c:pt idx="1">
                  <c:v>鉱業</c:v>
                </c:pt>
                <c:pt idx="2">
                  <c:v>製造業</c:v>
                </c:pt>
                <c:pt idx="3">
                  <c:v>建設</c:v>
                </c:pt>
                <c:pt idx="4">
                  <c:v>電力・ガス・水道</c:v>
                </c:pt>
                <c:pt idx="5">
                  <c:v>商業　　　　　　　　</c:v>
                </c:pt>
                <c:pt idx="6">
                  <c:v>金融・保険　　　　　</c:v>
                </c:pt>
                <c:pt idx="7">
                  <c:v>不動産　　　　　　　</c:v>
                </c:pt>
                <c:pt idx="8">
                  <c:v>運輸・郵便　　　</c:v>
                </c:pt>
                <c:pt idx="9">
                  <c:v>情報通信</c:v>
                </c:pt>
                <c:pt idx="10">
                  <c:v>公務　　　　　　　　</c:v>
                </c:pt>
                <c:pt idx="11">
                  <c:v>サービス業</c:v>
                </c:pt>
                <c:pt idx="12">
                  <c:v>分類不明</c:v>
                </c:pt>
              </c:strCache>
            </c:strRef>
          </c:cat>
          <c:val>
            <c:numRef>
              <c:f>雇用!$C$21:$O$21</c:f>
              <c:numCache>
                <c:formatCode>#,##0_ ;[Red]\-#,##0\ </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18ED-4BDA-858A-B3F589A1F7D2}"/>
            </c:ext>
          </c:extLst>
        </c:ser>
        <c:ser>
          <c:idx val="2"/>
          <c:order val="1"/>
          <c:tx>
            <c:strRef>
              <c:f>結果!$C$21</c:f>
              <c:strCache>
                <c:ptCount val="1"/>
                <c:pt idx="0">
                  <c:v>2次間接波及効果</c:v>
                </c:pt>
              </c:strCache>
            </c:strRef>
          </c:tx>
          <c:spPr>
            <a:solidFill>
              <a:srgbClr val="9999FF"/>
            </a:solidFill>
            <a:ln w="12700">
              <a:solidFill>
                <a:srgbClr val="000000"/>
              </a:solidFill>
              <a:prstDash val="solid"/>
            </a:ln>
          </c:spPr>
          <c:invertIfNegative val="0"/>
          <c:cat>
            <c:strRef>
              <c:f>結果!$D$18:$P$18</c:f>
              <c:strCache>
                <c:ptCount val="13"/>
                <c:pt idx="0">
                  <c:v>農林漁業</c:v>
                </c:pt>
                <c:pt idx="1">
                  <c:v>鉱業</c:v>
                </c:pt>
                <c:pt idx="2">
                  <c:v>製造業</c:v>
                </c:pt>
                <c:pt idx="3">
                  <c:v>建設</c:v>
                </c:pt>
                <c:pt idx="4">
                  <c:v>電力・ガス・水道</c:v>
                </c:pt>
                <c:pt idx="5">
                  <c:v>商業　　　　　　　　</c:v>
                </c:pt>
                <c:pt idx="6">
                  <c:v>金融・保険　　　　　</c:v>
                </c:pt>
                <c:pt idx="7">
                  <c:v>不動産　　　　　　　</c:v>
                </c:pt>
                <c:pt idx="8">
                  <c:v>運輸・郵便　　　</c:v>
                </c:pt>
                <c:pt idx="9">
                  <c:v>情報通信</c:v>
                </c:pt>
                <c:pt idx="10">
                  <c:v>公務　　　　　　　　</c:v>
                </c:pt>
                <c:pt idx="11">
                  <c:v>サービス業</c:v>
                </c:pt>
                <c:pt idx="12">
                  <c:v>分類不明</c:v>
                </c:pt>
              </c:strCache>
            </c:strRef>
          </c:cat>
          <c:val>
            <c:numRef>
              <c:f>雇用!$C$22:$O$22</c:f>
              <c:numCache>
                <c:formatCode>#,##0_ ;[Red]\-#,##0\ </c:formatCode>
                <c:ptCount val="13"/>
                <c:pt idx="0">
                  <c:v>0</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1-18ED-4BDA-858A-B3F589A1F7D2}"/>
            </c:ext>
          </c:extLst>
        </c:ser>
        <c:dLbls>
          <c:showLegendKey val="0"/>
          <c:showVal val="0"/>
          <c:showCatName val="0"/>
          <c:showSerName val="0"/>
          <c:showPercent val="0"/>
          <c:showBubbleSize val="0"/>
        </c:dLbls>
        <c:gapWidth val="100"/>
        <c:overlap val="100"/>
        <c:axId val="148336000"/>
        <c:axId val="148345984"/>
      </c:barChart>
      <c:catAx>
        <c:axId val="148336000"/>
        <c:scaling>
          <c:orientation val="minMax"/>
        </c:scaling>
        <c:delete val="0"/>
        <c:axPos val="l"/>
        <c:numFmt formatCode="General" sourceLinked="1"/>
        <c:majorTickMark val="in"/>
        <c:minorTickMark val="none"/>
        <c:tickLblPos val="nextTo"/>
        <c:spPr>
          <a:ln w="3175">
            <a:solidFill>
              <a:srgbClr val="000000"/>
            </a:solidFill>
            <a:prstDash val="solid"/>
          </a:ln>
        </c:spPr>
        <c:txPr>
          <a:bodyPr rot="0" vert="horz"/>
          <a:lstStyle/>
          <a:p>
            <a:pPr>
              <a:defRPr sz="1125" b="0" i="0" u="none" strike="noStrike" baseline="0">
                <a:solidFill>
                  <a:srgbClr val="000000"/>
                </a:solidFill>
                <a:latin typeface="ＭＳ Ｐゴシック"/>
                <a:ea typeface="ＭＳ Ｐゴシック"/>
                <a:cs typeface="ＭＳ Ｐゴシック"/>
              </a:defRPr>
            </a:pPr>
            <a:endParaRPr lang="ja-JP"/>
          </a:p>
        </c:txPr>
        <c:crossAx val="148345984"/>
        <c:crosses val="autoZero"/>
        <c:auto val="1"/>
        <c:lblAlgn val="ctr"/>
        <c:lblOffset val="100"/>
        <c:tickLblSkip val="1"/>
        <c:tickMarkSkip val="1"/>
        <c:noMultiLvlLbl val="0"/>
      </c:catAx>
      <c:valAx>
        <c:axId val="148345984"/>
        <c:scaling>
          <c:orientation val="minMax"/>
        </c:scaling>
        <c:delete val="0"/>
        <c:axPos val="b"/>
        <c:majorGridlines>
          <c:spPr>
            <a:ln w="3175">
              <a:solidFill>
                <a:srgbClr val="000000"/>
              </a:solidFill>
              <a:prstDash val="solid"/>
            </a:ln>
          </c:spPr>
        </c:majorGridlines>
        <c:title>
          <c:tx>
            <c:rich>
              <a:bodyPr/>
              <a:lstStyle/>
              <a:p>
                <a:pPr>
                  <a:defRPr sz="1125" b="0" i="0" u="none" strike="noStrike" baseline="0">
                    <a:solidFill>
                      <a:srgbClr val="000000"/>
                    </a:solidFill>
                    <a:latin typeface="ＭＳ Ｐゴシック"/>
                    <a:ea typeface="ＭＳ Ｐゴシック"/>
                    <a:cs typeface="ＭＳ Ｐゴシック"/>
                  </a:defRPr>
                </a:pPr>
                <a:r>
                  <a:rPr lang="en-US" altLang="ja-JP"/>
                  <a:t>(</a:t>
                </a:r>
                <a:r>
                  <a:rPr lang="ja-JP" altLang="en-US"/>
                  <a:t>単位：人</a:t>
                </a:r>
                <a:r>
                  <a:rPr lang="en-US" altLang="ja-JP"/>
                  <a:t>)</a:t>
                </a:r>
              </a:p>
            </c:rich>
          </c:tx>
          <c:layout>
            <c:manualLayout>
              <c:xMode val="edge"/>
              <c:yMode val="edge"/>
              <c:x val="0.78690228690228692"/>
              <c:y val="0.96296296296296291"/>
            </c:manualLayout>
          </c:layout>
          <c:overlay val="0"/>
          <c:spPr>
            <a:noFill/>
            <a:ln w="25400">
              <a:noFill/>
            </a:ln>
          </c:spPr>
        </c:title>
        <c:numFmt formatCode="#,##0;&quot;△ &quot;#,##0" sourceLinked="0"/>
        <c:majorTickMark val="in"/>
        <c:minorTickMark val="none"/>
        <c:tickLblPos val="nextTo"/>
        <c:spPr>
          <a:ln w="3175">
            <a:solidFill>
              <a:srgbClr val="000000"/>
            </a:solidFill>
            <a:prstDash val="solid"/>
          </a:ln>
        </c:spPr>
        <c:txPr>
          <a:bodyPr rot="0" vert="horz"/>
          <a:lstStyle/>
          <a:p>
            <a:pPr>
              <a:defRPr sz="1125" b="0" i="0" u="none" strike="noStrike" baseline="0">
                <a:solidFill>
                  <a:srgbClr val="000000"/>
                </a:solidFill>
                <a:latin typeface="ＭＳ Ｐゴシック"/>
                <a:ea typeface="ＭＳ Ｐゴシック"/>
                <a:cs typeface="ＭＳ Ｐゴシック"/>
              </a:defRPr>
            </a:pPr>
            <a:endParaRPr lang="ja-JP"/>
          </a:p>
        </c:txPr>
        <c:crossAx val="148336000"/>
        <c:crosses val="autoZero"/>
        <c:crossBetween val="between"/>
      </c:valAx>
      <c:spPr>
        <a:noFill/>
        <a:ln w="12700">
          <a:solidFill>
            <a:srgbClr val="808080"/>
          </a:solidFill>
          <a:prstDash val="solid"/>
        </a:ln>
      </c:spPr>
    </c:plotArea>
    <c:legend>
      <c:legendPos val="r"/>
      <c:layout>
        <c:manualLayout>
          <c:xMode val="edge"/>
          <c:yMode val="edge"/>
          <c:x val="0.85550935550935547"/>
          <c:y val="0.37542087542087543"/>
          <c:w val="0.1444906444906445"/>
          <c:h val="0.15824915824915825"/>
        </c:manualLayout>
      </c:layout>
      <c:overlay val="0"/>
      <c:spPr>
        <a:solidFill>
          <a:srgbClr val="FFFFFF"/>
        </a:solidFill>
        <a:ln w="3175">
          <a:solidFill>
            <a:srgbClr val="000000"/>
          </a:solidFill>
          <a:prstDash val="solid"/>
        </a:ln>
      </c:spPr>
      <c:txPr>
        <a:bodyPr/>
        <a:lstStyle/>
        <a:p>
          <a:pPr>
            <a:defRPr sz="1010" b="0" i="0" u="none" strike="noStrike" baseline="0">
              <a:solidFill>
                <a:srgbClr val="000000"/>
              </a:solidFill>
              <a:latin typeface="ＭＳ Ｐゴシック"/>
              <a:ea typeface="ＭＳ Ｐゴシック"/>
              <a:cs typeface="ＭＳ Ｐゴシック"/>
            </a:defRPr>
          </a:pPr>
          <a:endParaRPr lang="ja-JP"/>
        </a:p>
      </c:txPr>
    </c:legend>
    <c:plotVisOnly val="1"/>
    <c:dispBlanksAs val="gap"/>
    <c:showDLblsOverMax val="0"/>
  </c:chart>
  <c:spPr>
    <a:noFill/>
    <a:ln w="9525">
      <a:noFill/>
    </a:ln>
  </c:spPr>
  <c:txPr>
    <a:bodyPr/>
    <a:lstStyle/>
    <a:p>
      <a:pPr>
        <a:defRPr sz="1100" b="0" i="0" u="none" strike="noStrike" baseline="0">
          <a:solidFill>
            <a:srgbClr val="000000"/>
          </a:solidFill>
          <a:latin typeface="ＭＳ Ｐゴシック"/>
          <a:ea typeface="ＭＳ Ｐゴシック"/>
          <a:cs typeface="ＭＳ Ｐゴシック"/>
        </a:defRPr>
      </a:pPr>
      <a:endParaRPr lang="ja-JP"/>
    </a:p>
  </c:txPr>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chart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9.bin"/></Relationships>
</file>

<file path=xl/chartsheets/sheet1.xml><?xml version="1.0" encoding="utf-8"?>
<chartsheet xmlns="http://schemas.openxmlformats.org/spreadsheetml/2006/main" xmlns:r="http://schemas.openxmlformats.org/officeDocument/2006/relationships">
  <sheetPr codeName="Graph6"/>
  <sheetViews>
    <sheetView zoomScale="92" workbookViewId="0"/>
  </sheetViews>
  <pageMargins left="0.75" right="0.75" top="1" bottom="1" header="0.51200000000000001" footer="0.51200000000000001"/>
  <pageSetup paperSize="9" orientation="landscape" r:id="rId1"/>
  <headerFooter alignWithMargins="0"/>
  <drawing r:id="rId2"/>
</chartsheet>
</file>

<file path=xl/chartsheets/sheet2.xml><?xml version="1.0" encoding="utf-8"?>
<chartsheet xmlns="http://schemas.openxmlformats.org/spreadsheetml/2006/main" xmlns:r="http://schemas.openxmlformats.org/officeDocument/2006/relationships">
  <sheetPr codeName="Graph7"/>
  <sheetViews>
    <sheetView zoomScale="92" workbookViewId="0"/>
  </sheetViews>
  <pageMargins left="0.75" right="0.75" top="1" bottom="1" header="0.51200000000000001" footer="0.51200000000000001"/>
  <pageSetup paperSize="9" orientation="landscape" horizontalDpi="300" verticalDpi="1200" r:id="rId1"/>
  <headerFooter alignWithMargins="0"/>
  <drawing r:id="rId2"/>
</chartsheet>
</file>

<file path=xl/chartsheets/sheet3.xml><?xml version="1.0" encoding="utf-8"?>
<chartsheet xmlns="http://schemas.openxmlformats.org/spreadsheetml/2006/main" xmlns:r="http://schemas.openxmlformats.org/officeDocument/2006/relationships">
  <sheetPr codeName="Graph8"/>
  <sheetViews>
    <sheetView zoomScale="92" workbookViewId="0"/>
  </sheetViews>
  <pageMargins left="0.75" right="0.75" top="1" bottom="1" header="0.51200000000000001" footer="0.51200000000000001"/>
  <pageSetup paperSize="9" orientation="landscape" horizontalDpi="300" verticalDpi="1200" r:id="rId1"/>
  <headerFooter alignWithMargins="0"/>
  <drawing r:id="rId2"/>
</chartsheet>
</file>

<file path=xl/chartsheets/sheet4.xml><?xml version="1.0" encoding="utf-8"?>
<chartsheet xmlns="http://schemas.openxmlformats.org/spreadsheetml/2006/main" xmlns:r="http://schemas.openxmlformats.org/officeDocument/2006/relationships">
  <sheetPr codeName="Graph9"/>
  <sheetViews>
    <sheetView zoomScale="92" workbookViewId="0"/>
  </sheetViews>
  <pageMargins left="0.78740157480314965" right="0.78740157480314965" top="0.98425196850393704" bottom="0.98425196850393704" header="0.51181102362204722" footer="0.51181102362204722"/>
  <pageSetup paperSize="9" orientation="landscape" horizontalDpi="300" verticalDpi="12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absoluteAnchor>
    <xdr:pos x="0" y="0"/>
    <xdr:ext cx="9197009" cy="5615609"/>
    <xdr:graphicFrame macro="">
      <xdr:nvGraphicFramePr>
        <xdr:cNvPr id="2" name="グラフ 1">
          <a:extLst>
            <a:ext uri="{FF2B5EF4-FFF2-40B4-BE49-F238E27FC236}">
              <a16:creationId xmlns:a16="http://schemas.microsoft.com/office/drawing/2014/main" id="{00000000-0008-0000-04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9204049" cy="5611467"/>
    <xdr:graphicFrame macro="">
      <xdr:nvGraphicFramePr>
        <xdr:cNvPr id="2" name="グラフ 1">
          <a:extLst>
            <a:ext uri="{FF2B5EF4-FFF2-40B4-BE49-F238E27FC236}">
              <a16:creationId xmlns:a16="http://schemas.microsoft.com/office/drawing/2014/main" id="{00000000-0008-0000-05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absoluteAnchor>
    <xdr:pos x="0" y="0"/>
    <xdr:ext cx="9204049" cy="5611467"/>
    <xdr:graphicFrame macro="">
      <xdr:nvGraphicFramePr>
        <xdr:cNvPr id="2" name="グラフ 1">
          <a:extLst>
            <a:ext uri="{FF2B5EF4-FFF2-40B4-BE49-F238E27FC236}">
              <a16:creationId xmlns:a16="http://schemas.microsoft.com/office/drawing/2014/main" id="{00000000-0008-0000-06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4.xml><?xml version="1.0" encoding="utf-8"?>
<xdr:wsDr xmlns:xdr="http://schemas.openxmlformats.org/drawingml/2006/spreadsheetDrawing" xmlns:a="http://schemas.openxmlformats.org/drawingml/2006/main">
  <xdr:absoluteAnchor>
    <xdr:pos x="0" y="0"/>
    <xdr:ext cx="9141929" cy="5652880"/>
    <xdr:graphicFrame macro="">
      <xdr:nvGraphicFramePr>
        <xdr:cNvPr id="2" name="グラフ 1">
          <a:extLst>
            <a:ext uri="{FF2B5EF4-FFF2-40B4-BE49-F238E27FC236}">
              <a16:creationId xmlns:a16="http://schemas.microsoft.com/office/drawing/2014/main" id="{00000000-0008-0000-07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xdr:wsDr xmlns:xdr="http://schemas.openxmlformats.org/drawingml/2006/spreadsheetDrawing" xmlns:a="http://schemas.openxmlformats.org/drawingml/2006/main">
  <xdr:twoCellAnchor>
    <xdr:from>
      <xdr:col>4</xdr:col>
      <xdr:colOff>152400</xdr:colOff>
      <xdr:row>15</xdr:row>
      <xdr:rowOff>95250</xdr:rowOff>
    </xdr:from>
    <xdr:to>
      <xdr:col>5</xdr:col>
      <xdr:colOff>619125</xdr:colOff>
      <xdr:row>27</xdr:row>
      <xdr:rowOff>85725</xdr:rowOff>
    </xdr:to>
    <xdr:grpSp>
      <xdr:nvGrpSpPr>
        <xdr:cNvPr id="2" name="Group 408">
          <a:extLst>
            <a:ext uri="{FF2B5EF4-FFF2-40B4-BE49-F238E27FC236}">
              <a16:creationId xmlns:a16="http://schemas.microsoft.com/office/drawing/2014/main" id="{00000000-0008-0000-0800-000002000000}"/>
            </a:ext>
          </a:extLst>
        </xdr:cNvPr>
        <xdr:cNvGrpSpPr>
          <a:grpSpLocks/>
        </xdr:cNvGrpSpPr>
      </xdr:nvGrpSpPr>
      <xdr:grpSpPr bwMode="auto">
        <a:xfrm>
          <a:off x="2654300" y="2457450"/>
          <a:ext cx="1177925" cy="1870075"/>
          <a:chOff x="160" y="197"/>
          <a:chExt cx="80" cy="204"/>
        </a:xfrm>
      </xdr:grpSpPr>
      <xdr:sp macro="" textlink="">
        <xdr:nvSpPr>
          <xdr:cNvPr id="3" name="Line 409">
            <a:extLst>
              <a:ext uri="{FF2B5EF4-FFF2-40B4-BE49-F238E27FC236}">
                <a16:creationId xmlns:a16="http://schemas.microsoft.com/office/drawing/2014/main" id="{00000000-0008-0000-0800-000003000000}"/>
              </a:ext>
            </a:extLst>
          </xdr:cNvPr>
          <xdr:cNvSpPr>
            <a:spLocks noChangeShapeType="1"/>
          </xdr:cNvSpPr>
        </xdr:nvSpPr>
        <xdr:spPr bwMode="auto">
          <a:xfrm>
            <a:off x="160" y="299"/>
            <a:ext cx="8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4" name="Line 410">
            <a:extLst>
              <a:ext uri="{FF2B5EF4-FFF2-40B4-BE49-F238E27FC236}">
                <a16:creationId xmlns:a16="http://schemas.microsoft.com/office/drawing/2014/main" id="{00000000-0008-0000-0800-000004000000}"/>
              </a:ext>
            </a:extLst>
          </xdr:cNvPr>
          <xdr:cNvSpPr>
            <a:spLocks noChangeShapeType="1"/>
          </xdr:cNvSpPr>
        </xdr:nvSpPr>
        <xdr:spPr bwMode="auto">
          <a:xfrm flipV="1">
            <a:off x="160" y="282"/>
            <a:ext cx="8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5" name="Line 411">
            <a:extLst>
              <a:ext uri="{FF2B5EF4-FFF2-40B4-BE49-F238E27FC236}">
                <a16:creationId xmlns:a16="http://schemas.microsoft.com/office/drawing/2014/main" id="{00000000-0008-0000-0800-000005000000}"/>
              </a:ext>
            </a:extLst>
          </xdr:cNvPr>
          <xdr:cNvSpPr>
            <a:spLocks noChangeShapeType="1"/>
          </xdr:cNvSpPr>
        </xdr:nvSpPr>
        <xdr:spPr bwMode="auto">
          <a:xfrm flipV="1">
            <a:off x="160" y="265"/>
            <a:ext cx="80" cy="3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6" name="Line 412">
            <a:extLst>
              <a:ext uri="{FF2B5EF4-FFF2-40B4-BE49-F238E27FC236}">
                <a16:creationId xmlns:a16="http://schemas.microsoft.com/office/drawing/2014/main" id="{00000000-0008-0000-0800-000006000000}"/>
              </a:ext>
            </a:extLst>
          </xdr:cNvPr>
          <xdr:cNvSpPr>
            <a:spLocks noChangeShapeType="1"/>
          </xdr:cNvSpPr>
        </xdr:nvSpPr>
        <xdr:spPr bwMode="auto">
          <a:xfrm flipV="1">
            <a:off x="160" y="248"/>
            <a:ext cx="80" cy="5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7" name="Line 413">
            <a:extLst>
              <a:ext uri="{FF2B5EF4-FFF2-40B4-BE49-F238E27FC236}">
                <a16:creationId xmlns:a16="http://schemas.microsoft.com/office/drawing/2014/main" id="{00000000-0008-0000-0800-000007000000}"/>
              </a:ext>
            </a:extLst>
          </xdr:cNvPr>
          <xdr:cNvSpPr>
            <a:spLocks noChangeShapeType="1"/>
          </xdr:cNvSpPr>
        </xdr:nvSpPr>
        <xdr:spPr bwMode="auto">
          <a:xfrm flipV="1">
            <a:off x="160" y="231"/>
            <a:ext cx="80" cy="6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8" name="Line 414">
            <a:extLst>
              <a:ext uri="{FF2B5EF4-FFF2-40B4-BE49-F238E27FC236}">
                <a16:creationId xmlns:a16="http://schemas.microsoft.com/office/drawing/2014/main" id="{00000000-0008-0000-0800-000008000000}"/>
              </a:ext>
            </a:extLst>
          </xdr:cNvPr>
          <xdr:cNvSpPr>
            <a:spLocks noChangeShapeType="1"/>
          </xdr:cNvSpPr>
        </xdr:nvSpPr>
        <xdr:spPr bwMode="auto">
          <a:xfrm flipV="1">
            <a:off x="160" y="214"/>
            <a:ext cx="80" cy="8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9" name="Line 415">
            <a:extLst>
              <a:ext uri="{FF2B5EF4-FFF2-40B4-BE49-F238E27FC236}">
                <a16:creationId xmlns:a16="http://schemas.microsoft.com/office/drawing/2014/main" id="{00000000-0008-0000-0800-000009000000}"/>
              </a:ext>
            </a:extLst>
          </xdr:cNvPr>
          <xdr:cNvSpPr>
            <a:spLocks noChangeShapeType="1"/>
          </xdr:cNvSpPr>
        </xdr:nvSpPr>
        <xdr:spPr bwMode="auto">
          <a:xfrm flipV="1">
            <a:off x="160" y="197"/>
            <a:ext cx="80" cy="10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0" name="Line 416">
            <a:extLst>
              <a:ext uri="{FF2B5EF4-FFF2-40B4-BE49-F238E27FC236}">
                <a16:creationId xmlns:a16="http://schemas.microsoft.com/office/drawing/2014/main" id="{00000000-0008-0000-0800-00000A000000}"/>
              </a:ext>
            </a:extLst>
          </xdr:cNvPr>
          <xdr:cNvSpPr>
            <a:spLocks noChangeShapeType="1"/>
          </xdr:cNvSpPr>
        </xdr:nvSpPr>
        <xdr:spPr bwMode="auto">
          <a:xfrm>
            <a:off x="160" y="299"/>
            <a:ext cx="8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1" name="Line 417">
            <a:extLst>
              <a:ext uri="{FF2B5EF4-FFF2-40B4-BE49-F238E27FC236}">
                <a16:creationId xmlns:a16="http://schemas.microsoft.com/office/drawing/2014/main" id="{00000000-0008-0000-0800-00000B000000}"/>
              </a:ext>
            </a:extLst>
          </xdr:cNvPr>
          <xdr:cNvSpPr>
            <a:spLocks noChangeShapeType="1"/>
          </xdr:cNvSpPr>
        </xdr:nvSpPr>
        <xdr:spPr bwMode="auto">
          <a:xfrm>
            <a:off x="160" y="299"/>
            <a:ext cx="80" cy="3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2" name="Line 418">
            <a:extLst>
              <a:ext uri="{FF2B5EF4-FFF2-40B4-BE49-F238E27FC236}">
                <a16:creationId xmlns:a16="http://schemas.microsoft.com/office/drawing/2014/main" id="{00000000-0008-0000-0800-00000C000000}"/>
              </a:ext>
            </a:extLst>
          </xdr:cNvPr>
          <xdr:cNvSpPr>
            <a:spLocks noChangeShapeType="1"/>
          </xdr:cNvSpPr>
        </xdr:nvSpPr>
        <xdr:spPr bwMode="auto">
          <a:xfrm>
            <a:off x="160" y="299"/>
            <a:ext cx="80" cy="5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3" name="Line 419">
            <a:extLst>
              <a:ext uri="{FF2B5EF4-FFF2-40B4-BE49-F238E27FC236}">
                <a16:creationId xmlns:a16="http://schemas.microsoft.com/office/drawing/2014/main" id="{00000000-0008-0000-0800-00000D000000}"/>
              </a:ext>
            </a:extLst>
          </xdr:cNvPr>
          <xdr:cNvSpPr>
            <a:spLocks noChangeShapeType="1"/>
          </xdr:cNvSpPr>
        </xdr:nvSpPr>
        <xdr:spPr bwMode="auto">
          <a:xfrm>
            <a:off x="160" y="299"/>
            <a:ext cx="80" cy="6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4" name="Line 420">
            <a:extLst>
              <a:ext uri="{FF2B5EF4-FFF2-40B4-BE49-F238E27FC236}">
                <a16:creationId xmlns:a16="http://schemas.microsoft.com/office/drawing/2014/main" id="{00000000-0008-0000-0800-00000E000000}"/>
              </a:ext>
            </a:extLst>
          </xdr:cNvPr>
          <xdr:cNvSpPr>
            <a:spLocks noChangeShapeType="1"/>
          </xdr:cNvSpPr>
        </xdr:nvSpPr>
        <xdr:spPr bwMode="auto">
          <a:xfrm>
            <a:off x="160" y="299"/>
            <a:ext cx="80" cy="8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5" name="Line 421">
            <a:extLst>
              <a:ext uri="{FF2B5EF4-FFF2-40B4-BE49-F238E27FC236}">
                <a16:creationId xmlns:a16="http://schemas.microsoft.com/office/drawing/2014/main" id="{00000000-0008-0000-0800-00000F000000}"/>
              </a:ext>
            </a:extLst>
          </xdr:cNvPr>
          <xdr:cNvSpPr>
            <a:spLocks noChangeShapeType="1"/>
          </xdr:cNvSpPr>
        </xdr:nvSpPr>
        <xdr:spPr bwMode="auto">
          <a:xfrm>
            <a:off x="160" y="299"/>
            <a:ext cx="80" cy="10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grpSp>
    <xdr:clientData/>
  </xdr:twoCellAnchor>
  <xdr:twoCellAnchor>
    <xdr:from>
      <xdr:col>11</xdr:col>
      <xdr:colOff>66675</xdr:colOff>
      <xdr:row>24</xdr:row>
      <xdr:rowOff>95250</xdr:rowOff>
    </xdr:from>
    <xdr:to>
      <xdr:col>11</xdr:col>
      <xdr:colOff>628650</xdr:colOff>
      <xdr:row>36</xdr:row>
      <xdr:rowOff>85725</xdr:rowOff>
    </xdr:to>
    <xdr:grpSp>
      <xdr:nvGrpSpPr>
        <xdr:cNvPr id="16" name="Group 394">
          <a:extLst>
            <a:ext uri="{FF2B5EF4-FFF2-40B4-BE49-F238E27FC236}">
              <a16:creationId xmlns:a16="http://schemas.microsoft.com/office/drawing/2014/main" id="{00000000-0008-0000-0800-000010000000}"/>
            </a:ext>
          </a:extLst>
        </xdr:cNvPr>
        <xdr:cNvGrpSpPr>
          <a:grpSpLocks/>
        </xdr:cNvGrpSpPr>
      </xdr:nvGrpSpPr>
      <xdr:grpSpPr bwMode="auto">
        <a:xfrm>
          <a:off x="8931275" y="3879850"/>
          <a:ext cx="561975" cy="1831975"/>
          <a:chOff x="440" y="53"/>
          <a:chExt cx="59" cy="204"/>
        </a:xfrm>
      </xdr:grpSpPr>
      <xdr:sp macro="" textlink="">
        <xdr:nvSpPr>
          <xdr:cNvPr id="17" name="Line 395">
            <a:extLst>
              <a:ext uri="{FF2B5EF4-FFF2-40B4-BE49-F238E27FC236}">
                <a16:creationId xmlns:a16="http://schemas.microsoft.com/office/drawing/2014/main" id="{00000000-0008-0000-0800-000011000000}"/>
              </a:ext>
            </a:extLst>
          </xdr:cNvPr>
          <xdr:cNvSpPr>
            <a:spLocks noChangeShapeType="1"/>
          </xdr:cNvSpPr>
        </xdr:nvSpPr>
        <xdr:spPr bwMode="auto">
          <a:xfrm>
            <a:off x="440" y="53"/>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8" name="Line 396">
            <a:extLst>
              <a:ext uri="{FF2B5EF4-FFF2-40B4-BE49-F238E27FC236}">
                <a16:creationId xmlns:a16="http://schemas.microsoft.com/office/drawing/2014/main" id="{00000000-0008-0000-0800-000012000000}"/>
              </a:ext>
            </a:extLst>
          </xdr:cNvPr>
          <xdr:cNvSpPr>
            <a:spLocks noChangeShapeType="1"/>
          </xdr:cNvSpPr>
        </xdr:nvSpPr>
        <xdr:spPr bwMode="auto">
          <a:xfrm>
            <a:off x="440" y="70"/>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9" name="Line 397">
            <a:extLst>
              <a:ext uri="{FF2B5EF4-FFF2-40B4-BE49-F238E27FC236}">
                <a16:creationId xmlns:a16="http://schemas.microsoft.com/office/drawing/2014/main" id="{00000000-0008-0000-0800-000013000000}"/>
              </a:ext>
            </a:extLst>
          </xdr:cNvPr>
          <xdr:cNvSpPr>
            <a:spLocks noChangeShapeType="1"/>
          </xdr:cNvSpPr>
        </xdr:nvSpPr>
        <xdr:spPr bwMode="auto">
          <a:xfrm>
            <a:off x="440" y="88"/>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20" name="Line 398">
            <a:extLst>
              <a:ext uri="{FF2B5EF4-FFF2-40B4-BE49-F238E27FC236}">
                <a16:creationId xmlns:a16="http://schemas.microsoft.com/office/drawing/2014/main" id="{00000000-0008-0000-0800-000014000000}"/>
              </a:ext>
            </a:extLst>
          </xdr:cNvPr>
          <xdr:cNvSpPr>
            <a:spLocks noChangeShapeType="1"/>
          </xdr:cNvSpPr>
        </xdr:nvSpPr>
        <xdr:spPr bwMode="auto">
          <a:xfrm>
            <a:off x="440" y="105"/>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21" name="Line 399">
            <a:extLst>
              <a:ext uri="{FF2B5EF4-FFF2-40B4-BE49-F238E27FC236}">
                <a16:creationId xmlns:a16="http://schemas.microsoft.com/office/drawing/2014/main" id="{00000000-0008-0000-0800-000015000000}"/>
              </a:ext>
            </a:extLst>
          </xdr:cNvPr>
          <xdr:cNvSpPr>
            <a:spLocks noChangeShapeType="1"/>
          </xdr:cNvSpPr>
        </xdr:nvSpPr>
        <xdr:spPr bwMode="auto">
          <a:xfrm>
            <a:off x="440" y="121"/>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22" name="Line 400">
            <a:extLst>
              <a:ext uri="{FF2B5EF4-FFF2-40B4-BE49-F238E27FC236}">
                <a16:creationId xmlns:a16="http://schemas.microsoft.com/office/drawing/2014/main" id="{00000000-0008-0000-0800-000016000000}"/>
              </a:ext>
            </a:extLst>
          </xdr:cNvPr>
          <xdr:cNvSpPr>
            <a:spLocks noChangeShapeType="1"/>
          </xdr:cNvSpPr>
        </xdr:nvSpPr>
        <xdr:spPr bwMode="auto">
          <a:xfrm>
            <a:off x="440" y="138"/>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23" name="Line 401">
            <a:extLst>
              <a:ext uri="{FF2B5EF4-FFF2-40B4-BE49-F238E27FC236}">
                <a16:creationId xmlns:a16="http://schemas.microsoft.com/office/drawing/2014/main" id="{00000000-0008-0000-0800-000017000000}"/>
              </a:ext>
            </a:extLst>
          </xdr:cNvPr>
          <xdr:cNvSpPr>
            <a:spLocks noChangeShapeType="1"/>
          </xdr:cNvSpPr>
        </xdr:nvSpPr>
        <xdr:spPr bwMode="auto">
          <a:xfrm>
            <a:off x="440" y="156"/>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24" name="Line 402">
            <a:extLst>
              <a:ext uri="{FF2B5EF4-FFF2-40B4-BE49-F238E27FC236}">
                <a16:creationId xmlns:a16="http://schemas.microsoft.com/office/drawing/2014/main" id="{00000000-0008-0000-0800-000018000000}"/>
              </a:ext>
            </a:extLst>
          </xdr:cNvPr>
          <xdr:cNvSpPr>
            <a:spLocks noChangeShapeType="1"/>
          </xdr:cNvSpPr>
        </xdr:nvSpPr>
        <xdr:spPr bwMode="auto">
          <a:xfrm>
            <a:off x="440" y="172"/>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25" name="Line 403">
            <a:extLst>
              <a:ext uri="{FF2B5EF4-FFF2-40B4-BE49-F238E27FC236}">
                <a16:creationId xmlns:a16="http://schemas.microsoft.com/office/drawing/2014/main" id="{00000000-0008-0000-0800-000019000000}"/>
              </a:ext>
            </a:extLst>
          </xdr:cNvPr>
          <xdr:cNvSpPr>
            <a:spLocks noChangeShapeType="1"/>
          </xdr:cNvSpPr>
        </xdr:nvSpPr>
        <xdr:spPr bwMode="auto">
          <a:xfrm>
            <a:off x="440" y="206"/>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26" name="Line 404">
            <a:extLst>
              <a:ext uri="{FF2B5EF4-FFF2-40B4-BE49-F238E27FC236}">
                <a16:creationId xmlns:a16="http://schemas.microsoft.com/office/drawing/2014/main" id="{00000000-0008-0000-0800-00001A000000}"/>
              </a:ext>
            </a:extLst>
          </xdr:cNvPr>
          <xdr:cNvSpPr>
            <a:spLocks noChangeShapeType="1"/>
          </xdr:cNvSpPr>
        </xdr:nvSpPr>
        <xdr:spPr bwMode="auto">
          <a:xfrm>
            <a:off x="440" y="189"/>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27" name="Line 405">
            <a:extLst>
              <a:ext uri="{FF2B5EF4-FFF2-40B4-BE49-F238E27FC236}">
                <a16:creationId xmlns:a16="http://schemas.microsoft.com/office/drawing/2014/main" id="{00000000-0008-0000-0800-00001B000000}"/>
              </a:ext>
            </a:extLst>
          </xdr:cNvPr>
          <xdr:cNvSpPr>
            <a:spLocks noChangeShapeType="1"/>
          </xdr:cNvSpPr>
        </xdr:nvSpPr>
        <xdr:spPr bwMode="auto">
          <a:xfrm>
            <a:off x="440" y="224"/>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28" name="Line 406">
            <a:extLst>
              <a:ext uri="{FF2B5EF4-FFF2-40B4-BE49-F238E27FC236}">
                <a16:creationId xmlns:a16="http://schemas.microsoft.com/office/drawing/2014/main" id="{00000000-0008-0000-0800-00001C000000}"/>
              </a:ext>
            </a:extLst>
          </xdr:cNvPr>
          <xdr:cNvSpPr>
            <a:spLocks noChangeShapeType="1"/>
          </xdr:cNvSpPr>
        </xdr:nvSpPr>
        <xdr:spPr bwMode="auto">
          <a:xfrm>
            <a:off x="440" y="240"/>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29" name="Line 407">
            <a:extLst>
              <a:ext uri="{FF2B5EF4-FFF2-40B4-BE49-F238E27FC236}">
                <a16:creationId xmlns:a16="http://schemas.microsoft.com/office/drawing/2014/main" id="{00000000-0008-0000-0800-00001D000000}"/>
              </a:ext>
            </a:extLst>
          </xdr:cNvPr>
          <xdr:cNvSpPr>
            <a:spLocks noChangeShapeType="1"/>
          </xdr:cNvSpPr>
        </xdr:nvSpPr>
        <xdr:spPr bwMode="auto">
          <a:xfrm>
            <a:off x="440" y="257"/>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grpSp>
    <xdr:clientData/>
  </xdr:twoCellAnchor>
  <xdr:twoCellAnchor>
    <xdr:from>
      <xdr:col>5</xdr:col>
      <xdr:colOff>409575</xdr:colOff>
      <xdr:row>5</xdr:row>
      <xdr:rowOff>0</xdr:rowOff>
    </xdr:from>
    <xdr:to>
      <xdr:col>19</xdr:col>
      <xdr:colOff>333375</xdr:colOff>
      <xdr:row>39</xdr:row>
      <xdr:rowOff>38100</xdr:rowOff>
    </xdr:to>
    <xdr:sp macro="" textlink="">
      <xdr:nvSpPr>
        <xdr:cNvPr id="30" name="Rectangle 1">
          <a:extLst>
            <a:ext uri="{FF2B5EF4-FFF2-40B4-BE49-F238E27FC236}">
              <a16:creationId xmlns:a16="http://schemas.microsoft.com/office/drawing/2014/main" id="{00000000-0008-0000-0800-00001E000000}"/>
            </a:ext>
          </a:extLst>
        </xdr:cNvPr>
        <xdr:cNvSpPr>
          <a:spLocks noChangeArrowheads="1"/>
        </xdr:cNvSpPr>
      </xdr:nvSpPr>
      <xdr:spPr bwMode="auto">
        <a:xfrm>
          <a:off x="3619500" y="762000"/>
          <a:ext cx="10467975" cy="5362575"/>
        </a:xfrm>
        <a:prstGeom prst="rect">
          <a:avLst/>
        </a:prstGeom>
        <a:noFill/>
        <a:ln w="25400">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3</xdr:col>
      <xdr:colOff>361950</xdr:colOff>
      <xdr:row>31</xdr:row>
      <xdr:rowOff>9525</xdr:rowOff>
    </xdr:from>
    <xdr:to>
      <xdr:col>3</xdr:col>
      <xdr:colOff>361950</xdr:colOff>
      <xdr:row>46</xdr:row>
      <xdr:rowOff>95250</xdr:rowOff>
    </xdr:to>
    <xdr:sp macro="" textlink="">
      <xdr:nvSpPr>
        <xdr:cNvPr id="31" name="Line 2">
          <a:extLst>
            <a:ext uri="{FF2B5EF4-FFF2-40B4-BE49-F238E27FC236}">
              <a16:creationId xmlns:a16="http://schemas.microsoft.com/office/drawing/2014/main" id="{00000000-0008-0000-0800-00001F000000}"/>
            </a:ext>
          </a:extLst>
        </xdr:cNvPr>
        <xdr:cNvSpPr>
          <a:spLocks noChangeShapeType="1"/>
        </xdr:cNvSpPr>
      </xdr:nvSpPr>
      <xdr:spPr bwMode="auto">
        <a:xfrm>
          <a:off x="2114550" y="4829175"/>
          <a:ext cx="0" cy="2428875"/>
        </a:xfrm>
        <a:prstGeom prst="line">
          <a:avLst/>
        </a:prstGeom>
        <a:noFill/>
        <a:ln w="635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361950</xdr:colOff>
      <xdr:row>22</xdr:row>
      <xdr:rowOff>0</xdr:rowOff>
    </xdr:from>
    <xdr:to>
      <xdr:col>3</xdr:col>
      <xdr:colOff>361950</xdr:colOff>
      <xdr:row>28</xdr:row>
      <xdr:rowOff>142875</xdr:rowOff>
    </xdr:to>
    <xdr:sp macro="" textlink="">
      <xdr:nvSpPr>
        <xdr:cNvPr id="32" name="Line 19">
          <a:extLst>
            <a:ext uri="{FF2B5EF4-FFF2-40B4-BE49-F238E27FC236}">
              <a16:creationId xmlns:a16="http://schemas.microsoft.com/office/drawing/2014/main" id="{00000000-0008-0000-0800-000020000000}"/>
            </a:ext>
          </a:extLst>
        </xdr:cNvPr>
        <xdr:cNvSpPr>
          <a:spLocks noChangeShapeType="1"/>
        </xdr:cNvSpPr>
      </xdr:nvSpPr>
      <xdr:spPr bwMode="auto">
        <a:xfrm>
          <a:off x="2114550" y="3448050"/>
          <a:ext cx="0" cy="1057275"/>
        </a:xfrm>
        <a:prstGeom prst="line">
          <a:avLst/>
        </a:prstGeom>
        <a:noFill/>
        <a:ln w="635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18</xdr:col>
      <xdr:colOff>619125</xdr:colOff>
      <xdr:row>38</xdr:row>
      <xdr:rowOff>76200</xdr:rowOff>
    </xdr:from>
    <xdr:to>
      <xdr:col>18</xdr:col>
      <xdr:colOff>619125</xdr:colOff>
      <xdr:row>41</xdr:row>
      <xdr:rowOff>85725</xdr:rowOff>
    </xdr:to>
    <xdr:sp macro="" textlink="">
      <xdr:nvSpPr>
        <xdr:cNvPr id="33" name="Line 20">
          <a:extLst>
            <a:ext uri="{FF2B5EF4-FFF2-40B4-BE49-F238E27FC236}">
              <a16:creationId xmlns:a16="http://schemas.microsoft.com/office/drawing/2014/main" id="{00000000-0008-0000-0800-000021000000}"/>
            </a:ext>
          </a:extLst>
        </xdr:cNvPr>
        <xdr:cNvSpPr>
          <a:spLocks noChangeShapeType="1"/>
        </xdr:cNvSpPr>
      </xdr:nvSpPr>
      <xdr:spPr bwMode="auto">
        <a:xfrm>
          <a:off x="13420725" y="6000750"/>
          <a:ext cx="0" cy="476250"/>
        </a:xfrm>
        <a:prstGeom prst="line">
          <a:avLst/>
        </a:prstGeom>
        <a:noFill/>
        <a:ln w="63500">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3</xdr:col>
      <xdr:colOff>390525</xdr:colOff>
      <xdr:row>41</xdr:row>
      <xdr:rowOff>57150</xdr:rowOff>
    </xdr:from>
    <xdr:to>
      <xdr:col>18</xdr:col>
      <xdr:colOff>647700</xdr:colOff>
      <xdr:row>41</xdr:row>
      <xdr:rowOff>57150</xdr:rowOff>
    </xdr:to>
    <xdr:sp macro="" textlink="">
      <xdr:nvSpPr>
        <xdr:cNvPr id="34" name="Line 21">
          <a:extLst>
            <a:ext uri="{FF2B5EF4-FFF2-40B4-BE49-F238E27FC236}">
              <a16:creationId xmlns:a16="http://schemas.microsoft.com/office/drawing/2014/main" id="{00000000-0008-0000-0800-000022000000}"/>
            </a:ext>
          </a:extLst>
        </xdr:cNvPr>
        <xdr:cNvSpPr>
          <a:spLocks noChangeShapeType="1"/>
        </xdr:cNvSpPr>
      </xdr:nvSpPr>
      <xdr:spPr bwMode="auto">
        <a:xfrm flipH="1">
          <a:off x="2143125" y="6448425"/>
          <a:ext cx="11306175" cy="0"/>
        </a:xfrm>
        <a:prstGeom prst="line">
          <a:avLst/>
        </a:prstGeom>
        <a:noFill/>
        <a:ln w="635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3</xdr:col>
      <xdr:colOff>381000</xdr:colOff>
      <xdr:row>54</xdr:row>
      <xdr:rowOff>123825</xdr:rowOff>
    </xdr:from>
    <xdr:to>
      <xdr:col>3</xdr:col>
      <xdr:colOff>381000</xdr:colOff>
      <xdr:row>61</xdr:row>
      <xdr:rowOff>76200</xdr:rowOff>
    </xdr:to>
    <xdr:sp macro="" textlink="">
      <xdr:nvSpPr>
        <xdr:cNvPr id="35" name="Line 38">
          <a:extLst>
            <a:ext uri="{FF2B5EF4-FFF2-40B4-BE49-F238E27FC236}">
              <a16:creationId xmlns:a16="http://schemas.microsoft.com/office/drawing/2014/main" id="{00000000-0008-0000-0800-000023000000}"/>
            </a:ext>
          </a:extLst>
        </xdr:cNvPr>
        <xdr:cNvSpPr>
          <a:spLocks noChangeShapeType="1"/>
        </xdr:cNvSpPr>
      </xdr:nvSpPr>
      <xdr:spPr bwMode="auto">
        <a:xfrm>
          <a:off x="2133600" y="8515350"/>
          <a:ext cx="0" cy="1047750"/>
        </a:xfrm>
        <a:prstGeom prst="line">
          <a:avLst/>
        </a:prstGeom>
        <a:noFill/>
        <a:ln w="635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22</xdr:col>
      <xdr:colOff>0</xdr:colOff>
      <xdr:row>10</xdr:row>
      <xdr:rowOff>0</xdr:rowOff>
    </xdr:from>
    <xdr:to>
      <xdr:col>22</xdr:col>
      <xdr:colOff>0</xdr:colOff>
      <xdr:row>12</xdr:row>
      <xdr:rowOff>0</xdr:rowOff>
    </xdr:to>
    <xdr:sp macro="" textlink="">
      <xdr:nvSpPr>
        <xdr:cNvPr id="36" name="Line 40">
          <a:extLst>
            <a:ext uri="{FF2B5EF4-FFF2-40B4-BE49-F238E27FC236}">
              <a16:creationId xmlns:a16="http://schemas.microsoft.com/office/drawing/2014/main" id="{00000000-0008-0000-0800-000024000000}"/>
            </a:ext>
          </a:extLst>
        </xdr:cNvPr>
        <xdr:cNvSpPr>
          <a:spLocks noChangeShapeType="1"/>
        </xdr:cNvSpPr>
      </xdr:nvSpPr>
      <xdr:spPr bwMode="auto">
        <a:xfrm>
          <a:off x="16649700" y="1533525"/>
          <a:ext cx="0" cy="304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342900</xdr:colOff>
      <xdr:row>43</xdr:row>
      <xdr:rowOff>142875</xdr:rowOff>
    </xdr:from>
    <xdr:to>
      <xdr:col>19</xdr:col>
      <xdr:colOff>342900</xdr:colOff>
      <xdr:row>83</xdr:row>
      <xdr:rowOff>66675</xdr:rowOff>
    </xdr:to>
    <xdr:sp macro="" textlink="">
      <xdr:nvSpPr>
        <xdr:cNvPr id="37" name="Rectangle 41">
          <a:extLst>
            <a:ext uri="{FF2B5EF4-FFF2-40B4-BE49-F238E27FC236}">
              <a16:creationId xmlns:a16="http://schemas.microsoft.com/office/drawing/2014/main" id="{00000000-0008-0000-0800-000025000000}"/>
            </a:ext>
          </a:extLst>
        </xdr:cNvPr>
        <xdr:cNvSpPr>
          <a:spLocks noChangeArrowheads="1"/>
        </xdr:cNvSpPr>
      </xdr:nvSpPr>
      <xdr:spPr bwMode="auto">
        <a:xfrm>
          <a:off x="542925" y="6838950"/>
          <a:ext cx="13554075" cy="6115050"/>
        </a:xfrm>
        <a:prstGeom prst="rect">
          <a:avLst/>
        </a:prstGeom>
        <a:noFill/>
        <a:ln w="25400">
          <a:solidFill>
            <a:srgbClr xmlns:mc="http://schemas.openxmlformats.org/markup-compatibility/2006" xmlns:a14="http://schemas.microsoft.com/office/drawing/2010/main" val="000000" mc:Ignorable="a14" a14:legacySpreadsheetColorIndex="64"/>
          </a:solidFill>
          <a:prstDash val="dash"/>
          <a:miter lim="800000"/>
          <a:headEnd/>
          <a:tailEnd/>
        </a:ln>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Lst>
      </xdr:spPr>
    </xdr:sp>
    <xdr:clientData/>
  </xdr:twoCellAnchor>
  <xdr:twoCellAnchor>
    <xdr:from>
      <xdr:col>12</xdr:col>
      <xdr:colOff>28575</xdr:colOff>
      <xdr:row>42</xdr:row>
      <xdr:rowOff>104775</xdr:rowOff>
    </xdr:from>
    <xdr:to>
      <xdr:col>17</xdr:col>
      <xdr:colOff>9525</xdr:colOff>
      <xdr:row>45</xdr:row>
      <xdr:rowOff>0</xdr:rowOff>
    </xdr:to>
    <xdr:sp macro="" textlink="">
      <xdr:nvSpPr>
        <xdr:cNvPr id="38" name="Text Box 42">
          <a:extLst>
            <a:ext uri="{FF2B5EF4-FFF2-40B4-BE49-F238E27FC236}">
              <a16:creationId xmlns:a16="http://schemas.microsoft.com/office/drawing/2014/main" id="{00000000-0008-0000-0800-000026000000}"/>
            </a:ext>
          </a:extLst>
        </xdr:cNvPr>
        <xdr:cNvSpPr txBox="1">
          <a:spLocks noChangeArrowheads="1"/>
        </xdr:cNvSpPr>
      </xdr:nvSpPr>
      <xdr:spPr bwMode="auto">
        <a:xfrm>
          <a:off x="9553575" y="6648450"/>
          <a:ext cx="2428875" cy="361950"/>
        </a:xfrm>
        <a:prstGeom prst="rect">
          <a:avLst/>
        </a:prstGeom>
        <a:solidFill>
          <a:srgbClr xmlns:mc="http://schemas.openxmlformats.org/markup-compatibility/2006" xmlns:a14="http://schemas.microsoft.com/office/drawing/2010/main" val="FFFFFF" mc:Ignorable="a14" a14:legacySpreadsheetColorIndex="9"/>
        </a:solidFill>
        <a:ln w="38100" cmpd="dbl">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7432" rIns="45720" bIns="27432" anchor="ctr" upright="1"/>
        <a:lstStyle/>
        <a:p>
          <a:pPr algn="ctr" rtl="0">
            <a:defRPr sz="1000"/>
          </a:pPr>
          <a:r>
            <a:rPr lang="ja-JP" altLang="en-US" sz="2000" b="1" i="0" u="none" strike="noStrike" baseline="0">
              <a:solidFill>
                <a:srgbClr val="000000"/>
              </a:solidFill>
              <a:latin typeface="ＭＳ ゴシック"/>
              <a:ea typeface="ＭＳ ゴシック"/>
            </a:rPr>
            <a:t>2次間接波及効果</a:t>
          </a:r>
        </a:p>
      </xdr:txBody>
    </xdr:sp>
    <xdr:clientData/>
  </xdr:twoCellAnchor>
  <xdr:twoCellAnchor>
    <xdr:from>
      <xdr:col>12</xdr:col>
      <xdr:colOff>9525</xdr:colOff>
      <xdr:row>3</xdr:row>
      <xdr:rowOff>104775</xdr:rowOff>
    </xdr:from>
    <xdr:to>
      <xdr:col>17</xdr:col>
      <xdr:colOff>85725</xdr:colOff>
      <xdr:row>5</xdr:row>
      <xdr:rowOff>152400</xdr:rowOff>
    </xdr:to>
    <xdr:sp macro="" textlink="">
      <xdr:nvSpPr>
        <xdr:cNvPr id="39" name="Text Box 43">
          <a:extLst>
            <a:ext uri="{FF2B5EF4-FFF2-40B4-BE49-F238E27FC236}">
              <a16:creationId xmlns:a16="http://schemas.microsoft.com/office/drawing/2014/main" id="{00000000-0008-0000-0800-000027000000}"/>
            </a:ext>
          </a:extLst>
        </xdr:cNvPr>
        <xdr:cNvSpPr txBox="1">
          <a:spLocks noChangeArrowheads="1"/>
        </xdr:cNvSpPr>
      </xdr:nvSpPr>
      <xdr:spPr bwMode="auto">
        <a:xfrm>
          <a:off x="9534525" y="561975"/>
          <a:ext cx="2524125" cy="352425"/>
        </a:xfrm>
        <a:prstGeom prst="rect">
          <a:avLst/>
        </a:prstGeom>
        <a:solidFill>
          <a:srgbClr xmlns:mc="http://schemas.openxmlformats.org/markup-compatibility/2006" xmlns:a14="http://schemas.microsoft.com/office/drawing/2010/main" val="FFFFFF" mc:Ignorable="a14" a14:legacySpreadsheetColorIndex="9"/>
        </a:solidFill>
        <a:ln w="38100" cmpd="dbl">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7432" rIns="45720" bIns="27432" anchor="ctr" upright="1"/>
        <a:lstStyle/>
        <a:p>
          <a:pPr algn="ctr" rtl="0">
            <a:defRPr sz="1000"/>
          </a:pPr>
          <a:r>
            <a:rPr lang="ja-JP" altLang="en-US" sz="2000" b="1" i="0" u="none" strike="noStrike" baseline="0">
              <a:solidFill>
                <a:srgbClr val="000000"/>
              </a:solidFill>
              <a:latin typeface="ＭＳ ゴシック"/>
              <a:ea typeface="ＭＳ ゴシック"/>
            </a:rPr>
            <a:t>1次間接波及効果</a:t>
          </a:r>
        </a:p>
      </xdr:txBody>
    </xdr:sp>
    <xdr:clientData/>
  </xdr:twoCellAnchor>
  <xdr:twoCellAnchor>
    <xdr:from>
      <xdr:col>20</xdr:col>
      <xdr:colOff>9525</xdr:colOff>
      <xdr:row>45</xdr:row>
      <xdr:rowOff>9525</xdr:rowOff>
    </xdr:from>
    <xdr:to>
      <xdr:col>21</xdr:col>
      <xdr:colOff>9525</xdr:colOff>
      <xdr:row>48</xdr:row>
      <xdr:rowOff>9525</xdr:rowOff>
    </xdr:to>
    <xdr:sp macro="" textlink="">
      <xdr:nvSpPr>
        <xdr:cNvPr id="40" name="Line 203">
          <a:extLst>
            <a:ext uri="{FF2B5EF4-FFF2-40B4-BE49-F238E27FC236}">
              <a16:creationId xmlns:a16="http://schemas.microsoft.com/office/drawing/2014/main" id="{00000000-0008-0000-0800-000028000000}"/>
            </a:ext>
          </a:extLst>
        </xdr:cNvPr>
        <xdr:cNvSpPr>
          <a:spLocks noChangeShapeType="1"/>
        </xdr:cNvSpPr>
      </xdr:nvSpPr>
      <xdr:spPr bwMode="auto">
        <a:xfrm>
          <a:off x="14373225" y="7019925"/>
          <a:ext cx="1333500" cy="457200"/>
        </a:xfrm>
        <a:prstGeom prst="line">
          <a:avLst/>
        </a:prstGeom>
        <a:noFill/>
        <a:ln w="317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8</xdr:col>
      <xdr:colOff>0</xdr:colOff>
      <xdr:row>7</xdr:row>
      <xdr:rowOff>66675</xdr:rowOff>
    </xdr:from>
    <xdr:to>
      <xdr:col>8</xdr:col>
      <xdr:colOff>581025</xdr:colOff>
      <xdr:row>36</xdr:row>
      <xdr:rowOff>133350</xdr:rowOff>
    </xdr:to>
    <xdr:grpSp>
      <xdr:nvGrpSpPr>
        <xdr:cNvPr id="41" name="Group 268">
          <a:extLst>
            <a:ext uri="{FF2B5EF4-FFF2-40B4-BE49-F238E27FC236}">
              <a16:creationId xmlns:a16="http://schemas.microsoft.com/office/drawing/2014/main" id="{00000000-0008-0000-0800-000029000000}"/>
            </a:ext>
          </a:extLst>
        </xdr:cNvPr>
        <xdr:cNvGrpSpPr>
          <a:grpSpLocks/>
        </xdr:cNvGrpSpPr>
      </xdr:nvGrpSpPr>
      <xdr:grpSpPr bwMode="auto">
        <a:xfrm>
          <a:off x="6019800" y="1146175"/>
          <a:ext cx="581025" cy="4613275"/>
          <a:chOff x="319" y="55"/>
          <a:chExt cx="82" cy="503"/>
        </a:xfrm>
      </xdr:grpSpPr>
      <xdr:sp macro="" textlink="">
        <xdr:nvSpPr>
          <xdr:cNvPr id="42" name="Line 269">
            <a:extLst>
              <a:ext uri="{FF2B5EF4-FFF2-40B4-BE49-F238E27FC236}">
                <a16:creationId xmlns:a16="http://schemas.microsoft.com/office/drawing/2014/main" id="{00000000-0008-0000-0800-00002A000000}"/>
              </a:ext>
            </a:extLst>
          </xdr:cNvPr>
          <xdr:cNvSpPr>
            <a:spLocks noChangeShapeType="1"/>
          </xdr:cNvSpPr>
        </xdr:nvSpPr>
        <xdr:spPr bwMode="auto">
          <a:xfrm flipV="1">
            <a:off x="320" y="55"/>
            <a:ext cx="80" cy="142"/>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43" name="Line 270">
            <a:extLst>
              <a:ext uri="{FF2B5EF4-FFF2-40B4-BE49-F238E27FC236}">
                <a16:creationId xmlns:a16="http://schemas.microsoft.com/office/drawing/2014/main" id="{00000000-0008-0000-0800-00002B000000}"/>
              </a:ext>
            </a:extLst>
          </xdr:cNvPr>
          <xdr:cNvSpPr>
            <a:spLocks noChangeShapeType="1"/>
          </xdr:cNvSpPr>
        </xdr:nvSpPr>
        <xdr:spPr bwMode="auto">
          <a:xfrm flipV="1">
            <a:off x="320" y="91"/>
            <a:ext cx="80" cy="140"/>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44" name="Line 271">
            <a:extLst>
              <a:ext uri="{FF2B5EF4-FFF2-40B4-BE49-F238E27FC236}">
                <a16:creationId xmlns:a16="http://schemas.microsoft.com/office/drawing/2014/main" id="{00000000-0008-0000-0800-00002C000000}"/>
              </a:ext>
            </a:extLst>
          </xdr:cNvPr>
          <xdr:cNvSpPr>
            <a:spLocks noChangeShapeType="1"/>
          </xdr:cNvSpPr>
        </xdr:nvSpPr>
        <xdr:spPr bwMode="auto">
          <a:xfrm flipV="1">
            <a:off x="320" y="73"/>
            <a:ext cx="80" cy="142"/>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45" name="Line 272">
            <a:extLst>
              <a:ext uri="{FF2B5EF4-FFF2-40B4-BE49-F238E27FC236}">
                <a16:creationId xmlns:a16="http://schemas.microsoft.com/office/drawing/2014/main" id="{00000000-0008-0000-0800-00002D000000}"/>
              </a:ext>
            </a:extLst>
          </xdr:cNvPr>
          <xdr:cNvSpPr>
            <a:spLocks noChangeShapeType="1"/>
          </xdr:cNvSpPr>
        </xdr:nvSpPr>
        <xdr:spPr bwMode="auto">
          <a:xfrm flipV="1">
            <a:off x="320" y="109"/>
            <a:ext cx="81" cy="139"/>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46" name="Line 273">
            <a:extLst>
              <a:ext uri="{FF2B5EF4-FFF2-40B4-BE49-F238E27FC236}">
                <a16:creationId xmlns:a16="http://schemas.microsoft.com/office/drawing/2014/main" id="{00000000-0008-0000-0800-00002E000000}"/>
              </a:ext>
            </a:extLst>
          </xdr:cNvPr>
          <xdr:cNvSpPr>
            <a:spLocks noChangeShapeType="1"/>
          </xdr:cNvSpPr>
        </xdr:nvSpPr>
        <xdr:spPr bwMode="auto">
          <a:xfrm flipV="1">
            <a:off x="320" y="127"/>
            <a:ext cx="80" cy="138"/>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47" name="Line 274">
            <a:extLst>
              <a:ext uri="{FF2B5EF4-FFF2-40B4-BE49-F238E27FC236}">
                <a16:creationId xmlns:a16="http://schemas.microsoft.com/office/drawing/2014/main" id="{00000000-0008-0000-0800-00002F000000}"/>
              </a:ext>
            </a:extLst>
          </xdr:cNvPr>
          <xdr:cNvSpPr>
            <a:spLocks noChangeShapeType="1"/>
          </xdr:cNvSpPr>
        </xdr:nvSpPr>
        <xdr:spPr bwMode="auto">
          <a:xfrm flipV="1">
            <a:off x="320" y="145"/>
            <a:ext cx="80" cy="137"/>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48" name="Line 275">
            <a:extLst>
              <a:ext uri="{FF2B5EF4-FFF2-40B4-BE49-F238E27FC236}">
                <a16:creationId xmlns:a16="http://schemas.microsoft.com/office/drawing/2014/main" id="{00000000-0008-0000-0800-000030000000}"/>
              </a:ext>
            </a:extLst>
          </xdr:cNvPr>
          <xdr:cNvSpPr>
            <a:spLocks noChangeShapeType="1"/>
          </xdr:cNvSpPr>
        </xdr:nvSpPr>
        <xdr:spPr bwMode="auto">
          <a:xfrm flipV="1">
            <a:off x="319" y="163"/>
            <a:ext cx="81" cy="136"/>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49" name="Line 276">
            <a:extLst>
              <a:ext uri="{FF2B5EF4-FFF2-40B4-BE49-F238E27FC236}">
                <a16:creationId xmlns:a16="http://schemas.microsoft.com/office/drawing/2014/main" id="{00000000-0008-0000-0800-000031000000}"/>
              </a:ext>
            </a:extLst>
          </xdr:cNvPr>
          <xdr:cNvSpPr>
            <a:spLocks noChangeShapeType="1"/>
          </xdr:cNvSpPr>
        </xdr:nvSpPr>
        <xdr:spPr bwMode="auto">
          <a:xfrm flipV="1">
            <a:off x="320" y="232"/>
            <a:ext cx="80" cy="135"/>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50" name="Line 277">
            <a:extLst>
              <a:ext uri="{FF2B5EF4-FFF2-40B4-BE49-F238E27FC236}">
                <a16:creationId xmlns:a16="http://schemas.microsoft.com/office/drawing/2014/main" id="{00000000-0008-0000-0800-000032000000}"/>
              </a:ext>
            </a:extLst>
          </xdr:cNvPr>
          <xdr:cNvSpPr>
            <a:spLocks noChangeShapeType="1"/>
          </xdr:cNvSpPr>
        </xdr:nvSpPr>
        <xdr:spPr bwMode="auto">
          <a:xfrm flipV="1">
            <a:off x="320" y="249"/>
            <a:ext cx="80" cy="135"/>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51" name="Line 278">
            <a:extLst>
              <a:ext uri="{FF2B5EF4-FFF2-40B4-BE49-F238E27FC236}">
                <a16:creationId xmlns:a16="http://schemas.microsoft.com/office/drawing/2014/main" id="{00000000-0008-0000-0800-000033000000}"/>
              </a:ext>
            </a:extLst>
          </xdr:cNvPr>
          <xdr:cNvSpPr>
            <a:spLocks noChangeShapeType="1"/>
          </xdr:cNvSpPr>
        </xdr:nvSpPr>
        <xdr:spPr bwMode="auto">
          <a:xfrm flipV="1">
            <a:off x="320" y="266"/>
            <a:ext cx="80" cy="135"/>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52" name="Line 279">
            <a:extLst>
              <a:ext uri="{FF2B5EF4-FFF2-40B4-BE49-F238E27FC236}">
                <a16:creationId xmlns:a16="http://schemas.microsoft.com/office/drawing/2014/main" id="{00000000-0008-0000-0800-000034000000}"/>
              </a:ext>
            </a:extLst>
          </xdr:cNvPr>
          <xdr:cNvSpPr>
            <a:spLocks noChangeShapeType="1"/>
          </xdr:cNvSpPr>
        </xdr:nvSpPr>
        <xdr:spPr bwMode="auto">
          <a:xfrm flipV="1">
            <a:off x="320" y="215"/>
            <a:ext cx="80" cy="135"/>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53" name="Line 280">
            <a:extLst>
              <a:ext uri="{FF2B5EF4-FFF2-40B4-BE49-F238E27FC236}">
                <a16:creationId xmlns:a16="http://schemas.microsoft.com/office/drawing/2014/main" id="{00000000-0008-0000-0800-000035000000}"/>
              </a:ext>
            </a:extLst>
          </xdr:cNvPr>
          <xdr:cNvSpPr>
            <a:spLocks noChangeShapeType="1"/>
          </xdr:cNvSpPr>
        </xdr:nvSpPr>
        <xdr:spPr bwMode="auto">
          <a:xfrm flipV="1">
            <a:off x="320" y="198"/>
            <a:ext cx="80" cy="135"/>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54" name="Line 281">
            <a:extLst>
              <a:ext uri="{FF2B5EF4-FFF2-40B4-BE49-F238E27FC236}">
                <a16:creationId xmlns:a16="http://schemas.microsoft.com/office/drawing/2014/main" id="{00000000-0008-0000-0800-000036000000}"/>
              </a:ext>
            </a:extLst>
          </xdr:cNvPr>
          <xdr:cNvSpPr>
            <a:spLocks noChangeShapeType="1"/>
          </xdr:cNvSpPr>
        </xdr:nvSpPr>
        <xdr:spPr bwMode="auto">
          <a:xfrm flipV="1">
            <a:off x="320" y="181"/>
            <a:ext cx="80" cy="135"/>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55" name="Line 282">
            <a:extLst>
              <a:ext uri="{FF2B5EF4-FFF2-40B4-BE49-F238E27FC236}">
                <a16:creationId xmlns:a16="http://schemas.microsoft.com/office/drawing/2014/main" id="{00000000-0008-0000-0800-000037000000}"/>
              </a:ext>
            </a:extLst>
          </xdr:cNvPr>
          <xdr:cNvSpPr>
            <a:spLocks noChangeShapeType="1"/>
          </xdr:cNvSpPr>
        </xdr:nvSpPr>
        <xdr:spPr bwMode="auto">
          <a:xfrm>
            <a:off x="320" y="197"/>
            <a:ext cx="80" cy="153"/>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56" name="Line 283">
            <a:extLst>
              <a:ext uri="{FF2B5EF4-FFF2-40B4-BE49-F238E27FC236}">
                <a16:creationId xmlns:a16="http://schemas.microsoft.com/office/drawing/2014/main" id="{00000000-0008-0000-0800-000038000000}"/>
              </a:ext>
            </a:extLst>
          </xdr:cNvPr>
          <xdr:cNvSpPr>
            <a:spLocks noChangeShapeType="1"/>
          </xdr:cNvSpPr>
        </xdr:nvSpPr>
        <xdr:spPr bwMode="auto">
          <a:xfrm>
            <a:off x="320" y="214"/>
            <a:ext cx="80" cy="153"/>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57" name="Line 284">
            <a:extLst>
              <a:ext uri="{FF2B5EF4-FFF2-40B4-BE49-F238E27FC236}">
                <a16:creationId xmlns:a16="http://schemas.microsoft.com/office/drawing/2014/main" id="{00000000-0008-0000-0800-000039000000}"/>
              </a:ext>
            </a:extLst>
          </xdr:cNvPr>
          <xdr:cNvSpPr>
            <a:spLocks noChangeShapeType="1"/>
          </xdr:cNvSpPr>
        </xdr:nvSpPr>
        <xdr:spPr bwMode="auto">
          <a:xfrm>
            <a:off x="320" y="231"/>
            <a:ext cx="80" cy="153"/>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58" name="Line 285">
            <a:extLst>
              <a:ext uri="{FF2B5EF4-FFF2-40B4-BE49-F238E27FC236}">
                <a16:creationId xmlns:a16="http://schemas.microsoft.com/office/drawing/2014/main" id="{00000000-0008-0000-0800-00003A000000}"/>
              </a:ext>
            </a:extLst>
          </xdr:cNvPr>
          <xdr:cNvSpPr>
            <a:spLocks noChangeShapeType="1"/>
          </xdr:cNvSpPr>
        </xdr:nvSpPr>
        <xdr:spPr bwMode="auto">
          <a:xfrm>
            <a:off x="320" y="248"/>
            <a:ext cx="80" cy="153"/>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59" name="Line 286">
            <a:extLst>
              <a:ext uri="{FF2B5EF4-FFF2-40B4-BE49-F238E27FC236}">
                <a16:creationId xmlns:a16="http://schemas.microsoft.com/office/drawing/2014/main" id="{00000000-0008-0000-0800-00003B000000}"/>
              </a:ext>
            </a:extLst>
          </xdr:cNvPr>
          <xdr:cNvSpPr>
            <a:spLocks noChangeShapeType="1"/>
          </xdr:cNvSpPr>
        </xdr:nvSpPr>
        <xdr:spPr bwMode="auto">
          <a:xfrm>
            <a:off x="320" y="265"/>
            <a:ext cx="80" cy="153"/>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60" name="Line 287">
            <a:extLst>
              <a:ext uri="{FF2B5EF4-FFF2-40B4-BE49-F238E27FC236}">
                <a16:creationId xmlns:a16="http://schemas.microsoft.com/office/drawing/2014/main" id="{00000000-0008-0000-0800-00003C000000}"/>
              </a:ext>
            </a:extLst>
          </xdr:cNvPr>
          <xdr:cNvSpPr>
            <a:spLocks noChangeShapeType="1"/>
          </xdr:cNvSpPr>
        </xdr:nvSpPr>
        <xdr:spPr bwMode="auto">
          <a:xfrm>
            <a:off x="320" y="282"/>
            <a:ext cx="80" cy="153"/>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61" name="Line 288">
            <a:extLst>
              <a:ext uri="{FF2B5EF4-FFF2-40B4-BE49-F238E27FC236}">
                <a16:creationId xmlns:a16="http://schemas.microsoft.com/office/drawing/2014/main" id="{00000000-0008-0000-0800-00003D000000}"/>
              </a:ext>
            </a:extLst>
          </xdr:cNvPr>
          <xdr:cNvSpPr>
            <a:spLocks noChangeShapeType="1"/>
          </xdr:cNvSpPr>
        </xdr:nvSpPr>
        <xdr:spPr bwMode="auto">
          <a:xfrm>
            <a:off x="319" y="299"/>
            <a:ext cx="81" cy="153"/>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62" name="Line 289">
            <a:extLst>
              <a:ext uri="{FF2B5EF4-FFF2-40B4-BE49-F238E27FC236}">
                <a16:creationId xmlns:a16="http://schemas.microsoft.com/office/drawing/2014/main" id="{00000000-0008-0000-0800-00003E000000}"/>
              </a:ext>
            </a:extLst>
          </xdr:cNvPr>
          <xdr:cNvSpPr>
            <a:spLocks noChangeShapeType="1"/>
          </xdr:cNvSpPr>
        </xdr:nvSpPr>
        <xdr:spPr bwMode="auto">
          <a:xfrm>
            <a:off x="320" y="316"/>
            <a:ext cx="80" cy="153"/>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63" name="Line 290">
            <a:extLst>
              <a:ext uri="{FF2B5EF4-FFF2-40B4-BE49-F238E27FC236}">
                <a16:creationId xmlns:a16="http://schemas.microsoft.com/office/drawing/2014/main" id="{00000000-0008-0000-0800-00003F000000}"/>
              </a:ext>
            </a:extLst>
          </xdr:cNvPr>
          <xdr:cNvSpPr>
            <a:spLocks noChangeShapeType="1"/>
          </xdr:cNvSpPr>
        </xdr:nvSpPr>
        <xdr:spPr bwMode="auto">
          <a:xfrm>
            <a:off x="320" y="333"/>
            <a:ext cx="80" cy="154"/>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64" name="Line 291">
            <a:extLst>
              <a:ext uri="{FF2B5EF4-FFF2-40B4-BE49-F238E27FC236}">
                <a16:creationId xmlns:a16="http://schemas.microsoft.com/office/drawing/2014/main" id="{00000000-0008-0000-0800-000040000000}"/>
              </a:ext>
            </a:extLst>
          </xdr:cNvPr>
          <xdr:cNvSpPr>
            <a:spLocks noChangeShapeType="1"/>
          </xdr:cNvSpPr>
        </xdr:nvSpPr>
        <xdr:spPr bwMode="auto">
          <a:xfrm>
            <a:off x="320" y="350"/>
            <a:ext cx="80" cy="155"/>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65" name="Line 292">
            <a:extLst>
              <a:ext uri="{FF2B5EF4-FFF2-40B4-BE49-F238E27FC236}">
                <a16:creationId xmlns:a16="http://schemas.microsoft.com/office/drawing/2014/main" id="{00000000-0008-0000-0800-000041000000}"/>
              </a:ext>
            </a:extLst>
          </xdr:cNvPr>
          <xdr:cNvSpPr>
            <a:spLocks noChangeShapeType="1"/>
          </xdr:cNvSpPr>
        </xdr:nvSpPr>
        <xdr:spPr bwMode="auto">
          <a:xfrm>
            <a:off x="320" y="367"/>
            <a:ext cx="80" cy="1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66" name="Line 293">
            <a:extLst>
              <a:ext uri="{FF2B5EF4-FFF2-40B4-BE49-F238E27FC236}">
                <a16:creationId xmlns:a16="http://schemas.microsoft.com/office/drawing/2014/main" id="{00000000-0008-0000-0800-000042000000}"/>
              </a:ext>
            </a:extLst>
          </xdr:cNvPr>
          <xdr:cNvSpPr>
            <a:spLocks noChangeShapeType="1"/>
          </xdr:cNvSpPr>
        </xdr:nvSpPr>
        <xdr:spPr bwMode="auto">
          <a:xfrm>
            <a:off x="320" y="384"/>
            <a:ext cx="80" cy="157"/>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67" name="Line 294">
            <a:extLst>
              <a:ext uri="{FF2B5EF4-FFF2-40B4-BE49-F238E27FC236}">
                <a16:creationId xmlns:a16="http://schemas.microsoft.com/office/drawing/2014/main" id="{00000000-0008-0000-0800-000043000000}"/>
              </a:ext>
            </a:extLst>
          </xdr:cNvPr>
          <xdr:cNvSpPr>
            <a:spLocks noChangeShapeType="1"/>
          </xdr:cNvSpPr>
        </xdr:nvSpPr>
        <xdr:spPr bwMode="auto">
          <a:xfrm>
            <a:off x="320" y="401"/>
            <a:ext cx="80" cy="157"/>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grpSp>
    <xdr:clientData/>
  </xdr:twoCellAnchor>
  <xdr:twoCellAnchor>
    <xdr:from>
      <xdr:col>8</xdr:col>
      <xdr:colOff>9525</xdr:colOff>
      <xdr:row>50</xdr:row>
      <xdr:rowOff>66675</xdr:rowOff>
    </xdr:from>
    <xdr:to>
      <xdr:col>8</xdr:col>
      <xdr:colOff>590550</xdr:colOff>
      <xdr:row>79</xdr:row>
      <xdr:rowOff>104775</xdr:rowOff>
    </xdr:to>
    <xdr:grpSp>
      <xdr:nvGrpSpPr>
        <xdr:cNvPr id="68" name="Group 296">
          <a:extLst>
            <a:ext uri="{FF2B5EF4-FFF2-40B4-BE49-F238E27FC236}">
              <a16:creationId xmlns:a16="http://schemas.microsoft.com/office/drawing/2014/main" id="{00000000-0008-0000-0800-000044000000}"/>
            </a:ext>
          </a:extLst>
        </xdr:cNvPr>
        <xdr:cNvGrpSpPr>
          <a:grpSpLocks/>
        </xdr:cNvGrpSpPr>
      </xdr:nvGrpSpPr>
      <xdr:grpSpPr bwMode="auto">
        <a:xfrm>
          <a:off x="6029325" y="7889875"/>
          <a:ext cx="581025" cy="4521200"/>
          <a:chOff x="319" y="55"/>
          <a:chExt cx="82" cy="503"/>
        </a:xfrm>
      </xdr:grpSpPr>
      <xdr:sp macro="" textlink="">
        <xdr:nvSpPr>
          <xdr:cNvPr id="69" name="Line 297">
            <a:extLst>
              <a:ext uri="{FF2B5EF4-FFF2-40B4-BE49-F238E27FC236}">
                <a16:creationId xmlns:a16="http://schemas.microsoft.com/office/drawing/2014/main" id="{00000000-0008-0000-0800-000045000000}"/>
              </a:ext>
            </a:extLst>
          </xdr:cNvPr>
          <xdr:cNvSpPr>
            <a:spLocks noChangeShapeType="1"/>
          </xdr:cNvSpPr>
        </xdr:nvSpPr>
        <xdr:spPr bwMode="auto">
          <a:xfrm flipV="1">
            <a:off x="320" y="55"/>
            <a:ext cx="80" cy="142"/>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70" name="Line 298">
            <a:extLst>
              <a:ext uri="{FF2B5EF4-FFF2-40B4-BE49-F238E27FC236}">
                <a16:creationId xmlns:a16="http://schemas.microsoft.com/office/drawing/2014/main" id="{00000000-0008-0000-0800-000046000000}"/>
              </a:ext>
            </a:extLst>
          </xdr:cNvPr>
          <xdr:cNvSpPr>
            <a:spLocks noChangeShapeType="1"/>
          </xdr:cNvSpPr>
        </xdr:nvSpPr>
        <xdr:spPr bwMode="auto">
          <a:xfrm flipV="1">
            <a:off x="320" y="91"/>
            <a:ext cx="80" cy="140"/>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71" name="Line 299">
            <a:extLst>
              <a:ext uri="{FF2B5EF4-FFF2-40B4-BE49-F238E27FC236}">
                <a16:creationId xmlns:a16="http://schemas.microsoft.com/office/drawing/2014/main" id="{00000000-0008-0000-0800-000047000000}"/>
              </a:ext>
            </a:extLst>
          </xdr:cNvPr>
          <xdr:cNvSpPr>
            <a:spLocks noChangeShapeType="1"/>
          </xdr:cNvSpPr>
        </xdr:nvSpPr>
        <xdr:spPr bwMode="auto">
          <a:xfrm flipV="1">
            <a:off x="320" y="73"/>
            <a:ext cx="80" cy="142"/>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72" name="Line 300">
            <a:extLst>
              <a:ext uri="{FF2B5EF4-FFF2-40B4-BE49-F238E27FC236}">
                <a16:creationId xmlns:a16="http://schemas.microsoft.com/office/drawing/2014/main" id="{00000000-0008-0000-0800-000048000000}"/>
              </a:ext>
            </a:extLst>
          </xdr:cNvPr>
          <xdr:cNvSpPr>
            <a:spLocks noChangeShapeType="1"/>
          </xdr:cNvSpPr>
        </xdr:nvSpPr>
        <xdr:spPr bwMode="auto">
          <a:xfrm flipV="1">
            <a:off x="320" y="109"/>
            <a:ext cx="81" cy="139"/>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73" name="Line 301">
            <a:extLst>
              <a:ext uri="{FF2B5EF4-FFF2-40B4-BE49-F238E27FC236}">
                <a16:creationId xmlns:a16="http://schemas.microsoft.com/office/drawing/2014/main" id="{00000000-0008-0000-0800-000049000000}"/>
              </a:ext>
            </a:extLst>
          </xdr:cNvPr>
          <xdr:cNvSpPr>
            <a:spLocks noChangeShapeType="1"/>
          </xdr:cNvSpPr>
        </xdr:nvSpPr>
        <xdr:spPr bwMode="auto">
          <a:xfrm flipV="1">
            <a:off x="320" y="127"/>
            <a:ext cx="80" cy="138"/>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74" name="Line 302">
            <a:extLst>
              <a:ext uri="{FF2B5EF4-FFF2-40B4-BE49-F238E27FC236}">
                <a16:creationId xmlns:a16="http://schemas.microsoft.com/office/drawing/2014/main" id="{00000000-0008-0000-0800-00004A000000}"/>
              </a:ext>
            </a:extLst>
          </xdr:cNvPr>
          <xdr:cNvSpPr>
            <a:spLocks noChangeShapeType="1"/>
          </xdr:cNvSpPr>
        </xdr:nvSpPr>
        <xdr:spPr bwMode="auto">
          <a:xfrm flipV="1">
            <a:off x="320" y="145"/>
            <a:ext cx="80" cy="137"/>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75" name="Line 303">
            <a:extLst>
              <a:ext uri="{FF2B5EF4-FFF2-40B4-BE49-F238E27FC236}">
                <a16:creationId xmlns:a16="http://schemas.microsoft.com/office/drawing/2014/main" id="{00000000-0008-0000-0800-00004B000000}"/>
              </a:ext>
            </a:extLst>
          </xdr:cNvPr>
          <xdr:cNvSpPr>
            <a:spLocks noChangeShapeType="1"/>
          </xdr:cNvSpPr>
        </xdr:nvSpPr>
        <xdr:spPr bwMode="auto">
          <a:xfrm flipV="1">
            <a:off x="319" y="163"/>
            <a:ext cx="81" cy="136"/>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76" name="Line 304">
            <a:extLst>
              <a:ext uri="{FF2B5EF4-FFF2-40B4-BE49-F238E27FC236}">
                <a16:creationId xmlns:a16="http://schemas.microsoft.com/office/drawing/2014/main" id="{00000000-0008-0000-0800-00004C000000}"/>
              </a:ext>
            </a:extLst>
          </xdr:cNvPr>
          <xdr:cNvSpPr>
            <a:spLocks noChangeShapeType="1"/>
          </xdr:cNvSpPr>
        </xdr:nvSpPr>
        <xdr:spPr bwMode="auto">
          <a:xfrm flipV="1">
            <a:off x="320" y="232"/>
            <a:ext cx="80" cy="135"/>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77" name="Line 305">
            <a:extLst>
              <a:ext uri="{FF2B5EF4-FFF2-40B4-BE49-F238E27FC236}">
                <a16:creationId xmlns:a16="http://schemas.microsoft.com/office/drawing/2014/main" id="{00000000-0008-0000-0800-00004D000000}"/>
              </a:ext>
            </a:extLst>
          </xdr:cNvPr>
          <xdr:cNvSpPr>
            <a:spLocks noChangeShapeType="1"/>
          </xdr:cNvSpPr>
        </xdr:nvSpPr>
        <xdr:spPr bwMode="auto">
          <a:xfrm flipV="1">
            <a:off x="320" y="249"/>
            <a:ext cx="80" cy="135"/>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78" name="Line 306">
            <a:extLst>
              <a:ext uri="{FF2B5EF4-FFF2-40B4-BE49-F238E27FC236}">
                <a16:creationId xmlns:a16="http://schemas.microsoft.com/office/drawing/2014/main" id="{00000000-0008-0000-0800-00004E000000}"/>
              </a:ext>
            </a:extLst>
          </xdr:cNvPr>
          <xdr:cNvSpPr>
            <a:spLocks noChangeShapeType="1"/>
          </xdr:cNvSpPr>
        </xdr:nvSpPr>
        <xdr:spPr bwMode="auto">
          <a:xfrm flipV="1">
            <a:off x="320" y="266"/>
            <a:ext cx="80" cy="135"/>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79" name="Line 307">
            <a:extLst>
              <a:ext uri="{FF2B5EF4-FFF2-40B4-BE49-F238E27FC236}">
                <a16:creationId xmlns:a16="http://schemas.microsoft.com/office/drawing/2014/main" id="{00000000-0008-0000-0800-00004F000000}"/>
              </a:ext>
            </a:extLst>
          </xdr:cNvPr>
          <xdr:cNvSpPr>
            <a:spLocks noChangeShapeType="1"/>
          </xdr:cNvSpPr>
        </xdr:nvSpPr>
        <xdr:spPr bwMode="auto">
          <a:xfrm flipV="1">
            <a:off x="320" y="215"/>
            <a:ext cx="80" cy="135"/>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80" name="Line 308">
            <a:extLst>
              <a:ext uri="{FF2B5EF4-FFF2-40B4-BE49-F238E27FC236}">
                <a16:creationId xmlns:a16="http://schemas.microsoft.com/office/drawing/2014/main" id="{00000000-0008-0000-0800-000050000000}"/>
              </a:ext>
            </a:extLst>
          </xdr:cNvPr>
          <xdr:cNvSpPr>
            <a:spLocks noChangeShapeType="1"/>
          </xdr:cNvSpPr>
        </xdr:nvSpPr>
        <xdr:spPr bwMode="auto">
          <a:xfrm flipV="1">
            <a:off x="320" y="198"/>
            <a:ext cx="80" cy="135"/>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81" name="Line 309">
            <a:extLst>
              <a:ext uri="{FF2B5EF4-FFF2-40B4-BE49-F238E27FC236}">
                <a16:creationId xmlns:a16="http://schemas.microsoft.com/office/drawing/2014/main" id="{00000000-0008-0000-0800-000051000000}"/>
              </a:ext>
            </a:extLst>
          </xdr:cNvPr>
          <xdr:cNvSpPr>
            <a:spLocks noChangeShapeType="1"/>
          </xdr:cNvSpPr>
        </xdr:nvSpPr>
        <xdr:spPr bwMode="auto">
          <a:xfrm flipV="1">
            <a:off x="320" y="181"/>
            <a:ext cx="80" cy="135"/>
          </a:xfrm>
          <a:prstGeom prst="line">
            <a:avLst/>
          </a:prstGeom>
          <a:noFill/>
          <a:ln w="9525">
            <a:solidFill>
              <a:srgbClr xmlns:mc="http://schemas.openxmlformats.org/markup-compatibility/2006" xmlns:a14="http://schemas.microsoft.com/office/drawing/2010/main" val="FF0000" mc:Ignorable="a14" a14:legacySpreadsheetColorIndex="10"/>
            </a:solidFill>
            <a:round/>
            <a:headEnd/>
            <a:tailEnd type="triangle" w="med" len="sm"/>
          </a:ln>
          <a:extLst>
            <a:ext uri="{909E8E84-426E-40DD-AFC4-6F175D3DCCD1}">
              <a14:hiddenFill xmlns:a14="http://schemas.microsoft.com/office/drawing/2010/main">
                <a:noFill/>
              </a14:hiddenFill>
            </a:ext>
          </a:extLst>
        </xdr:spPr>
      </xdr:sp>
      <xdr:sp macro="" textlink="">
        <xdr:nvSpPr>
          <xdr:cNvPr id="82" name="Line 310">
            <a:extLst>
              <a:ext uri="{FF2B5EF4-FFF2-40B4-BE49-F238E27FC236}">
                <a16:creationId xmlns:a16="http://schemas.microsoft.com/office/drawing/2014/main" id="{00000000-0008-0000-0800-000052000000}"/>
              </a:ext>
            </a:extLst>
          </xdr:cNvPr>
          <xdr:cNvSpPr>
            <a:spLocks noChangeShapeType="1"/>
          </xdr:cNvSpPr>
        </xdr:nvSpPr>
        <xdr:spPr bwMode="auto">
          <a:xfrm>
            <a:off x="320" y="197"/>
            <a:ext cx="80" cy="153"/>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83" name="Line 311">
            <a:extLst>
              <a:ext uri="{FF2B5EF4-FFF2-40B4-BE49-F238E27FC236}">
                <a16:creationId xmlns:a16="http://schemas.microsoft.com/office/drawing/2014/main" id="{00000000-0008-0000-0800-000053000000}"/>
              </a:ext>
            </a:extLst>
          </xdr:cNvPr>
          <xdr:cNvSpPr>
            <a:spLocks noChangeShapeType="1"/>
          </xdr:cNvSpPr>
        </xdr:nvSpPr>
        <xdr:spPr bwMode="auto">
          <a:xfrm>
            <a:off x="320" y="214"/>
            <a:ext cx="80" cy="153"/>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84" name="Line 312">
            <a:extLst>
              <a:ext uri="{FF2B5EF4-FFF2-40B4-BE49-F238E27FC236}">
                <a16:creationId xmlns:a16="http://schemas.microsoft.com/office/drawing/2014/main" id="{00000000-0008-0000-0800-000054000000}"/>
              </a:ext>
            </a:extLst>
          </xdr:cNvPr>
          <xdr:cNvSpPr>
            <a:spLocks noChangeShapeType="1"/>
          </xdr:cNvSpPr>
        </xdr:nvSpPr>
        <xdr:spPr bwMode="auto">
          <a:xfrm>
            <a:off x="320" y="231"/>
            <a:ext cx="80" cy="153"/>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85" name="Line 313">
            <a:extLst>
              <a:ext uri="{FF2B5EF4-FFF2-40B4-BE49-F238E27FC236}">
                <a16:creationId xmlns:a16="http://schemas.microsoft.com/office/drawing/2014/main" id="{00000000-0008-0000-0800-000055000000}"/>
              </a:ext>
            </a:extLst>
          </xdr:cNvPr>
          <xdr:cNvSpPr>
            <a:spLocks noChangeShapeType="1"/>
          </xdr:cNvSpPr>
        </xdr:nvSpPr>
        <xdr:spPr bwMode="auto">
          <a:xfrm>
            <a:off x="320" y="248"/>
            <a:ext cx="80" cy="153"/>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86" name="Line 314">
            <a:extLst>
              <a:ext uri="{FF2B5EF4-FFF2-40B4-BE49-F238E27FC236}">
                <a16:creationId xmlns:a16="http://schemas.microsoft.com/office/drawing/2014/main" id="{00000000-0008-0000-0800-000056000000}"/>
              </a:ext>
            </a:extLst>
          </xdr:cNvPr>
          <xdr:cNvSpPr>
            <a:spLocks noChangeShapeType="1"/>
          </xdr:cNvSpPr>
        </xdr:nvSpPr>
        <xdr:spPr bwMode="auto">
          <a:xfrm>
            <a:off x="320" y="265"/>
            <a:ext cx="80" cy="153"/>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87" name="Line 315">
            <a:extLst>
              <a:ext uri="{FF2B5EF4-FFF2-40B4-BE49-F238E27FC236}">
                <a16:creationId xmlns:a16="http://schemas.microsoft.com/office/drawing/2014/main" id="{00000000-0008-0000-0800-000057000000}"/>
              </a:ext>
            </a:extLst>
          </xdr:cNvPr>
          <xdr:cNvSpPr>
            <a:spLocks noChangeShapeType="1"/>
          </xdr:cNvSpPr>
        </xdr:nvSpPr>
        <xdr:spPr bwMode="auto">
          <a:xfrm>
            <a:off x="320" y="282"/>
            <a:ext cx="80" cy="153"/>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88" name="Line 316">
            <a:extLst>
              <a:ext uri="{FF2B5EF4-FFF2-40B4-BE49-F238E27FC236}">
                <a16:creationId xmlns:a16="http://schemas.microsoft.com/office/drawing/2014/main" id="{00000000-0008-0000-0800-000058000000}"/>
              </a:ext>
            </a:extLst>
          </xdr:cNvPr>
          <xdr:cNvSpPr>
            <a:spLocks noChangeShapeType="1"/>
          </xdr:cNvSpPr>
        </xdr:nvSpPr>
        <xdr:spPr bwMode="auto">
          <a:xfrm>
            <a:off x="319" y="299"/>
            <a:ext cx="81" cy="153"/>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89" name="Line 317">
            <a:extLst>
              <a:ext uri="{FF2B5EF4-FFF2-40B4-BE49-F238E27FC236}">
                <a16:creationId xmlns:a16="http://schemas.microsoft.com/office/drawing/2014/main" id="{00000000-0008-0000-0800-000059000000}"/>
              </a:ext>
            </a:extLst>
          </xdr:cNvPr>
          <xdr:cNvSpPr>
            <a:spLocks noChangeShapeType="1"/>
          </xdr:cNvSpPr>
        </xdr:nvSpPr>
        <xdr:spPr bwMode="auto">
          <a:xfrm>
            <a:off x="320" y="316"/>
            <a:ext cx="80" cy="153"/>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90" name="Line 318">
            <a:extLst>
              <a:ext uri="{FF2B5EF4-FFF2-40B4-BE49-F238E27FC236}">
                <a16:creationId xmlns:a16="http://schemas.microsoft.com/office/drawing/2014/main" id="{00000000-0008-0000-0800-00005A000000}"/>
              </a:ext>
            </a:extLst>
          </xdr:cNvPr>
          <xdr:cNvSpPr>
            <a:spLocks noChangeShapeType="1"/>
          </xdr:cNvSpPr>
        </xdr:nvSpPr>
        <xdr:spPr bwMode="auto">
          <a:xfrm>
            <a:off x="320" y="333"/>
            <a:ext cx="80" cy="154"/>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91" name="Line 319">
            <a:extLst>
              <a:ext uri="{FF2B5EF4-FFF2-40B4-BE49-F238E27FC236}">
                <a16:creationId xmlns:a16="http://schemas.microsoft.com/office/drawing/2014/main" id="{00000000-0008-0000-0800-00005B000000}"/>
              </a:ext>
            </a:extLst>
          </xdr:cNvPr>
          <xdr:cNvSpPr>
            <a:spLocks noChangeShapeType="1"/>
          </xdr:cNvSpPr>
        </xdr:nvSpPr>
        <xdr:spPr bwMode="auto">
          <a:xfrm>
            <a:off x="320" y="350"/>
            <a:ext cx="80" cy="155"/>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92" name="Line 320">
            <a:extLst>
              <a:ext uri="{FF2B5EF4-FFF2-40B4-BE49-F238E27FC236}">
                <a16:creationId xmlns:a16="http://schemas.microsoft.com/office/drawing/2014/main" id="{00000000-0008-0000-0800-00005C000000}"/>
              </a:ext>
            </a:extLst>
          </xdr:cNvPr>
          <xdr:cNvSpPr>
            <a:spLocks noChangeShapeType="1"/>
          </xdr:cNvSpPr>
        </xdr:nvSpPr>
        <xdr:spPr bwMode="auto">
          <a:xfrm>
            <a:off x="320" y="367"/>
            <a:ext cx="80" cy="156"/>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93" name="Line 321">
            <a:extLst>
              <a:ext uri="{FF2B5EF4-FFF2-40B4-BE49-F238E27FC236}">
                <a16:creationId xmlns:a16="http://schemas.microsoft.com/office/drawing/2014/main" id="{00000000-0008-0000-0800-00005D000000}"/>
              </a:ext>
            </a:extLst>
          </xdr:cNvPr>
          <xdr:cNvSpPr>
            <a:spLocks noChangeShapeType="1"/>
          </xdr:cNvSpPr>
        </xdr:nvSpPr>
        <xdr:spPr bwMode="auto">
          <a:xfrm>
            <a:off x="320" y="384"/>
            <a:ext cx="80" cy="157"/>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sp macro="" textlink="">
        <xdr:nvSpPr>
          <xdr:cNvPr id="94" name="Line 322">
            <a:extLst>
              <a:ext uri="{FF2B5EF4-FFF2-40B4-BE49-F238E27FC236}">
                <a16:creationId xmlns:a16="http://schemas.microsoft.com/office/drawing/2014/main" id="{00000000-0008-0000-0800-00005E000000}"/>
              </a:ext>
            </a:extLst>
          </xdr:cNvPr>
          <xdr:cNvSpPr>
            <a:spLocks noChangeShapeType="1"/>
          </xdr:cNvSpPr>
        </xdr:nvSpPr>
        <xdr:spPr bwMode="auto">
          <a:xfrm>
            <a:off x="320" y="401"/>
            <a:ext cx="80" cy="157"/>
          </a:xfrm>
          <a:prstGeom prst="line">
            <a:avLst/>
          </a:prstGeom>
          <a:noFill/>
          <a:ln w="9525">
            <a:solidFill>
              <a:srgbClr xmlns:mc="http://schemas.openxmlformats.org/markup-compatibility/2006" xmlns:a14="http://schemas.microsoft.com/office/drawing/2010/main" val="0000FF" mc:Ignorable="a14" a14:legacySpreadsheetColorIndex="12"/>
            </a:solidFill>
            <a:round/>
            <a:headEnd/>
            <a:tailEnd type="triangle" w="med" len="sm"/>
          </a:ln>
          <a:extLst>
            <a:ext uri="{909E8E84-426E-40DD-AFC4-6F175D3DCCD1}">
              <a14:hiddenFill xmlns:a14="http://schemas.microsoft.com/office/drawing/2010/main">
                <a:noFill/>
              </a14:hiddenFill>
            </a:ext>
          </a:extLst>
        </xdr:spPr>
      </xdr:sp>
    </xdr:grpSp>
    <xdr:clientData/>
  </xdr:twoCellAnchor>
  <xdr:twoCellAnchor>
    <xdr:from>
      <xdr:col>1</xdr:col>
      <xdr:colOff>342900</xdr:colOff>
      <xdr:row>8</xdr:row>
      <xdr:rowOff>133350</xdr:rowOff>
    </xdr:from>
    <xdr:to>
      <xdr:col>3</xdr:col>
      <xdr:colOff>428625</xdr:colOff>
      <xdr:row>17</xdr:row>
      <xdr:rowOff>9525</xdr:rowOff>
    </xdr:to>
    <xdr:sp macro="" textlink="">
      <xdr:nvSpPr>
        <xdr:cNvPr id="95" name="Rectangle 356">
          <a:extLst>
            <a:ext uri="{FF2B5EF4-FFF2-40B4-BE49-F238E27FC236}">
              <a16:creationId xmlns:a16="http://schemas.microsoft.com/office/drawing/2014/main" id="{00000000-0008-0000-0800-00005F000000}"/>
            </a:ext>
          </a:extLst>
        </xdr:cNvPr>
        <xdr:cNvSpPr>
          <a:spLocks noChangeArrowheads="1"/>
        </xdr:cNvSpPr>
      </xdr:nvSpPr>
      <xdr:spPr bwMode="auto">
        <a:xfrm>
          <a:off x="542925" y="1362075"/>
          <a:ext cx="1638300" cy="1295400"/>
        </a:xfrm>
        <a:prstGeom prst="rect">
          <a:avLst/>
        </a:prstGeom>
        <a:noFill/>
        <a:ln w="25400" algn="ctr">
          <a:solidFill>
            <a:srgbClr xmlns:mc="http://schemas.openxmlformats.org/markup-compatibility/2006" xmlns:a14="http://schemas.microsoft.com/office/drawing/2010/main" val="000000" mc:Ignorable="a14" a14:legacySpreadsheetColorIndex="64"/>
          </a:solidFill>
          <a:prstDash val="dash"/>
          <a:miter lim="800000"/>
          <a:headEnd/>
          <a:tailEnd/>
        </a:ln>
        <a:effectLst/>
        <a:extLst>
          <a:ext uri="{909E8E84-426E-40DD-AFC4-6F175D3DCCD1}">
            <a14:hiddenFill xmlns:a14="http://schemas.microsoft.com/office/drawing/2010/main">
              <a:solidFill>
                <a:srgbClr xmlns:mc="http://schemas.openxmlformats.org/markup-compatibility/2006" val="FFFFFF" mc:Ignorable="a14" a14:legacySpreadsheetColorIndex="9"/>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xdr:col>
      <xdr:colOff>485775</xdr:colOff>
      <xdr:row>18</xdr:row>
      <xdr:rowOff>38100</xdr:rowOff>
    </xdr:from>
    <xdr:to>
      <xdr:col>5</xdr:col>
      <xdr:colOff>66675</xdr:colOff>
      <xdr:row>24</xdr:row>
      <xdr:rowOff>123825</xdr:rowOff>
    </xdr:to>
    <xdr:sp macro="" textlink="">
      <xdr:nvSpPr>
        <xdr:cNvPr id="96" name="Text Box 361">
          <a:extLst>
            <a:ext uri="{FF2B5EF4-FFF2-40B4-BE49-F238E27FC236}">
              <a16:creationId xmlns:a16="http://schemas.microsoft.com/office/drawing/2014/main" id="{00000000-0008-0000-0800-000060000000}"/>
            </a:ext>
          </a:extLst>
        </xdr:cNvPr>
        <xdr:cNvSpPr txBox="1">
          <a:spLocks noChangeArrowheads="1"/>
        </xdr:cNvSpPr>
      </xdr:nvSpPr>
      <xdr:spPr bwMode="auto">
        <a:xfrm>
          <a:off x="2990850" y="2838450"/>
          <a:ext cx="285750" cy="1038225"/>
        </a:xfrm>
        <a:prstGeom prst="rect">
          <a:avLst/>
        </a:prstGeom>
        <a:solidFill>
          <a:srgbClr xmlns:mc="http://schemas.openxmlformats.org/markup-compatibility/2006" xmlns:a14="http://schemas.microsoft.com/office/drawing/2010/main" val="FFCC99" mc:Ignorable="a14" a14:legacySpreadsheetColorIndex="47"/>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vert="wordArtVertRtl" wrap="square" lIns="36576" tIns="0" rIns="36576" bIns="0" anchor="ctr" upright="1"/>
        <a:lstStyle/>
        <a:p>
          <a:pPr algn="ctr" rtl="0">
            <a:defRPr sz="1000"/>
          </a:pPr>
          <a:r>
            <a:rPr lang="ja-JP" altLang="en-US" sz="1100" b="1" i="0" u="none" strike="noStrike" baseline="0">
              <a:solidFill>
                <a:srgbClr val="000000"/>
              </a:solidFill>
              <a:latin typeface="ＭＳ ゴシック"/>
              <a:ea typeface="ＭＳ ゴシック"/>
            </a:rPr>
            <a:t>投入係数</a:t>
          </a:r>
        </a:p>
      </xdr:txBody>
    </xdr:sp>
    <xdr:clientData/>
  </xdr:twoCellAnchor>
  <xdr:twoCellAnchor>
    <xdr:from>
      <xdr:col>8</xdr:col>
      <xdr:colOff>142875</xdr:colOff>
      <xdr:row>22</xdr:row>
      <xdr:rowOff>95250</xdr:rowOff>
    </xdr:from>
    <xdr:to>
      <xdr:col>8</xdr:col>
      <xdr:colOff>419100</xdr:colOff>
      <xdr:row>29</xdr:row>
      <xdr:rowOff>95250</xdr:rowOff>
    </xdr:to>
    <xdr:sp macro="" textlink="">
      <xdr:nvSpPr>
        <xdr:cNvPr id="97" name="Text Box 362">
          <a:extLst>
            <a:ext uri="{FF2B5EF4-FFF2-40B4-BE49-F238E27FC236}">
              <a16:creationId xmlns:a16="http://schemas.microsoft.com/office/drawing/2014/main" id="{00000000-0008-0000-0800-000061000000}"/>
            </a:ext>
          </a:extLst>
        </xdr:cNvPr>
        <xdr:cNvSpPr txBox="1">
          <a:spLocks noChangeArrowheads="1"/>
        </xdr:cNvSpPr>
      </xdr:nvSpPr>
      <xdr:spPr bwMode="auto">
        <a:xfrm>
          <a:off x="6134100" y="3543300"/>
          <a:ext cx="276225" cy="1066800"/>
        </a:xfrm>
        <a:prstGeom prst="rect">
          <a:avLst/>
        </a:prstGeom>
        <a:solidFill>
          <a:srgbClr xmlns:mc="http://schemas.openxmlformats.org/markup-compatibility/2006" xmlns:a14="http://schemas.microsoft.com/office/drawing/2010/main" val="CCFFFF" mc:Ignorable="a14" a14:legacySpreadsheetColorIndex="41"/>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36576" tIns="18288" rIns="36576" bIns="18288" anchor="ctr" upright="1"/>
        <a:lstStyle/>
        <a:p>
          <a:pPr algn="ctr" rtl="0">
            <a:lnSpc>
              <a:spcPts val="1300"/>
            </a:lnSpc>
            <a:defRPr sz="1000"/>
          </a:pPr>
          <a:r>
            <a:rPr lang="ja-JP" altLang="en-US" sz="1100" b="1" i="0" u="none" strike="noStrike" baseline="0">
              <a:solidFill>
                <a:srgbClr val="000000"/>
              </a:solidFill>
              <a:latin typeface="ＭＳ ゴシック"/>
              <a:ea typeface="ＭＳ ゴシック"/>
            </a:rPr>
            <a:t>自給率</a:t>
          </a:r>
        </a:p>
      </xdr:txBody>
    </xdr:sp>
    <xdr:clientData/>
  </xdr:twoCellAnchor>
  <xdr:twoCellAnchor>
    <xdr:from>
      <xdr:col>11</xdr:col>
      <xdr:colOff>161925</xdr:colOff>
      <xdr:row>24</xdr:row>
      <xdr:rowOff>9525</xdr:rowOff>
    </xdr:from>
    <xdr:to>
      <xdr:col>11</xdr:col>
      <xdr:colOff>466725</xdr:colOff>
      <xdr:row>37</xdr:row>
      <xdr:rowOff>9525</xdr:rowOff>
    </xdr:to>
    <xdr:sp macro="" textlink="">
      <xdr:nvSpPr>
        <xdr:cNvPr id="98" name="Text Box 363">
          <a:extLst>
            <a:ext uri="{FF2B5EF4-FFF2-40B4-BE49-F238E27FC236}">
              <a16:creationId xmlns:a16="http://schemas.microsoft.com/office/drawing/2014/main" id="{00000000-0008-0000-0800-000062000000}"/>
            </a:ext>
          </a:extLst>
        </xdr:cNvPr>
        <xdr:cNvSpPr txBox="1">
          <a:spLocks noChangeArrowheads="1"/>
        </xdr:cNvSpPr>
      </xdr:nvSpPr>
      <xdr:spPr bwMode="auto">
        <a:xfrm>
          <a:off x="9001125" y="3762375"/>
          <a:ext cx="304800" cy="2000250"/>
        </a:xfrm>
        <a:prstGeom prst="rect">
          <a:avLst/>
        </a:prstGeom>
        <a:solidFill>
          <a:srgbClr xmlns:mc="http://schemas.openxmlformats.org/markup-compatibility/2006" xmlns:a14="http://schemas.microsoft.com/office/drawing/2010/main" val="FFFF99" mc:Ignorable="a14" a14:legacySpreadsheetColorIndex="43"/>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vert="wordArtVertRtl" wrap="square" lIns="27432" tIns="0" rIns="27432" bIns="0" anchor="ctr" upright="1"/>
        <a:lstStyle/>
        <a:p>
          <a:pPr algn="ctr" rtl="0">
            <a:defRPr sz="1000"/>
          </a:pPr>
          <a:r>
            <a:rPr lang="ja-JP" altLang="en-US" sz="1100" b="1" i="0" u="none" strike="noStrike" baseline="0">
              <a:solidFill>
                <a:srgbClr val="000000"/>
              </a:solidFill>
              <a:latin typeface="ＭＳ ゴシック"/>
              <a:ea typeface="ＭＳ ゴシック"/>
            </a:rPr>
            <a:t>逆行列係数</a:t>
          </a:r>
        </a:p>
      </xdr:txBody>
    </xdr:sp>
    <xdr:clientData/>
  </xdr:twoCellAnchor>
  <xdr:twoCellAnchor>
    <xdr:from>
      <xdr:col>2</xdr:col>
      <xdr:colOff>390525</xdr:colOff>
      <xdr:row>14</xdr:row>
      <xdr:rowOff>114300</xdr:rowOff>
    </xdr:from>
    <xdr:to>
      <xdr:col>3</xdr:col>
      <xdr:colOff>352425</xdr:colOff>
      <xdr:row>19</xdr:row>
      <xdr:rowOff>104775</xdr:rowOff>
    </xdr:to>
    <xdr:sp macro="" textlink="">
      <xdr:nvSpPr>
        <xdr:cNvPr id="99" name="Line 422">
          <a:extLst>
            <a:ext uri="{FF2B5EF4-FFF2-40B4-BE49-F238E27FC236}">
              <a16:creationId xmlns:a16="http://schemas.microsoft.com/office/drawing/2014/main" id="{00000000-0008-0000-0800-000063000000}"/>
            </a:ext>
          </a:extLst>
        </xdr:cNvPr>
        <xdr:cNvSpPr>
          <a:spLocks noChangeShapeType="1"/>
        </xdr:cNvSpPr>
      </xdr:nvSpPr>
      <xdr:spPr bwMode="auto">
        <a:xfrm>
          <a:off x="1390650" y="2286000"/>
          <a:ext cx="714375" cy="781050"/>
        </a:xfrm>
        <a:prstGeom prst="line">
          <a:avLst/>
        </a:prstGeom>
        <a:noFill/>
        <a:ln w="63500">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542925</xdr:colOff>
      <xdr:row>23</xdr:row>
      <xdr:rowOff>104775</xdr:rowOff>
    </xdr:from>
    <xdr:to>
      <xdr:col>4</xdr:col>
      <xdr:colOff>171450</xdr:colOff>
      <xdr:row>26</xdr:row>
      <xdr:rowOff>133350</xdr:rowOff>
    </xdr:to>
    <xdr:sp macro="" textlink="">
      <xdr:nvSpPr>
        <xdr:cNvPr id="100" name="Text Box 423">
          <a:extLst>
            <a:ext uri="{FF2B5EF4-FFF2-40B4-BE49-F238E27FC236}">
              <a16:creationId xmlns:a16="http://schemas.microsoft.com/office/drawing/2014/main" id="{00000000-0008-0000-0800-000064000000}"/>
            </a:ext>
          </a:extLst>
        </xdr:cNvPr>
        <xdr:cNvSpPr txBox="1">
          <a:spLocks noChangeArrowheads="1"/>
        </xdr:cNvSpPr>
      </xdr:nvSpPr>
      <xdr:spPr bwMode="auto">
        <a:xfrm>
          <a:off x="1543050" y="3705225"/>
          <a:ext cx="1133475" cy="485775"/>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100"/>
            </a:lnSpc>
            <a:defRPr sz="1000"/>
          </a:pPr>
          <a:r>
            <a:rPr lang="ja-JP" altLang="en-US" sz="1000" b="0" i="0" u="none" strike="noStrike" baseline="0">
              <a:solidFill>
                <a:srgbClr val="000000"/>
              </a:solidFill>
              <a:latin typeface="ＭＳ ゴシック"/>
              <a:ea typeface="ＭＳ ゴシック"/>
            </a:rPr>
            <a:t>雇用者所得</a:t>
          </a:r>
        </a:p>
        <a:p>
          <a:pPr algn="ctr" rtl="0">
            <a:lnSpc>
              <a:spcPts val="1000"/>
            </a:lnSpc>
            <a:defRPr sz="1000"/>
          </a:pPr>
          <a:r>
            <a:rPr lang="ja-JP" altLang="en-US" sz="1000" b="0" i="0" u="none" strike="noStrike" baseline="0">
              <a:solidFill>
                <a:srgbClr val="000000"/>
              </a:solidFill>
              <a:latin typeface="ＭＳ ゴシック"/>
              <a:ea typeface="ＭＳ ゴシック"/>
            </a:rPr>
            <a:t>（賃金･俸給)率</a:t>
          </a:r>
        </a:p>
      </xdr:txBody>
    </xdr:sp>
    <xdr:clientData/>
  </xdr:twoCellAnchor>
  <xdr:twoCellAnchor>
    <xdr:from>
      <xdr:col>2</xdr:col>
      <xdr:colOff>266700</xdr:colOff>
      <xdr:row>34</xdr:row>
      <xdr:rowOff>66675</xdr:rowOff>
    </xdr:from>
    <xdr:to>
      <xdr:col>4</xdr:col>
      <xdr:colOff>466725</xdr:colOff>
      <xdr:row>36</xdr:row>
      <xdr:rowOff>95250</xdr:rowOff>
    </xdr:to>
    <xdr:sp macro="" textlink="">
      <xdr:nvSpPr>
        <xdr:cNvPr id="101" name="Text Box 424">
          <a:extLst>
            <a:ext uri="{FF2B5EF4-FFF2-40B4-BE49-F238E27FC236}">
              <a16:creationId xmlns:a16="http://schemas.microsoft.com/office/drawing/2014/main" id="{00000000-0008-0000-0800-000065000000}"/>
            </a:ext>
          </a:extLst>
        </xdr:cNvPr>
        <xdr:cNvSpPr txBox="1">
          <a:spLocks noChangeArrowheads="1"/>
        </xdr:cNvSpPr>
      </xdr:nvSpPr>
      <xdr:spPr bwMode="auto">
        <a:xfrm>
          <a:off x="1266825" y="5343525"/>
          <a:ext cx="1704975" cy="34290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000"/>
            </a:lnSpc>
            <a:defRPr sz="1000"/>
          </a:pPr>
          <a:r>
            <a:rPr lang="ja-JP" altLang="en-US" sz="900" b="0" i="0" u="none" strike="noStrike" baseline="0">
              <a:solidFill>
                <a:srgbClr val="000000"/>
              </a:solidFill>
              <a:latin typeface="ＭＳ ゴシック"/>
              <a:ea typeface="ＭＳ ゴシック"/>
            </a:rPr>
            <a:t>直接効果による雇用者所得</a:t>
          </a:r>
        </a:p>
        <a:p>
          <a:pPr algn="ctr" rtl="0">
            <a:lnSpc>
              <a:spcPts val="1000"/>
            </a:lnSpc>
            <a:defRPr sz="1000"/>
          </a:pPr>
          <a:r>
            <a:rPr lang="ja-JP" altLang="en-US" sz="900" b="0" i="0" u="none" strike="noStrike" baseline="0">
              <a:solidFill>
                <a:srgbClr val="000000"/>
              </a:solidFill>
              <a:latin typeface="ＭＳ ゴシック"/>
              <a:ea typeface="ＭＳ ゴシック"/>
            </a:rPr>
            <a:t>(賃金･俸給)誘発額</a:t>
          </a:r>
        </a:p>
        <a:p>
          <a:pPr algn="ctr" rtl="0">
            <a:lnSpc>
              <a:spcPts val="1000"/>
            </a:lnSpc>
            <a:defRPr sz="1000"/>
          </a:pPr>
          <a:endParaRPr lang="ja-JP" altLang="en-US" sz="900" b="0" i="0" u="none" strike="noStrike" baseline="0">
            <a:solidFill>
              <a:srgbClr val="000000"/>
            </a:solidFill>
            <a:latin typeface="ＭＳ ゴシック"/>
            <a:ea typeface="ＭＳ ゴシック"/>
          </a:endParaRPr>
        </a:p>
      </xdr:txBody>
    </xdr:sp>
    <xdr:clientData/>
  </xdr:twoCellAnchor>
  <xdr:twoCellAnchor>
    <xdr:from>
      <xdr:col>5</xdr:col>
      <xdr:colOff>390525</xdr:colOff>
      <xdr:row>40</xdr:row>
      <xdr:rowOff>47625</xdr:rowOff>
    </xdr:from>
    <xdr:to>
      <xdr:col>7</xdr:col>
      <xdr:colOff>342900</xdr:colOff>
      <xdr:row>42</xdr:row>
      <xdr:rowOff>85725</xdr:rowOff>
    </xdr:to>
    <xdr:sp macro="" textlink="">
      <xdr:nvSpPr>
        <xdr:cNvPr id="102" name="Text Box 425">
          <a:extLst>
            <a:ext uri="{FF2B5EF4-FFF2-40B4-BE49-F238E27FC236}">
              <a16:creationId xmlns:a16="http://schemas.microsoft.com/office/drawing/2014/main" id="{00000000-0008-0000-0800-000066000000}"/>
            </a:ext>
          </a:extLst>
        </xdr:cNvPr>
        <xdr:cNvSpPr txBox="1">
          <a:spLocks noChangeArrowheads="1"/>
        </xdr:cNvSpPr>
      </xdr:nvSpPr>
      <xdr:spPr bwMode="auto">
        <a:xfrm>
          <a:off x="3600450" y="6286500"/>
          <a:ext cx="1971675" cy="342900"/>
        </a:xfrm>
        <a:prstGeom prst="rect">
          <a:avLst/>
        </a:prstGeom>
        <a:solidFill>
          <a:srgbClr xmlns:mc="http://schemas.openxmlformats.org/markup-compatibility/2006" xmlns:a14="http://schemas.microsoft.com/office/drawing/2010/main" val="FFFFFF" mc:Ignorable="a14" a14:legacySpreadsheetColorIndex="9"/>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000"/>
            </a:lnSpc>
            <a:defRPr sz="1000"/>
          </a:pPr>
          <a:r>
            <a:rPr lang="ja-JP" altLang="en-US" sz="900" b="0" i="0" u="none" strike="noStrike" baseline="0">
              <a:solidFill>
                <a:srgbClr val="000000"/>
              </a:solidFill>
              <a:latin typeface="ＭＳ ゴシック"/>
              <a:ea typeface="ＭＳ ゴシック"/>
            </a:rPr>
            <a:t>第１次間接波及効果による</a:t>
          </a:r>
        </a:p>
        <a:p>
          <a:pPr algn="ctr" rtl="0">
            <a:lnSpc>
              <a:spcPts val="900"/>
            </a:lnSpc>
            <a:defRPr sz="1000"/>
          </a:pPr>
          <a:r>
            <a:rPr lang="ja-JP" altLang="en-US" sz="900" b="0" i="0" u="none" strike="noStrike" baseline="0">
              <a:solidFill>
                <a:srgbClr val="000000"/>
              </a:solidFill>
              <a:latin typeface="ＭＳ ゴシック"/>
              <a:ea typeface="ＭＳ ゴシック"/>
            </a:rPr>
            <a:t>雇用者所得(賃金･俸給)誘発額</a:t>
          </a:r>
        </a:p>
      </xdr:txBody>
    </xdr:sp>
    <xdr:clientData/>
  </xdr:twoCellAnchor>
  <xdr:twoCellAnchor>
    <xdr:from>
      <xdr:col>1</xdr:col>
      <xdr:colOff>466725</xdr:colOff>
      <xdr:row>7</xdr:row>
      <xdr:rowOff>95250</xdr:rowOff>
    </xdr:from>
    <xdr:to>
      <xdr:col>3</xdr:col>
      <xdr:colOff>304800</xdr:colOff>
      <xdr:row>10</xdr:row>
      <xdr:rowOff>0</xdr:rowOff>
    </xdr:to>
    <xdr:sp macro="" textlink="">
      <xdr:nvSpPr>
        <xdr:cNvPr id="103" name="Text Box 426">
          <a:extLst>
            <a:ext uri="{FF2B5EF4-FFF2-40B4-BE49-F238E27FC236}">
              <a16:creationId xmlns:a16="http://schemas.microsoft.com/office/drawing/2014/main" id="{00000000-0008-0000-0800-000067000000}"/>
            </a:ext>
          </a:extLst>
        </xdr:cNvPr>
        <xdr:cNvSpPr txBox="1">
          <a:spLocks noChangeArrowheads="1"/>
        </xdr:cNvSpPr>
      </xdr:nvSpPr>
      <xdr:spPr bwMode="auto">
        <a:xfrm>
          <a:off x="666750" y="1171575"/>
          <a:ext cx="1390650" cy="361950"/>
        </a:xfrm>
        <a:prstGeom prst="rect">
          <a:avLst/>
        </a:prstGeom>
        <a:solidFill>
          <a:srgbClr xmlns:mc="http://schemas.openxmlformats.org/markup-compatibility/2006" xmlns:a14="http://schemas.microsoft.com/office/drawing/2010/main" val="FFFFFF" mc:Ignorable="a14" a14:legacySpreadsheetColorIndex="9"/>
        </a:solidFill>
        <a:ln w="38100" cmpd="dbl">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45720" tIns="27432" rIns="45720" bIns="27432" anchor="ctr" upright="1"/>
        <a:lstStyle/>
        <a:p>
          <a:pPr algn="ctr" rtl="0">
            <a:defRPr sz="1000"/>
          </a:pPr>
          <a:r>
            <a:rPr lang="ja-JP" altLang="en-US" sz="2000" b="1" i="0" u="none" strike="noStrike" baseline="0">
              <a:solidFill>
                <a:srgbClr val="000000"/>
              </a:solidFill>
              <a:latin typeface="ＭＳ ゴシック"/>
              <a:ea typeface="ＭＳ ゴシック"/>
            </a:rPr>
            <a:t>直接効果</a:t>
          </a:r>
        </a:p>
      </xdr:txBody>
    </xdr:sp>
    <xdr:clientData/>
  </xdr:twoCellAnchor>
  <xdr:twoCellAnchor>
    <xdr:from>
      <xdr:col>3</xdr:col>
      <xdr:colOff>352425</xdr:colOff>
      <xdr:row>55</xdr:row>
      <xdr:rowOff>0</xdr:rowOff>
    </xdr:from>
    <xdr:to>
      <xdr:col>7</xdr:col>
      <xdr:colOff>381000</xdr:colOff>
      <xdr:row>55</xdr:row>
      <xdr:rowOff>0</xdr:rowOff>
    </xdr:to>
    <xdr:sp macro="" textlink="">
      <xdr:nvSpPr>
        <xdr:cNvPr id="104" name="Line 428">
          <a:extLst>
            <a:ext uri="{FF2B5EF4-FFF2-40B4-BE49-F238E27FC236}">
              <a16:creationId xmlns:a16="http://schemas.microsoft.com/office/drawing/2014/main" id="{00000000-0008-0000-0800-000068000000}"/>
            </a:ext>
          </a:extLst>
        </xdr:cNvPr>
        <xdr:cNvSpPr>
          <a:spLocks noChangeShapeType="1"/>
        </xdr:cNvSpPr>
      </xdr:nvSpPr>
      <xdr:spPr bwMode="auto">
        <a:xfrm>
          <a:off x="2105025" y="8543925"/>
          <a:ext cx="3505200" cy="0"/>
        </a:xfrm>
        <a:prstGeom prst="line">
          <a:avLst/>
        </a:prstGeom>
        <a:noFill/>
        <a:ln w="6350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7</xdr:col>
      <xdr:colOff>381000</xdr:colOff>
      <xdr:row>50</xdr:row>
      <xdr:rowOff>85725</xdr:rowOff>
    </xdr:from>
    <xdr:to>
      <xdr:col>7</xdr:col>
      <xdr:colOff>381000</xdr:colOff>
      <xdr:row>55</xdr:row>
      <xdr:rowOff>28575</xdr:rowOff>
    </xdr:to>
    <xdr:sp macro="" textlink="">
      <xdr:nvSpPr>
        <xdr:cNvPr id="105" name="Line 429">
          <a:extLst>
            <a:ext uri="{FF2B5EF4-FFF2-40B4-BE49-F238E27FC236}">
              <a16:creationId xmlns:a16="http://schemas.microsoft.com/office/drawing/2014/main" id="{00000000-0008-0000-0800-000069000000}"/>
            </a:ext>
          </a:extLst>
        </xdr:cNvPr>
        <xdr:cNvSpPr>
          <a:spLocks noChangeShapeType="1"/>
        </xdr:cNvSpPr>
      </xdr:nvSpPr>
      <xdr:spPr bwMode="auto">
        <a:xfrm flipV="1">
          <a:off x="5610225" y="7858125"/>
          <a:ext cx="0" cy="714375"/>
        </a:xfrm>
        <a:prstGeom prst="line">
          <a:avLst/>
        </a:prstGeom>
        <a:noFill/>
        <a:ln w="63500">
          <a:solidFill>
            <a:srgbClr xmlns:mc="http://schemas.openxmlformats.org/markup-compatibility/2006" xmlns:a14="http://schemas.microsoft.com/office/drawing/2010/main" val="000000" mc:Ignorable="a14" a14:legacySpreadsheetColorIndex="64"/>
          </a:solidFill>
          <a:round/>
          <a:headEnd/>
          <a:tailEnd/>
        </a:ln>
        <a:effectLst/>
        <a:extLst>
          <a:ext uri="{909E8E84-426E-40DD-AFC4-6F175D3DCCD1}">
            <a14:hiddenFill xmlns:a14="http://schemas.microsoft.com/office/drawing/2010/main">
              <a:no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sp>
    <xdr:clientData/>
  </xdr:twoCellAnchor>
  <xdr:twoCellAnchor>
    <xdr:from>
      <xdr:col>4</xdr:col>
      <xdr:colOff>152400</xdr:colOff>
      <xdr:row>58</xdr:row>
      <xdr:rowOff>95250</xdr:rowOff>
    </xdr:from>
    <xdr:to>
      <xdr:col>5</xdr:col>
      <xdr:colOff>619125</xdr:colOff>
      <xdr:row>70</xdr:row>
      <xdr:rowOff>76200</xdr:rowOff>
    </xdr:to>
    <xdr:grpSp>
      <xdr:nvGrpSpPr>
        <xdr:cNvPr id="106" name="Group 430">
          <a:extLst>
            <a:ext uri="{FF2B5EF4-FFF2-40B4-BE49-F238E27FC236}">
              <a16:creationId xmlns:a16="http://schemas.microsoft.com/office/drawing/2014/main" id="{00000000-0008-0000-0800-00006A000000}"/>
            </a:ext>
          </a:extLst>
        </xdr:cNvPr>
        <xdr:cNvGrpSpPr>
          <a:grpSpLocks/>
        </xdr:cNvGrpSpPr>
      </xdr:nvGrpSpPr>
      <xdr:grpSpPr bwMode="auto">
        <a:xfrm>
          <a:off x="2654300" y="9163050"/>
          <a:ext cx="1177925" cy="1835150"/>
          <a:chOff x="160" y="197"/>
          <a:chExt cx="80" cy="204"/>
        </a:xfrm>
      </xdr:grpSpPr>
      <xdr:sp macro="" textlink="">
        <xdr:nvSpPr>
          <xdr:cNvPr id="107" name="Line 431">
            <a:extLst>
              <a:ext uri="{FF2B5EF4-FFF2-40B4-BE49-F238E27FC236}">
                <a16:creationId xmlns:a16="http://schemas.microsoft.com/office/drawing/2014/main" id="{00000000-0008-0000-0800-00006B000000}"/>
              </a:ext>
            </a:extLst>
          </xdr:cNvPr>
          <xdr:cNvSpPr>
            <a:spLocks noChangeShapeType="1"/>
          </xdr:cNvSpPr>
        </xdr:nvSpPr>
        <xdr:spPr bwMode="auto">
          <a:xfrm>
            <a:off x="160" y="299"/>
            <a:ext cx="8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08" name="Line 432">
            <a:extLst>
              <a:ext uri="{FF2B5EF4-FFF2-40B4-BE49-F238E27FC236}">
                <a16:creationId xmlns:a16="http://schemas.microsoft.com/office/drawing/2014/main" id="{00000000-0008-0000-0800-00006C000000}"/>
              </a:ext>
            </a:extLst>
          </xdr:cNvPr>
          <xdr:cNvSpPr>
            <a:spLocks noChangeShapeType="1"/>
          </xdr:cNvSpPr>
        </xdr:nvSpPr>
        <xdr:spPr bwMode="auto">
          <a:xfrm flipV="1">
            <a:off x="160" y="282"/>
            <a:ext cx="8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09" name="Line 433">
            <a:extLst>
              <a:ext uri="{FF2B5EF4-FFF2-40B4-BE49-F238E27FC236}">
                <a16:creationId xmlns:a16="http://schemas.microsoft.com/office/drawing/2014/main" id="{00000000-0008-0000-0800-00006D000000}"/>
              </a:ext>
            </a:extLst>
          </xdr:cNvPr>
          <xdr:cNvSpPr>
            <a:spLocks noChangeShapeType="1"/>
          </xdr:cNvSpPr>
        </xdr:nvSpPr>
        <xdr:spPr bwMode="auto">
          <a:xfrm flipV="1">
            <a:off x="160" y="265"/>
            <a:ext cx="80" cy="3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10" name="Line 434">
            <a:extLst>
              <a:ext uri="{FF2B5EF4-FFF2-40B4-BE49-F238E27FC236}">
                <a16:creationId xmlns:a16="http://schemas.microsoft.com/office/drawing/2014/main" id="{00000000-0008-0000-0800-00006E000000}"/>
              </a:ext>
            </a:extLst>
          </xdr:cNvPr>
          <xdr:cNvSpPr>
            <a:spLocks noChangeShapeType="1"/>
          </xdr:cNvSpPr>
        </xdr:nvSpPr>
        <xdr:spPr bwMode="auto">
          <a:xfrm flipV="1">
            <a:off x="160" y="248"/>
            <a:ext cx="80" cy="5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11" name="Line 435">
            <a:extLst>
              <a:ext uri="{FF2B5EF4-FFF2-40B4-BE49-F238E27FC236}">
                <a16:creationId xmlns:a16="http://schemas.microsoft.com/office/drawing/2014/main" id="{00000000-0008-0000-0800-00006F000000}"/>
              </a:ext>
            </a:extLst>
          </xdr:cNvPr>
          <xdr:cNvSpPr>
            <a:spLocks noChangeShapeType="1"/>
          </xdr:cNvSpPr>
        </xdr:nvSpPr>
        <xdr:spPr bwMode="auto">
          <a:xfrm flipV="1">
            <a:off x="160" y="231"/>
            <a:ext cx="80" cy="6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12" name="Line 436">
            <a:extLst>
              <a:ext uri="{FF2B5EF4-FFF2-40B4-BE49-F238E27FC236}">
                <a16:creationId xmlns:a16="http://schemas.microsoft.com/office/drawing/2014/main" id="{00000000-0008-0000-0800-000070000000}"/>
              </a:ext>
            </a:extLst>
          </xdr:cNvPr>
          <xdr:cNvSpPr>
            <a:spLocks noChangeShapeType="1"/>
          </xdr:cNvSpPr>
        </xdr:nvSpPr>
        <xdr:spPr bwMode="auto">
          <a:xfrm flipV="1">
            <a:off x="160" y="214"/>
            <a:ext cx="80" cy="8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13" name="Line 437">
            <a:extLst>
              <a:ext uri="{FF2B5EF4-FFF2-40B4-BE49-F238E27FC236}">
                <a16:creationId xmlns:a16="http://schemas.microsoft.com/office/drawing/2014/main" id="{00000000-0008-0000-0800-000071000000}"/>
              </a:ext>
            </a:extLst>
          </xdr:cNvPr>
          <xdr:cNvSpPr>
            <a:spLocks noChangeShapeType="1"/>
          </xdr:cNvSpPr>
        </xdr:nvSpPr>
        <xdr:spPr bwMode="auto">
          <a:xfrm flipV="1">
            <a:off x="160" y="197"/>
            <a:ext cx="80" cy="10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14" name="Line 438">
            <a:extLst>
              <a:ext uri="{FF2B5EF4-FFF2-40B4-BE49-F238E27FC236}">
                <a16:creationId xmlns:a16="http://schemas.microsoft.com/office/drawing/2014/main" id="{00000000-0008-0000-0800-000072000000}"/>
              </a:ext>
            </a:extLst>
          </xdr:cNvPr>
          <xdr:cNvSpPr>
            <a:spLocks noChangeShapeType="1"/>
          </xdr:cNvSpPr>
        </xdr:nvSpPr>
        <xdr:spPr bwMode="auto">
          <a:xfrm>
            <a:off x="160" y="299"/>
            <a:ext cx="80" cy="1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15" name="Line 439">
            <a:extLst>
              <a:ext uri="{FF2B5EF4-FFF2-40B4-BE49-F238E27FC236}">
                <a16:creationId xmlns:a16="http://schemas.microsoft.com/office/drawing/2014/main" id="{00000000-0008-0000-0800-000073000000}"/>
              </a:ext>
            </a:extLst>
          </xdr:cNvPr>
          <xdr:cNvSpPr>
            <a:spLocks noChangeShapeType="1"/>
          </xdr:cNvSpPr>
        </xdr:nvSpPr>
        <xdr:spPr bwMode="auto">
          <a:xfrm>
            <a:off x="160" y="299"/>
            <a:ext cx="80" cy="3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16" name="Line 440">
            <a:extLst>
              <a:ext uri="{FF2B5EF4-FFF2-40B4-BE49-F238E27FC236}">
                <a16:creationId xmlns:a16="http://schemas.microsoft.com/office/drawing/2014/main" id="{00000000-0008-0000-0800-000074000000}"/>
              </a:ext>
            </a:extLst>
          </xdr:cNvPr>
          <xdr:cNvSpPr>
            <a:spLocks noChangeShapeType="1"/>
          </xdr:cNvSpPr>
        </xdr:nvSpPr>
        <xdr:spPr bwMode="auto">
          <a:xfrm>
            <a:off x="160" y="299"/>
            <a:ext cx="80" cy="51"/>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17" name="Line 441">
            <a:extLst>
              <a:ext uri="{FF2B5EF4-FFF2-40B4-BE49-F238E27FC236}">
                <a16:creationId xmlns:a16="http://schemas.microsoft.com/office/drawing/2014/main" id="{00000000-0008-0000-0800-000075000000}"/>
              </a:ext>
            </a:extLst>
          </xdr:cNvPr>
          <xdr:cNvSpPr>
            <a:spLocks noChangeShapeType="1"/>
          </xdr:cNvSpPr>
        </xdr:nvSpPr>
        <xdr:spPr bwMode="auto">
          <a:xfrm>
            <a:off x="160" y="299"/>
            <a:ext cx="80" cy="68"/>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18" name="Line 442">
            <a:extLst>
              <a:ext uri="{FF2B5EF4-FFF2-40B4-BE49-F238E27FC236}">
                <a16:creationId xmlns:a16="http://schemas.microsoft.com/office/drawing/2014/main" id="{00000000-0008-0000-0800-000076000000}"/>
              </a:ext>
            </a:extLst>
          </xdr:cNvPr>
          <xdr:cNvSpPr>
            <a:spLocks noChangeShapeType="1"/>
          </xdr:cNvSpPr>
        </xdr:nvSpPr>
        <xdr:spPr bwMode="auto">
          <a:xfrm>
            <a:off x="160" y="299"/>
            <a:ext cx="80" cy="8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19" name="Line 443">
            <a:extLst>
              <a:ext uri="{FF2B5EF4-FFF2-40B4-BE49-F238E27FC236}">
                <a16:creationId xmlns:a16="http://schemas.microsoft.com/office/drawing/2014/main" id="{00000000-0008-0000-0800-000077000000}"/>
              </a:ext>
            </a:extLst>
          </xdr:cNvPr>
          <xdr:cNvSpPr>
            <a:spLocks noChangeShapeType="1"/>
          </xdr:cNvSpPr>
        </xdr:nvSpPr>
        <xdr:spPr bwMode="auto">
          <a:xfrm>
            <a:off x="160" y="299"/>
            <a:ext cx="80" cy="10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grpSp>
    <xdr:clientData/>
  </xdr:twoCellAnchor>
  <xdr:twoCellAnchor>
    <xdr:from>
      <xdr:col>11</xdr:col>
      <xdr:colOff>66675</xdr:colOff>
      <xdr:row>67</xdr:row>
      <xdr:rowOff>95250</xdr:rowOff>
    </xdr:from>
    <xdr:to>
      <xdr:col>11</xdr:col>
      <xdr:colOff>628650</xdr:colOff>
      <xdr:row>79</xdr:row>
      <xdr:rowOff>85725</xdr:rowOff>
    </xdr:to>
    <xdr:grpSp>
      <xdr:nvGrpSpPr>
        <xdr:cNvPr id="121" name="Group 445">
          <a:extLst>
            <a:ext uri="{FF2B5EF4-FFF2-40B4-BE49-F238E27FC236}">
              <a16:creationId xmlns:a16="http://schemas.microsoft.com/office/drawing/2014/main" id="{00000000-0008-0000-0800-000079000000}"/>
            </a:ext>
          </a:extLst>
        </xdr:cNvPr>
        <xdr:cNvGrpSpPr>
          <a:grpSpLocks/>
        </xdr:cNvGrpSpPr>
      </xdr:nvGrpSpPr>
      <xdr:grpSpPr bwMode="auto">
        <a:xfrm>
          <a:off x="8931275" y="10560050"/>
          <a:ext cx="561975" cy="1831975"/>
          <a:chOff x="440" y="53"/>
          <a:chExt cx="59" cy="204"/>
        </a:xfrm>
      </xdr:grpSpPr>
      <xdr:sp macro="" textlink="">
        <xdr:nvSpPr>
          <xdr:cNvPr id="122" name="Line 446">
            <a:extLst>
              <a:ext uri="{FF2B5EF4-FFF2-40B4-BE49-F238E27FC236}">
                <a16:creationId xmlns:a16="http://schemas.microsoft.com/office/drawing/2014/main" id="{00000000-0008-0000-0800-00007A000000}"/>
              </a:ext>
            </a:extLst>
          </xdr:cNvPr>
          <xdr:cNvSpPr>
            <a:spLocks noChangeShapeType="1"/>
          </xdr:cNvSpPr>
        </xdr:nvSpPr>
        <xdr:spPr bwMode="auto">
          <a:xfrm>
            <a:off x="440" y="53"/>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23" name="Line 447">
            <a:extLst>
              <a:ext uri="{FF2B5EF4-FFF2-40B4-BE49-F238E27FC236}">
                <a16:creationId xmlns:a16="http://schemas.microsoft.com/office/drawing/2014/main" id="{00000000-0008-0000-0800-00007B000000}"/>
              </a:ext>
            </a:extLst>
          </xdr:cNvPr>
          <xdr:cNvSpPr>
            <a:spLocks noChangeShapeType="1"/>
          </xdr:cNvSpPr>
        </xdr:nvSpPr>
        <xdr:spPr bwMode="auto">
          <a:xfrm>
            <a:off x="440" y="70"/>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24" name="Line 448">
            <a:extLst>
              <a:ext uri="{FF2B5EF4-FFF2-40B4-BE49-F238E27FC236}">
                <a16:creationId xmlns:a16="http://schemas.microsoft.com/office/drawing/2014/main" id="{00000000-0008-0000-0800-00007C000000}"/>
              </a:ext>
            </a:extLst>
          </xdr:cNvPr>
          <xdr:cNvSpPr>
            <a:spLocks noChangeShapeType="1"/>
          </xdr:cNvSpPr>
        </xdr:nvSpPr>
        <xdr:spPr bwMode="auto">
          <a:xfrm>
            <a:off x="440" y="88"/>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25" name="Line 449">
            <a:extLst>
              <a:ext uri="{FF2B5EF4-FFF2-40B4-BE49-F238E27FC236}">
                <a16:creationId xmlns:a16="http://schemas.microsoft.com/office/drawing/2014/main" id="{00000000-0008-0000-0800-00007D000000}"/>
              </a:ext>
            </a:extLst>
          </xdr:cNvPr>
          <xdr:cNvSpPr>
            <a:spLocks noChangeShapeType="1"/>
          </xdr:cNvSpPr>
        </xdr:nvSpPr>
        <xdr:spPr bwMode="auto">
          <a:xfrm>
            <a:off x="440" y="105"/>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26" name="Line 450">
            <a:extLst>
              <a:ext uri="{FF2B5EF4-FFF2-40B4-BE49-F238E27FC236}">
                <a16:creationId xmlns:a16="http://schemas.microsoft.com/office/drawing/2014/main" id="{00000000-0008-0000-0800-00007E000000}"/>
              </a:ext>
            </a:extLst>
          </xdr:cNvPr>
          <xdr:cNvSpPr>
            <a:spLocks noChangeShapeType="1"/>
          </xdr:cNvSpPr>
        </xdr:nvSpPr>
        <xdr:spPr bwMode="auto">
          <a:xfrm>
            <a:off x="440" y="121"/>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27" name="Line 451">
            <a:extLst>
              <a:ext uri="{FF2B5EF4-FFF2-40B4-BE49-F238E27FC236}">
                <a16:creationId xmlns:a16="http://schemas.microsoft.com/office/drawing/2014/main" id="{00000000-0008-0000-0800-00007F000000}"/>
              </a:ext>
            </a:extLst>
          </xdr:cNvPr>
          <xdr:cNvSpPr>
            <a:spLocks noChangeShapeType="1"/>
          </xdr:cNvSpPr>
        </xdr:nvSpPr>
        <xdr:spPr bwMode="auto">
          <a:xfrm>
            <a:off x="440" y="138"/>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28" name="Line 452">
            <a:extLst>
              <a:ext uri="{FF2B5EF4-FFF2-40B4-BE49-F238E27FC236}">
                <a16:creationId xmlns:a16="http://schemas.microsoft.com/office/drawing/2014/main" id="{00000000-0008-0000-0800-000080000000}"/>
              </a:ext>
            </a:extLst>
          </xdr:cNvPr>
          <xdr:cNvSpPr>
            <a:spLocks noChangeShapeType="1"/>
          </xdr:cNvSpPr>
        </xdr:nvSpPr>
        <xdr:spPr bwMode="auto">
          <a:xfrm>
            <a:off x="440" y="156"/>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29" name="Line 453">
            <a:extLst>
              <a:ext uri="{FF2B5EF4-FFF2-40B4-BE49-F238E27FC236}">
                <a16:creationId xmlns:a16="http://schemas.microsoft.com/office/drawing/2014/main" id="{00000000-0008-0000-0800-000081000000}"/>
              </a:ext>
            </a:extLst>
          </xdr:cNvPr>
          <xdr:cNvSpPr>
            <a:spLocks noChangeShapeType="1"/>
          </xdr:cNvSpPr>
        </xdr:nvSpPr>
        <xdr:spPr bwMode="auto">
          <a:xfrm>
            <a:off x="440" y="172"/>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30" name="Line 454">
            <a:extLst>
              <a:ext uri="{FF2B5EF4-FFF2-40B4-BE49-F238E27FC236}">
                <a16:creationId xmlns:a16="http://schemas.microsoft.com/office/drawing/2014/main" id="{00000000-0008-0000-0800-000082000000}"/>
              </a:ext>
            </a:extLst>
          </xdr:cNvPr>
          <xdr:cNvSpPr>
            <a:spLocks noChangeShapeType="1"/>
          </xdr:cNvSpPr>
        </xdr:nvSpPr>
        <xdr:spPr bwMode="auto">
          <a:xfrm>
            <a:off x="440" y="206"/>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31" name="Line 455">
            <a:extLst>
              <a:ext uri="{FF2B5EF4-FFF2-40B4-BE49-F238E27FC236}">
                <a16:creationId xmlns:a16="http://schemas.microsoft.com/office/drawing/2014/main" id="{00000000-0008-0000-0800-000083000000}"/>
              </a:ext>
            </a:extLst>
          </xdr:cNvPr>
          <xdr:cNvSpPr>
            <a:spLocks noChangeShapeType="1"/>
          </xdr:cNvSpPr>
        </xdr:nvSpPr>
        <xdr:spPr bwMode="auto">
          <a:xfrm>
            <a:off x="440" y="189"/>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32" name="Line 456">
            <a:extLst>
              <a:ext uri="{FF2B5EF4-FFF2-40B4-BE49-F238E27FC236}">
                <a16:creationId xmlns:a16="http://schemas.microsoft.com/office/drawing/2014/main" id="{00000000-0008-0000-0800-000084000000}"/>
              </a:ext>
            </a:extLst>
          </xdr:cNvPr>
          <xdr:cNvSpPr>
            <a:spLocks noChangeShapeType="1"/>
          </xdr:cNvSpPr>
        </xdr:nvSpPr>
        <xdr:spPr bwMode="auto">
          <a:xfrm>
            <a:off x="440" y="224"/>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33" name="Line 457">
            <a:extLst>
              <a:ext uri="{FF2B5EF4-FFF2-40B4-BE49-F238E27FC236}">
                <a16:creationId xmlns:a16="http://schemas.microsoft.com/office/drawing/2014/main" id="{00000000-0008-0000-0800-000085000000}"/>
              </a:ext>
            </a:extLst>
          </xdr:cNvPr>
          <xdr:cNvSpPr>
            <a:spLocks noChangeShapeType="1"/>
          </xdr:cNvSpPr>
        </xdr:nvSpPr>
        <xdr:spPr bwMode="auto">
          <a:xfrm>
            <a:off x="440" y="240"/>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sp macro="" textlink="">
        <xdr:nvSpPr>
          <xdr:cNvPr id="134" name="Line 458">
            <a:extLst>
              <a:ext uri="{FF2B5EF4-FFF2-40B4-BE49-F238E27FC236}">
                <a16:creationId xmlns:a16="http://schemas.microsoft.com/office/drawing/2014/main" id="{00000000-0008-0000-0800-000086000000}"/>
              </a:ext>
            </a:extLst>
          </xdr:cNvPr>
          <xdr:cNvSpPr>
            <a:spLocks noChangeShapeType="1"/>
          </xdr:cNvSpPr>
        </xdr:nvSpPr>
        <xdr:spPr bwMode="auto">
          <a:xfrm>
            <a:off x="440" y="257"/>
            <a:ext cx="59"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sm"/>
          </a:ln>
          <a:extLst>
            <a:ext uri="{909E8E84-426E-40DD-AFC4-6F175D3DCCD1}">
              <a14:hiddenFill xmlns:a14="http://schemas.microsoft.com/office/drawing/2010/main">
                <a:noFill/>
              </a14:hiddenFill>
            </a:ext>
          </a:extLst>
        </xdr:spPr>
      </xdr:sp>
    </xdr:grpSp>
    <xdr:clientData/>
  </xdr:twoCellAnchor>
  <xdr:twoCellAnchor>
    <xdr:from>
      <xdr:col>8</xdr:col>
      <xdr:colOff>142875</xdr:colOff>
      <xdr:row>65</xdr:row>
      <xdr:rowOff>28575</xdr:rowOff>
    </xdr:from>
    <xdr:to>
      <xdr:col>8</xdr:col>
      <xdr:colOff>400050</xdr:colOff>
      <xdr:row>71</xdr:row>
      <xdr:rowOff>133350</xdr:rowOff>
    </xdr:to>
    <xdr:sp macro="" textlink="">
      <xdr:nvSpPr>
        <xdr:cNvPr id="135" name="Text Box 459">
          <a:extLst>
            <a:ext uri="{FF2B5EF4-FFF2-40B4-BE49-F238E27FC236}">
              <a16:creationId xmlns:a16="http://schemas.microsoft.com/office/drawing/2014/main" id="{00000000-0008-0000-0800-000087000000}"/>
            </a:ext>
          </a:extLst>
        </xdr:cNvPr>
        <xdr:cNvSpPr txBox="1">
          <a:spLocks noChangeArrowheads="1"/>
        </xdr:cNvSpPr>
      </xdr:nvSpPr>
      <xdr:spPr bwMode="auto">
        <a:xfrm>
          <a:off x="6134100" y="10125075"/>
          <a:ext cx="257175" cy="1019175"/>
        </a:xfrm>
        <a:prstGeom prst="rect">
          <a:avLst/>
        </a:prstGeom>
        <a:solidFill>
          <a:srgbClr xmlns:mc="http://schemas.openxmlformats.org/markup-compatibility/2006" xmlns:a14="http://schemas.microsoft.com/office/drawing/2010/main" val="CCFFFF" mc:Ignorable="a14" a14:legacySpreadsheetColorIndex="41"/>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1" i="0" u="none" strike="noStrike" baseline="0">
              <a:solidFill>
                <a:srgbClr val="000000"/>
              </a:solidFill>
              <a:latin typeface="ＭＳ ゴシック"/>
              <a:ea typeface="ＭＳ ゴシック"/>
            </a:rPr>
            <a:t>自給率</a:t>
          </a:r>
        </a:p>
      </xdr:txBody>
    </xdr:sp>
    <xdr:clientData/>
  </xdr:twoCellAnchor>
  <xdr:twoCellAnchor>
    <xdr:from>
      <xdr:col>11</xdr:col>
      <xdr:colOff>200025</xdr:colOff>
      <xdr:row>67</xdr:row>
      <xdr:rowOff>28575</xdr:rowOff>
    </xdr:from>
    <xdr:to>
      <xdr:col>11</xdr:col>
      <xdr:colOff>447675</xdr:colOff>
      <xdr:row>79</xdr:row>
      <xdr:rowOff>142875</xdr:rowOff>
    </xdr:to>
    <xdr:sp macro="" textlink="">
      <xdr:nvSpPr>
        <xdr:cNvPr id="136" name="Text Box 460">
          <a:extLst>
            <a:ext uri="{FF2B5EF4-FFF2-40B4-BE49-F238E27FC236}">
              <a16:creationId xmlns:a16="http://schemas.microsoft.com/office/drawing/2014/main" id="{00000000-0008-0000-0800-000088000000}"/>
            </a:ext>
          </a:extLst>
        </xdr:cNvPr>
        <xdr:cNvSpPr txBox="1">
          <a:spLocks noChangeArrowheads="1"/>
        </xdr:cNvSpPr>
      </xdr:nvSpPr>
      <xdr:spPr bwMode="auto">
        <a:xfrm>
          <a:off x="9039225" y="10429875"/>
          <a:ext cx="247650" cy="1952625"/>
        </a:xfrm>
        <a:prstGeom prst="rect">
          <a:avLst/>
        </a:prstGeom>
        <a:solidFill>
          <a:srgbClr xmlns:mc="http://schemas.openxmlformats.org/markup-compatibility/2006" xmlns:a14="http://schemas.microsoft.com/office/drawing/2010/main" val="FFFF99" mc:Ignorable="a14" a14:legacySpreadsheetColorIndex="43"/>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vert="wordArtVertRtl" wrap="square" lIns="27432" tIns="0" rIns="27432" bIns="0" anchor="ctr" upright="1"/>
        <a:lstStyle/>
        <a:p>
          <a:pPr algn="ctr" rtl="0">
            <a:defRPr sz="1000"/>
          </a:pPr>
          <a:r>
            <a:rPr lang="ja-JP" altLang="en-US" sz="1100" b="1" i="0" u="none" strike="noStrike" baseline="0">
              <a:solidFill>
                <a:srgbClr val="000000"/>
              </a:solidFill>
              <a:latin typeface="ＭＳ ゴシック"/>
              <a:ea typeface="ＭＳ ゴシック"/>
            </a:rPr>
            <a:t>逆行列係数</a:t>
          </a:r>
        </a:p>
      </xdr:txBody>
    </xdr:sp>
    <xdr:clientData/>
  </xdr:twoCellAnchor>
  <xdr:twoCellAnchor>
    <xdr:from>
      <xdr:col>22</xdr:col>
      <xdr:colOff>0</xdr:colOff>
      <xdr:row>7</xdr:row>
      <xdr:rowOff>0</xdr:rowOff>
    </xdr:from>
    <xdr:to>
      <xdr:col>22</xdr:col>
      <xdr:colOff>0</xdr:colOff>
      <xdr:row>9</xdr:row>
      <xdr:rowOff>0</xdr:rowOff>
    </xdr:to>
    <xdr:sp macro="" textlink="">
      <xdr:nvSpPr>
        <xdr:cNvPr id="137" name="Line 461">
          <a:extLst>
            <a:ext uri="{FF2B5EF4-FFF2-40B4-BE49-F238E27FC236}">
              <a16:creationId xmlns:a16="http://schemas.microsoft.com/office/drawing/2014/main" id="{00000000-0008-0000-0800-000089000000}"/>
            </a:ext>
          </a:extLst>
        </xdr:cNvPr>
        <xdr:cNvSpPr>
          <a:spLocks noChangeShapeType="1"/>
        </xdr:cNvSpPr>
      </xdr:nvSpPr>
      <xdr:spPr bwMode="auto">
        <a:xfrm>
          <a:off x="16649700" y="1076325"/>
          <a:ext cx="0" cy="304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xdr:col>
      <xdr:colOff>342900</xdr:colOff>
      <xdr:row>0</xdr:row>
      <xdr:rowOff>66675</xdr:rowOff>
    </xdr:from>
    <xdr:to>
      <xdr:col>10</xdr:col>
      <xdr:colOff>600075</xdr:colOff>
      <xdr:row>2</xdr:row>
      <xdr:rowOff>104775</xdr:rowOff>
    </xdr:to>
    <xdr:sp macro="" textlink="">
      <xdr:nvSpPr>
        <xdr:cNvPr id="138" name="Text Box 464">
          <a:extLst>
            <a:ext uri="{FF2B5EF4-FFF2-40B4-BE49-F238E27FC236}">
              <a16:creationId xmlns:a16="http://schemas.microsoft.com/office/drawing/2014/main" id="{00000000-0008-0000-0800-00008A000000}"/>
            </a:ext>
          </a:extLst>
        </xdr:cNvPr>
        <xdr:cNvSpPr txBox="1">
          <a:spLocks noChangeArrowheads="1"/>
        </xdr:cNvSpPr>
      </xdr:nvSpPr>
      <xdr:spPr bwMode="auto">
        <a:xfrm>
          <a:off x="542925" y="66675"/>
          <a:ext cx="8143875" cy="342900"/>
        </a:xfrm>
        <a:prstGeom prst="rect">
          <a:avLst/>
        </a:prstGeom>
        <a:solidFill>
          <a:srgbClr xmlns:mc="http://schemas.openxmlformats.org/markup-compatibility/2006" xmlns:a14="http://schemas.microsoft.com/office/drawing/2010/main" val="FFFFFF" mc:Ignorable="a14" a14:legacySpreadsheetColorIndex="9"/>
        </a:solidFill>
        <a:ln w="317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180000" tIns="21600" rIns="90000" bIns="46800" anchor="ctr" upright="1"/>
        <a:lstStyle/>
        <a:p>
          <a:pPr algn="ctr" rtl="0">
            <a:defRPr sz="1000"/>
          </a:pPr>
          <a:r>
            <a:rPr lang="ja-JP" altLang="en-US" sz="2000" b="1" i="0" u="none" strike="noStrike" baseline="0">
              <a:solidFill>
                <a:srgbClr val="000000"/>
              </a:solidFill>
              <a:latin typeface="ＭＳ ゴシック"/>
              <a:ea typeface="ＭＳ ゴシック"/>
            </a:rPr>
            <a:t>経済波及効果体系図　</a:t>
          </a:r>
          <a:r>
            <a:rPr lang="ja-JP" altLang="en-US" sz="2000" b="0" i="0" u="none" strike="noStrike" baseline="0">
              <a:solidFill>
                <a:srgbClr val="000000"/>
              </a:solidFill>
              <a:latin typeface="ＭＳ ゴシック"/>
              <a:ea typeface="ＭＳ ゴシック"/>
            </a:rPr>
            <a:t>(平成</a:t>
          </a:r>
          <a:r>
            <a:rPr lang="en-US" altLang="ja-JP" sz="2000" b="0" i="0" u="none" strike="noStrike" baseline="0">
              <a:solidFill>
                <a:srgbClr val="000000"/>
              </a:solidFill>
              <a:latin typeface="ＭＳ ゴシック"/>
              <a:ea typeface="ＭＳ ゴシック"/>
            </a:rPr>
            <a:t>27</a:t>
          </a:r>
          <a:r>
            <a:rPr lang="ja-JP" altLang="en-US" sz="2000" b="0" i="0" u="none" strike="noStrike" baseline="0">
              <a:solidFill>
                <a:srgbClr val="000000"/>
              </a:solidFill>
              <a:latin typeface="ＭＳ ゴシック"/>
              <a:ea typeface="ＭＳ ゴシック"/>
            </a:rPr>
            <a:t>年三重県産業連関表・13部門)</a:t>
          </a:r>
        </a:p>
      </xdr:txBody>
    </xdr:sp>
    <xdr:clientData/>
  </xdr:twoCellAnchor>
  <xdr:twoCellAnchor>
    <xdr:from>
      <xdr:col>3</xdr:col>
      <xdr:colOff>406400</xdr:colOff>
      <xdr:row>50</xdr:row>
      <xdr:rowOff>95250</xdr:rowOff>
    </xdr:from>
    <xdr:to>
      <xdr:col>7</xdr:col>
      <xdr:colOff>257175</xdr:colOff>
      <xdr:row>54</xdr:row>
      <xdr:rowOff>114300</xdr:rowOff>
    </xdr:to>
    <xdr:sp macro="" textlink="">
      <xdr:nvSpPr>
        <xdr:cNvPr id="139" name="Text Box 465">
          <a:extLst>
            <a:ext uri="{FF2B5EF4-FFF2-40B4-BE49-F238E27FC236}">
              <a16:creationId xmlns:a16="http://schemas.microsoft.com/office/drawing/2014/main" id="{00000000-0008-0000-0800-00008B000000}"/>
            </a:ext>
          </a:extLst>
        </xdr:cNvPr>
        <xdr:cNvSpPr txBox="1">
          <a:spLocks noChangeArrowheads="1"/>
        </xdr:cNvSpPr>
      </xdr:nvSpPr>
      <xdr:spPr bwMode="auto">
        <a:xfrm>
          <a:off x="2159000" y="7918450"/>
          <a:ext cx="3330575" cy="6413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prstDash val="dash"/>
          <a:miter lim="800000"/>
          <a:headEnd/>
          <a:tailEnd/>
        </a:ln>
      </xdr:spPr>
      <xdr:txBody>
        <a:bodyPr vertOverflow="clip" wrap="square" lIns="27432" tIns="18288" rIns="0" bIns="0" anchor="t" upright="1"/>
        <a:lstStyle/>
        <a:p>
          <a:pPr rtl="0" eaLnBrk="1" fontAlgn="auto" latinLnBrk="0" hangingPunct="1"/>
          <a:r>
            <a:rPr lang="ja-JP" altLang="ja-JP" sz="1100" b="0" i="0" baseline="0">
              <a:effectLst/>
              <a:latin typeface="+mn-lt"/>
              <a:ea typeface="+mn-ea"/>
              <a:cs typeface="+mn-cs"/>
            </a:rPr>
            <a:t>消費転換係数：直近の最新の県民経済計算における「家計消費支出額」（暦年換算後）を（属人概念で計算された）「県民所得」（暦年換算後）で除して算出した係数。</a:t>
          </a:r>
          <a:endParaRPr lang="ja-JP" altLang="ja-JP">
            <a:effectLst/>
          </a:endParaRPr>
        </a:p>
      </xdr:txBody>
    </xdr:sp>
    <xdr:clientData/>
  </xdr:twoCellAnchor>
  <xdr:twoCellAnchor>
    <xdr:from>
      <xdr:col>4</xdr:col>
      <xdr:colOff>635000</xdr:colOff>
      <xdr:row>57</xdr:row>
      <xdr:rowOff>139700</xdr:rowOff>
    </xdr:from>
    <xdr:to>
      <xdr:col>5</xdr:col>
      <xdr:colOff>215900</xdr:colOff>
      <xdr:row>71</xdr:row>
      <xdr:rowOff>114300</xdr:rowOff>
    </xdr:to>
    <xdr:sp macro="" textlink="">
      <xdr:nvSpPr>
        <xdr:cNvPr id="140" name="Text Box 361">
          <a:extLst>
            <a:ext uri="{FF2B5EF4-FFF2-40B4-BE49-F238E27FC236}">
              <a16:creationId xmlns:a16="http://schemas.microsoft.com/office/drawing/2014/main" id="{00000000-0008-0000-0800-000060000000}"/>
            </a:ext>
          </a:extLst>
        </xdr:cNvPr>
        <xdr:cNvSpPr txBox="1">
          <a:spLocks noChangeArrowheads="1"/>
        </xdr:cNvSpPr>
      </xdr:nvSpPr>
      <xdr:spPr bwMode="auto">
        <a:xfrm>
          <a:off x="3136900" y="9055100"/>
          <a:ext cx="292100" cy="2133600"/>
        </a:xfrm>
        <a:prstGeom prst="rect">
          <a:avLst/>
        </a:prstGeom>
        <a:solidFill>
          <a:srgbClr xmlns:mc="http://schemas.openxmlformats.org/markup-compatibility/2006" xmlns:a14="http://schemas.microsoft.com/office/drawing/2010/main" val="FFCC99" mc:Ignorable="a14" a14:legacySpreadsheetColorIndex="47"/>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vert="wordArtVertRtl" wrap="square" lIns="36576" tIns="0" rIns="36576" bIns="0" anchor="ctr" upright="1"/>
        <a:lstStyle/>
        <a:p>
          <a:pPr algn="ctr" rtl="0">
            <a:defRPr sz="1000"/>
          </a:pPr>
          <a:r>
            <a:rPr lang="ja-JP" altLang="en-US" sz="1100" b="1" i="0" u="none" strike="noStrike" baseline="0">
              <a:solidFill>
                <a:srgbClr val="000000"/>
              </a:solidFill>
              <a:latin typeface="ＭＳ ゴシック"/>
              <a:ea typeface="ＭＳ ゴシック"/>
            </a:rPr>
            <a:t>民間消費支出構成比</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externalLinkPath" Target="/&#29987;&#26989;&#36899;&#38306;&#34920;/01&#29987;&#26989;&#36899;&#38306;&#20316;&#34920;/2011&#36899;&#38306;&#34920;/08_&#20998;&#26512;&#12471;&#12540;&#12488;/H23&#12510;&#12540;&#12472;&#12531;&#35336;&#31639;.xls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B2:F20"/>
  <sheetViews>
    <sheetView showGridLines="0" tabSelected="1" zoomScaleNormal="100" workbookViewId="0"/>
  </sheetViews>
  <sheetFormatPr defaultRowHeight="13.5"/>
  <cols>
    <col min="1" max="1" width="2" style="2" customWidth="1"/>
    <col min="2" max="2" width="5" style="2" customWidth="1"/>
    <col min="3" max="3" width="17.625" style="2" bestFit="1" customWidth="1"/>
    <col min="4" max="4" width="10.75" style="2" customWidth="1"/>
    <col min="5" max="5" width="14.25" style="2" customWidth="1"/>
    <col min="6" max="6" width="57.25" style="2" customWidth="1"/>
    <col min="7" max="256" width="9" style="2"/>
    <col min="257" max="257" width="2" style="2" customWidth="1"/>
    <col min="258" max="258" width="5" style="2" customWidth="1"/>
    <col min="259" max="259" width="17.625" style="2" bestFit="1" customWidth="1"/>
    <col min="260" max="260" width="10.75" style="2" customWidth="1"/>
    <col min="261" max="261" width="14.25" style="2" customWidth="1"/>
    <col min="262" max="262" width="49.25" style="2" bestFit="1" customWidth="1"/>
    <col min="263" max="512" width="9" style="2"/>
    <col min="513" max="513" width="2" style="2" customWidth="1"/>
    <col min="514" max="514" width="5" style="2" customWidth="1"/>
    <col min="515" max="515" width="17.625" style="2" bestFit="1" customWidth="1"/>
    <col min="516" max="516" width="10.75" style="2" customWidth="1"/>
    <col min="517" max="517" width="14.25" style="2" customWidth="1"/>
    <col min="518" max="518" width="49.25" style="2" bestFit="1" customWidth="1"/>
    <col min="519" max="768" width="9" style="2"/>
    <col min="769" max="769" width="2" style="2" customWidth="1"/>
    <col min="770" max="770" width="5" style="2" customWidth="1"/>
    <col min="771" max="771" width="17.625" style="2" bestFit="1" customWidth="1"/>
    <col min="772" max="772" width="10.75" style="2" customWidth="1"/>
    <col min="773" max="773" width="14.25" style="2" customWidth="1"/>
    <col min="774" max="774" width="49.25" style="2" bestFit="1" customWidth="1"/>
    <col min="775" max="1024" width="9" style="2"/>
    <col min="1025" max="1025" width="2" style="2" customWidth="1"/>
    <col min="1026" max="1026" width="5" style="2" customWidth="1"/>
    <col min="1027" max="1027" width="17.625" style="2" bestFit="1" customWidth="1"/>
    <col min="1028" max="1028" width="10.75" style="2" customWidth="1"/>
    <col min="1029" max="1029" width="14.25" style="2" customWidth="1"/>
    <col min="1030" max="1030" width="49.25" style="2" bestFit="1" customWidth="1"/>
    <col min="1031" max="1280" width="9" style="2"/>
    <col min="1281" max="1281" width="2" style="2" customWidth="1"/>
    <col min="1282" max="1282" width="5" style="2" customWidth="1"/>
    <col min="1283" max="1283" width="17.625" style="2" bestFit="1" customWidth="1"/>
    <col min="1284" max="1284" width="10.75" style="2" customWidth="1"/>
    <col min="1285" max="1285" width="14.25" style="2" customWidth="1"/>
    <col min="1286" max="1286" width="49.25" style="2" bestFit="1" customWidth="1"/>
    <col min="1287" max="1536" width="9" style="2"/>
    <col min="1537" max="1537" width="2" style="2" customWidth="1"/>
    <col min="1538" max="1538" width="5" style="2" customWidth="1"/>
    <col min="1539" max="1539" width="17.625" style="2" bestFit="1" customWidth="1"/>
    <col min="1540" max="1540" width="10.75" style="2" customWidth="1"/>
    <col min="1541" max="1541" width="14.25" style="2" customWidth="1"/>
    <col min="1542" max="1542" width="49.25" style="2" bestFit="1" customWidth="1"/>
    <col min="1543" max="1792" width="9" style="2"/>
    <col min="1793" max="1793" width="2" style="2" customWidth="1"/>
    <col min="1794" max="1794" width="5" style="2" customWidth="1"/>
    <col min="1795" max="1795" width="17.625" style="2" bestFit="1" customWidth="1"/>
    <col min="1796" max="1796" width="10.75" style="2" customWidth="1"/>
    <col min="1797" max="1797" width="14.25" style="2" customWidth="1"/>
    <col min="1798" max="1798" width="49.25" style="2" bestFit="1" customWidth="1"/>
    <col min="1799" max="2048" width="9" style="2"/>
    <col min="2049" max="2049" width="2" style="2" customWidth="1"/>
    <col min="2050" max="2050" width="5" style="2" customWidth="1"/>
    <col min="2051" max="2051" width="17.625" style="2" bestFit="1" customWidth="1"/>
    <col min="2052" max="2052" width="10.75" style="2" customWidth="1"/>
    <col min="2053" max="2053" width="14.25" style="2" customWidth="1"/>
    <col min="2054" max="2054" width="49.25" style="2" bestFit="1" customWidth="1"/>
    <col min="2055" max="2304" width="9" style="2"/>
    <col min="2305" max="2305" width="2" style="2" customWidth="1"/>
    <col min="2306" max="2306" width="5" style="2" customWidth="1"/>
    <col min="2307" max="2307" width="17.625" style="2" bestFit="1" customWidth="1"/>
    <col min="2308" max="2308" width="10.75" style="2" customWidth="1"/>
    <col min="2309" max="2309" width="14.25" style="2" customWidth="1"/>
    <col min="2310" max="2310" width="49.25" style="2" bestFit="1" customWidth="1"/>
    <col min="2311" max="2560" width="9" style="2"/>
    <col min="2561" max="2561" width="2" style="2" customWidth="1"/>
    <col min="2562" max="2562" width="5" style="2" customWidth="1"/>
    <col min="2563" max="2563" width="17.625" style="2" bestFit="1" customWidth="1"/>
    <col min="2564" max="2564" width="10.75" style="2" customWidth="1"/>
    <col min="2565" max="2565" width="14.25" style="2" customWidth="1"/>
    <col min="2566" max="2566" width="49.25" style="2" bestFit="1" customWidth="1"/>
    <col min="2567" max="2816" width="9" style="2"/>
    <col min="2817" max="2817" width="2" style="2" customWidth="1"/>
    <col min="2818" max="2818" width="5" style="2" customWidth="1"/>
    <col min="2819" max="2819" width="17.625" style="2" bestFit="1" customWidth="1"/>
    <col min="2820" max="2820" width="10.75" style="2" customWidth="1"/>
    <col min="2821" max="2821" width="14.25" style="2" customWidth="1"/>
    <col min="2822" max="2822" width="49.25" style="2" bestFit="1" customWidth="1"/>
    <col min="2823" max="3072" width="9" style="2"/>
    <col min="3073" max="3073" width="2" style="2" customWidth="1"/>
    <col min="3074" max="3074" width="5" style="2" customWidth="1"/>
    <col min="3075" max="3075" width="17.625" style="2" bestFit="1" customWidth="1"/>
    <col min="3076" max="3076" width="10.75" style="2" customWidth="1"/>
    <col min="3077" max="3077" width="14.25" style="2" customWidth="1"/>
    <col min="3078" max="3078" width="49.25" style="2" bestFit="1" customWidth="1"/>
    <col min="3079" max="3328" width="9" style="2"/>
    <col min="3329" max="3329" width="2" style="2" customWidth="1"/>
    <col min="3330" max="3330" width="5" style="2" customWidth="1"/>
    <col min="3331" max="3331" width="17.625" style="2" bestFit="1" customWidth="1"/>
    <col min="3332" max="3332" width="10.75" style="2" customWidth="1"/>
    <col min="3333" max="3333" width="14.25" style="2" customWidth="1"/>
    <col min="3334" max="3334" width="49.25" style="2" bestFit="1" customWidth="1"/>
    <col min="3335" max="3584" width="9" style="2"/>
    <col min="3585" max="3585" width="2" style="2" customWidth="1"/>
    <col min="3586" max="3586" width="5" style="2" customWidth="1"/>
    <col min="3587" max="3587" width="17.625" style="2" bestFit="1" customWidth="1"/>
    <col min="3588" max="3588" width="10.75" style="2" customWidth="1"/>
    <col min="3589" max="3589" width="14.25" style="2" customWidth="1"/>
    <col min="3590" max="3590" width="49.25" style="2" bestFit="1" customWidth="1"/>
    <col min="3591" max="3840" width="9" style="2"/>
    <col min="3841" max="3841" width="2" style="2" customWidth="1"/>
    <col min="3842" max="3842" width="5" style="2" customWidth="1"/>
    <col min="3843" max="3843" width="17.625" style="2" bestFit="1" customWidth="1"/>
    <col min="3844" max="3844" width="10.75" style="2" customWidth="1"/>
    <col min="3845" max="3845" width="14.25" style="2" customWidth="1"/>
    <col min="3846" max="3846" width="49.25" style="2" bestFit="1" customWidth="1"/>
    <col min="3847" max="4096" width="9" style="2"/>
    <col min="4097" max="4097" width="2" style="2" customWidth="1"/>
    <col min="4098" max="4098" width="5" style="2" customWidth="1"/>
    <col min="4099" max="4099" width="17.625" style="2" bestFit="1" customWidth="1"/>
    <col min="4100" max="4100" width="10.75" style="2" customWidth="1"/>
    <col min="4101" max="4101" width="14.25" style="2" customWidth="1"/>
    <col min="4102" max="4102" width="49.25" style="2" bestFit="1" customWidth="1"/>
    <col min="4103" max="4352" width="9" style="2"/>
    <col min="4353" max="4353" width="2" style="2" customWidth="1"/>
    <col min="4354" max="4354" width="5" style="2" customWidth="1"/>
    <col min="4355" max="4355" width="17.625" style="2" bestFit="1" customWidth="1"/>
    <col min="4356" max="4356" width="10.75" style="2" customWidth="1"/>
    <col min="4357" max="4357" width="14.25" style="2" customWidth="1"/>
    <col min="4358" max="4358" width="49.25" style="2" bestFit="1" customWidth="1"/>
    <col min="4359" max="4608" width="9" style="2"/>
    <col min="4609" max="4609" width="2" style="2" customWidth="1"/>
    <col min="4610" max="4610" width="5" style="2" customWidth="1"/>
    <col min="4611" max="4611" width="17.625" style="2" bestFit="1" customWidth="1"/>
    <col min="4612" max="4612" width="10.75" style="2" customWidth="1"/>
    <col min="4613" max="4613" width="14.25" style="2" customWidth="1"/>
    <col min="4614" max="4614" width="49.25" style="2" bestFit="1" customWidth="1"/>
    <col min="4615" max="4864" width="9" style="2"/>
    <col min="4865" max="4865" width="2" style="2" customWidth="1"/>
    <col min="4866" max="4866" width="5" style="2" customWidth="1"/>
    <col min="4867" max="4867" width="17.625" style="2" bestFit="1" customWidth="1"/>
    <col min="4868" max="4868" width="10.75" style="2" customWidth="1"/>
    <col min="4869" max="4869" width="14.25" style="2" customWidth="1"/>
    <col min="4870" max="4870" width="49.25" style="2" bestFit="1" customWidth="1"/>
    <col min="4871" max="5120" width="9" style="2"/>
    <col min="5121" max="5121" width="2" style="2" customWidth="1"/>
    <col min="5122" max="5122" width="5" style="2" customWidth="1"/>
    <col min="5123" max="5123" width="17.625" style="2" bestFit="1" customWidth="1"/>
    <col min="5124" max="5124" width="10.75" style="2" customWidth="1"/>
    <col min="5125" max="5125" width="14.25" style="2" customWidth="1"/>
    <col min="5126" max="5126" width="49.25" style="2" bestFit="1" customWidth="1"/>
    <col min="5127" max="5376" width="9" style="2"/>
    <col min="5377" max="5377" width="2" style="2" customWidth="1"/>
    <col min="5378" max="5378" width="5" style="2" customWidth="1"/>
    <col min="5379" max="5379" width="17.625" style="2" bestFit="1" customWidth="1"/>
    <col min="5380" max="5380" width="10.75" style="2" customWidth="1"/>
    <col min="5381" max="5381" width="14.25" style="2" customWidth="1"/>
    <col min="5382" max="5382" width="49.25" style="2" bestFit="1" customWidth="1"/>
    <col min="5383" max="5632" width="9" style="2"/>
    <col min="5633" max="5633" width="2" style="2" customWidth="1"/>
    <col min="5634" max="5634" width="5" style="2" customWidth="1"/>
    <col min="5635" max="5635" width="17.625" style="2" bestFit="1" customWidth="1"/>
    <col min="5636" max="5636" width="10.75" style="2" customWidth="1"/>
    <col min="5637" max="5637" width="14.25" style="2" customWidth="1"/>
    <col min="5638" max="5638" width="49.25" style="2" bestFit="1" customWidth="1"/>
    <col min="5639" max="5888" width="9" style="2"/>
    <col min="5889" max="5889" width="2" style="2" customWidth="1"/>
    <col min="5890" max="5890" width="5" style="2" customWidth="1"/>
    <col min="5891" max="5891" width="17.625" style="2" bestFit="1" customWidth="1"/>
    <col min="5892" max="5892" width="10.75" style="2" customWidth="1"/>
    <col min="5893" max="5893" width="14.25" style="2" customWidth="1"/>
    <col min="5894" max="5894" width="49.25" style="2" bestFit="1" customWidth="1"/>
    <col min="5895" max="6144" width="9" style="2"/>
    <col min="6145" max="6145" width="2" style="2" customWidth="1"/>
    <col min="6146" max="6146" width="5" style="2" customWidth="1"/>
    <col min="6147" max="6147" width="17.625" style="2" bestFit="1" customWidth="1"/>
    <col min="6148" max="6148" width="10.75" style="2" customWidth="1"/>
    <col min="6149" max="6149" width="14.25" style="2" customWidth="1"/>
    <col min="6150" max="6150" width="49.25" style="2" bestFit="1" customWidth="1"/>
    <col min="6151" max="6400" width="9" style="2"/>
    <col min="6401" max="6401" width="2" style="2" customWidth="1"/>
    <col min="6402" max="6402" width="5" style="2" customWidth="1"/>
    <col min="6403" max="6403" width="17.625" style="2" bestFit="1" customWidth="1"/>
    <col min="6404" max="6404" width="10.75" style="2" customWidth="1"/>
    <col min="6405" max="6405" width="14.25" style="2" customWidth="1"/>
    <col min="6406" max="6406" width="49.25" style="2" bestFit="1" customWidth="1"/>
    <col min="6407" max="6656" width="9" style="2"/>
    <col min="6657" max="6657" width="2" style="2" customWidth="1"/>
    <col min="6658" max="6658" width="5" style="2" customWidth="1"/>
    <col min="6659" max="6659" width="17.625" style="2" bestFit="1" customWidth="1"/>
    <col min="6660" max="6660" width="10.75" style="2" customWidth="1"/>
    <col min="6661" max="6661" width="14.25" style="2" customWidth="1"/>
    <col min="6662" max="6662" width="49.25" style="2" bestFit="1" customWidth="1"/>
    <col min="6663" max="6912" width="9" style="2"/>
    <col min="6913" max="6913" width="2" style="2" customWidth="1"/>
    <col min="6914" max="6914" width="5" style="2" customWidth="1"/>
    <col min="6915" max="6915" width="17.625" style="2" bestFit="1" customWidth="1"/>
    <col min="6916" max="6916" width="10.75" style="2" customWidth="1"/>
    <col min="6917" max="6917" width="14.25" style="2" customWidth="1"/>
    <col min="6918" max="6918" width="49.25" style="2" bestFit="1" customWidth="1"/>
    <col min="6919" max="7168" width="9" style="2"/>
    <col min="7169" max="7169" width="2" style="2" customWidth="1"/>
    <col min="7170" max="7170" width="5" style="2" customWidth="1"/>
    <col min="7171" max="7171" width="17.625" style="2" bestFit="1" customWidth="1"/>
    <col min="7172" max="7172" width="10.75" style="2" customWidth="1"/>
    <col min="7173" max="7173" width="14.25" style="2" customWidth="1"/>
    <col min="7174" max="7174" width="49.25" style="2" bestFit="1" customWidth="1"/>
    <col min="7175" max="7424" width="9" style="2"/>
    <col min="7425" max="7425" width="2" style="2" customWidth="1"/>
    <col min="7426" max="7426" width="5" style="2" customWidth="1"/>
    <col min="7427" max="7427" width="17.625" style="2" bestFit="1" customWidth="1"/>
    <col min="7428" max="7428" width="10.75" style="2" customWidth="1"/>
    <col min="7429" max="7429" width="14.25" style="2" customWidth="1"/>
    <col min="7430" max="7430" width="49.25" style="2" bestFit="1" customWidth="1"/>
    <col min="7431" max="7680" width="9" style="2"/>
    <col min="7681" max="7681" width="2" style="2" customWidth="1"/>
    <col min="7682" max="7682" width="5" style="2" customWidth="1"/>
    <col min="7683" max="7683" width="17.625" style="2" bestFit="1" customWidth="1"/>
    <col min="7684" max="7684" width="10.75" style="2" customWidth="1"/>
    <col min="7685" max="7685" width="14.25" style="2" customWidth="1"/>
    <col min="7686" max="7686" width="49.25" style="2" bestFit="1" customWidth="1"/>
    <col min="7687" max="7936" width="9" style="2"/>
    <col min="7937" max="7937" width="2" style="2" customWidth="1"/>
    <col min="7938" max="7938" width="5" style="2" customWidth="1"/>
    <col min="7939" max="7939" width="17.625" style="2" bestFit="1" customWidth="1"/>
    <col min="7940" max="7940" width="10.75" style="2" customWidth="1"/>
    <col min="7941" max="7941" width="14.25" style="2" customWidth="1"/>
    <col min="7942" max="7942" width="49.25" style="2" bestFit="1" customWidth="1"/>
    <col min="7943" max="8192" width="9" style="2"/>
    <col min="8193" max="8193" width="2" style="2" customWidth="1"/>
    <col min="8194" max="8194" width="5" style="2" customWidth="1"/>
    <col min="8195" max="8195" width="17.625" style="2" bestFit="1" customWidth="1"/>
    <col min="8196" max="8196" width="10.75" style="2" customWidth="1"/>
    <col min="8197" max="8197" width="14.25" style="2" customWidth="1"/>
    <col min="8198" max="8198" width="49.25" style="2" bestFit="1" customWidth="1"/>
    <col min="8199" max="8448" width="9" style="2"/>
    <col min="8449" max="8449" width="2" style="2" customWidth="1"/>
    <col min="8450" max="8450" width="5" style="2" customWidth="1"/>
    <col min="8451" max="8451" width="17.625" style="2" bestFit="1" customWidth="1"/>
    <col min="8452" max="8452" width="10.75" style="2" customWidth="1"/>
    <col min="8453" max="8453" width="14.25" style="2" customWidth="1"/>
    <col min="8454" max="8454" width="49.25" style="2" bestFit="1" customWidth="1"/>
    <col min="8455" max="8704" width="9" style="2"/>
    <col min="8705" max="8705" width="2" style="2" customWidth="1"/>
    <col min="8706" max="8706" width="5" style="2" customWidth="1"/>
    <col min="8707" max="8707" width="17.625" style="2" bestFit="1" customWidth="1"/>
    <col min="8708" max="8708" width="10.75" style="2" customWidth="1"/>
    <col min="8709" max="8709" width="14.25" style="2" customWidth="1"/>
    <col min="8710" max="8710" width="49.25" style="2" bestFit="1" customWidth="1"/>
    <col min="8711" max="8960" width="9" style="2"/>
    <col min="8961" max="8961" width="2" style="2" customWidth="1"/>
    <col min="8962" max="8962" width="5" style="2" customWidth="1"/>
    <col min="8963" max="8963" width="17.625" style="2" bestFit="1" customWidth="1"/>
    <col min="8964" max="8964" width="10.75" style="2" customWidth="1"/>
    <col min="8965" max="8965" width="14.25" style="2" customWidth="1"/>
    <col min="8966" max="8966" width="49.25" style="2" bestFit="1" customWidth="1"/>
    <col min="8967" max="9216" width="9" style="2"/>
    <col min="9217" max="9217" width="2" style="2" customWidth="1"/>
    <col min="9218" max="9218" width="5" style="2" customWidth="1"/>
    <col min="9219" max="9219" width="17.625" style="2" bestFit="1" customWidth="1"/>
    <col min="9220" max="9220" width="10.75" style="2" customWidth="1"/>
    <col min="9221" max="9221" width="14.25" style="2" customWidth="1"/>
    <col min="9222" max="9222" width="49.25" style="2" bestFit="1" customWidth="1"/>
    <col min="9223" max="9472" width="9" style="2"/>
    <col min="9473" max="9473" width="2" style="2" customWidth="1"/>
    <col min="9474" max="9474" width="5" style="2" customWidth="1"/>
    <col min="9475" max="9475" width="17.625" style="2" bestFit="1" customWidth="1"/>
    <col min="9476" max="9476" width="10.75" style="2" customWidth="1"/>
    <col min="9477" max="9477" width="14.25" style="2" customWidth="1"/>
    <col min="9478" max="9478" width="49.25" style="2" bestFit="1" customWidth="1"/>
    <col min="9479" max="9728" width="9" style="2"/>
    <col min="9729" max="9729" width="2" style="2" customWidth="1"/>
    <col min="9730" max="9730" width="5" style="2" customWidth="1"/>
    <col min="9731" max="9731" width="17.625" style="2" bestFit="1" customWidth="1"/>
    <col min="9732" max="9732" width="10.75" style="2" customWidth="1"/>
    <col min="9733" max="9733" width="14.25" style="2" customWidth="1"/>
    <col min="9734" max="9734" width="49.25" style="2" bestFit="1" customWidth="1"/>
    <col min="9735" max="9984" width="9" style="2"/>
    <col min="9985" max="9985" width="2" style="2" customWidth="1"/>
    <col min="9986" max="9986" width="5" style="2" customWidth="1"/>
    <col min="9987" max="9987" width="17.625" style="2" bestFit="1" customWidth="1"/>
    <col min="9988" max="9988" width="10.75" style="2" customWidth="1"/>
    <col min="9989" max="9989" width="14.25" style="2" customWidth="1"/>
    <col min="9990" max="9990" width="49.25" style="2" bestFit="1" customWidth="1"/>
    <col min="9991" max="10240" width="9" style="2"/>
    <col min="10241" max="10241" width="2" style="2" customWidth="1"/>
    <col min="10242" max="10242" width="5" style="2" customWidth="1"/>
    <col min="10243" max="10243" width="17.625" style="2" bestFit="1" customWidth="1"/>
    <col min="10244" max="10244" width="10.75" style="2" customWidth="1"/>
    <col min="10245" max="10245" width="14.25" style="2" customWidth="1"/>
    <col min="10246" max="10246" width="49.25" style="2" bestFit="1" customWidth="1"/>
    <col min="10247" max="10496" width="9" style="2"/>
    <col min="10497" max="10497" width="2" style="2" customWidth="1"/>
    <col min="10498" max="10498" width="5" style="2" customWidth="1"/>
    <col min="10499" max="10499" width="17.625" style="2" bestFit="1" customWidth="1"/>
    <col min="10500" max="10500" width="10.75" style="2" customWidth="1"/>
    <col min="10501" max="10501" width="14.25" style="2" customWidth="1"/>
    <col min="10502" max="10502" width="49.25" style="2" bestFit="1" customWidth="1"/>
    <col min="10503" max="10752" width="9" style="2"/>
    <col min="10753" max="10753" width="2" style="2" customWidth="1"/>
    <col min="10754" max="10754" width="5" style="2" customWidth="1"/>
    <col min="10755" max="10755" width="17.625" style="2" bestFit="1" customWidth="1"/>
    <col min="10756" max="10756" width="10.75" style="2" customWidth="1"/>
    <col min="10757" max="10757" width="14.25" style="2" customWidth="1"/>
    <col min="10758" max="10758" width="49.25" style="2" bestFit="1" customWidth="1"/>
    <col min="10759" max="11008" width="9" style="2"/>
    <col min="11009" max="11009" width="2" style="2" customWidth="1"/>
    <col min="11010" max="11010" width="5" style="2" customWidth="1"/>
    <col min="11011" max="11011" width="17.625" style="2" bestFit="1" customWidth="1"/>
    <col min="11012" max="11012" width="10.75" style="2" customWidth="1"/>
    <col min="11013" max="11013" width="14.25" style="2" customWidth="1"/>
    <col min="11014" max="11014" width="49.25" style="2" bestFit="1" customWidth="1"/>
    <col min="11015" max="11264" width="9" style="2"/>
    <col min="11265" max="11265" width="2" style="2" customWidth="1"/>
    <col min="11266" max="11266" width="5" style="2" customWidth="1"/>
    <col min="11267" max="11267" width="17.625" style="2" bestFit="1" customWidth="1"/>
    <col min="11268" max="11268" width="10.75" style="2" customWidth="1"/>
    <col min="11269" max="11269" width="14.25" style="2" customWidth="1"/>
    <col min="11270" max="11270" width="49.25" style="2" bestFit="1" customWidth="1"/>
    <col min="11271" max="11520" width="9" style="2"/>
    <col min="11521" max="11521" width="2" style="2" customWidth="1"/>
    <col min="11522" max="11522" width="5" style="2" customWidth="1"/>
    <col min="11523" max="11523" width="17.625" style="2" bestFit="1" customWidth="1"/>
    <col min="11524" max="11524" width="10.75" style="2" customWidth="1"/>
    <col min="11525" max="11525" width="14.25" style="2" customWidth="1"/>
    <col min="11526" max="11526" width="49.25" style="2" bestFit="1" customWidth="1"/>
    <col min="11527" max="11776" width="9" style="2"/>
    <col min="11777" max="11777" width="2" style="2" customWidth="1"/>
    <col min="11778" max="11778" width="5" style="2" customWidth="1"/>
    <col min="11779" max="11779" width="17.625" style="2" bestFit="1" customWidth="1"/>
    <col min="11780" max="11780" width="10.75" style="2" customWidth="1"/>
    <col min="11781" max="11781" width="14.25" style="2" customWidth="1"/>
    <col min="11782" max="11782" width="49.25" style="2" bestFit="1" customWidth="1"/>
    <col min="11783" max="12032" width="9" style="2"/>
    <col min="12033" max="12033" width="2" style="2" customWidth="1"/>
    <col min="12034" max="12034" width="5" style="2" customWidth="1"/>
    <col min="12035" max="12035" width="17.625" style="2" bestFit="1" customWidth="1"/>
    <col min="12036" max="12036" width="10.75" style="2" customWidth="1"/>
    <col min="12037" max="12037" width="14.25" style="2" customWidth="1"/>
    <col min="12038" max="12038" width="49.25" style="2" bestFit="1" customWidth="1"/>
    <col min="12039" max="12288" width="9" style="2"/>
    <col min="12289" max="12289" width="2" style="2" customWidth="1"/>
    <col min="12290" max="12290" width="5" style="2" customWidth="1"/>
    <col min="12291" max="12291" width="17.625" style="2" bestFit="1" customWidth="1"/>
    <col min="12292" max="12292" width="10.75" style="2" customWidth="1"/>
    <col min="12293" max="12293" width="14.25" style="2" customWidth="1"/>
    <col min="12294" max="12294" width="49.25" style="2" bestFit="1" customWidth="1"/>
    <col min="12295" max="12544" width="9" style="2"/>
    <col min="12545" max="12545" width="2" style="2" customWidth="1"/>
    <col min="12546" max="12546" width="5" style="2" customWidth="1"/>
    <col min="12547" max="12547" width="17.625" style="2" bestFit="1" customWidth="1"/>
    <col min="12548" max="12548" width="10.75" style="2" customWidth="1"/>
    <col min="12549" max="12549" width="14.25" style="2" customWidth="1"/>
    <col min="12550" max="12550" width="49.25" style="2" bestFit="1" customWidth="1"/>
    <col min="12551" max="12800" width="9" style="2"/>
    <col min="12801" max="12801" width="2" style="2" customWidth="1"/>
    <col min="12802" max="12802" width="5" style="2" customWidth="1"/>
    <col min="12803" max="12803" width="17.625" style="2" bestFit="1" customWidth="1"/>
    <col min="12804" max="12804" width="10.75" style="2" customWidth="1"/>
    <col min="12805" max="12805" width="14.25" style="2" customWidth="1"/>
    <col min="12806" max="12806" width="49.25" style="2" bestFit="1" customWidth="1"/>
    <col min="12807" max="13056" width="9" style="2"/>
    <col min="13057" max="13057" width="2" style="2" customWidth="1"/>
    <col min="13058" max="13058" width="5" style="2" customWidth="1"/>
    <col min="13059" max="13059" width="17.625" style="2" bestFit="1" customWidth="1"/>
    <col min="13060" max="13060" width="10.75" style="2" customWidth="1"/>
    <col min="13061" max="13061" width="14.25" style="2" customWidth="1"/>
    <col min="13062" max="13062" width="49.25" style="2" bestFit="1" customWidth="1"/>
    <col min="13063" max="13312" width="9" style="2"/>
    <col min="13313" max="13313" width="2" style="2" customWidth="1"/>
    <col min="13314" max="13314" width="5" style="2" customWidth="1"/>
    <col min="13315" max="13315" width="17.625" style="2" bestFit="1" customWidth="1"/>
    <col min="13316" max="13316" width="10.75" style="2" customWidth="1"/>
    <col min="13317" max="13317" width="14.25" style="2" customWidth="1"/>
    <col min="13318" max="13318" width="49.25" style="2" bestFit="1" customWidth="1"/>
    <col min="13319" max="13568" width="9" style="2"/>
    <col min="13569" max="13569" width="2" style="2" customWidth="1"/>
    <col min="13570" max="13570" width="5" style="2" customWidth="1"/>
    <col min="13571" max="13571" width="17.625" style="2" bestFit="1" customWidth="1"/>
    <col min="13572" max="13572" width="10.75" style="2" customWidth="1"/>
    <col min="13573" max="13573" width="14.25" style="2" customWidth="1"/>
    <col min="13574" max="13574" width="49.25" style="2" bestFit="1" customWidth="1"/>
    <col min="13575" max="13824" width="9" style="2"/>
    <col min="13825" max="13825" width="2" style="2" customWidth="1"/>
    <col min="13826" max="13826" width="5" style="2" customWidth="1"/>
    <col min="13827" max="13827" width="17.625" style="2" bestFit="1" customWidth="1"/>
    <col min="13828" max="13828" width="10.75" style="2" customWidth="1"/>
    <col min="13829" max="13829" width="14.25" style="2" customWidth="1"/>
    <col min="13830" max="13830" width="49.25" style="2" bestFit="1" customWidth="1"/>
    <col min="13831" max="14080" width="9" style="2"/>
    <col min="14081" max="14081" width="2" style="2" customWidth="1"/>
    <col min="14082" max="14082" width="5" style="2" customWidth="1"/>
    <col min="14083" max="14083" width="17.625" style="2" bestFit="1" customWidth="1"/>
    <col min="14084" max="14084" width="10.75" style="2" customWidth="1"/>
    <col min="14085" max="14085" width="14.25" style="2" customWidth="1"/>
    <col min="14086" max="14086" width="49.25" style="2" bestFit="1" customWidth="1"/>
    <col min="14087" max="14336" width="9" style="2"/>
    <col min="14337" max="14337" width="2" style="2" customWidth="1"/>
    <col min="14338" max="14338" width="5" style="2" customWidth="1"/>
    <col min="14339" max="14339" width="17.625" style="2" bestFit="1" customWidth="1"/>
    <col min="14340" max="14340" width="10.75" style="2" customWidth="1"/>
    <col min="14341" max="14341" width="14.25" style="2" customWidth="1"/>
    <col min="14342" max="14342" width="49.25" style="2" bestFit="1" customWidth="1"/>
    <col min="14343" max="14592" width="9" style="2"/>
    <col min="14593" max="14593" width="2" style="2" customWidth="1"/>
    <col min="14594" max="14594" width="5" style="2" customWidth="1"/>
    <col min="14595" max="14595" width="17.625" style="2" bestFit="1" customWidth="1"/>
    <col min="14596" max="14596" width="10.75" style="2" customWidth="1"/>
    <col min="14597" max="14597" width="14.25" style="2" customWidth="1"/>
    <col min="14598" max="14598" width="49.25" style="2" bestFit="1" customWidth="1"/>
    <col min="14599" max="14848" width="9" style="2"/>
    <col min="14849" max="14849" width="2" style="2" customWidth="1"/>
    <col min="14850" max="14850" width="5" style="2" customWidth="1"/>
    <col min="14851" max="14851" width="17.625" style="2" bestFit="1" customWidth="1"/>
    <col min="14852" max="14852" width="10.75" style="2" customWidth="1"/>
    <col min="14853" max="14853" width="14.25" style="2" customWidth="1"/>
    <col min="14854" max="14854" width="49.25" style="2" bestFit="1" customWidth="1"/>
    <col min="14855" max="15104" width="9" style="2"/>
    <col min="15105" max="15105" width="2" style="2" customWidth="1"/>
    <col min="15106" max="15106" width="5" style="2" customWidth="1"/>
    <col min="15107" max="15107" width="17.625" style="2" bestFit="1" customWidth="1"/>
    <col min="15108" max="15108" width="10.75" style="2" customWidth="1"/>
    <col min="15109" max="15109" width="14.25" style="2" customWidth="1"/>
    <col min="15110" max="15110" width="49.25" style="2" bestFit="1" customWidth="1"/>
    <col min="15111" max="15360" width="9" style="2"/>
    <col min="15361" max="15361" width="2" style="2" customWidth="1"/>
    <col min="15362" max="15362" width="5" style="2" customWidth="1"/>
    <col min="15363" max="15363" width="17.625" style="2" bestFit="1" customWidth="1"/>
    <col min="15364" max="15364" width="10.75" style="2" customWidth="1"/>
    <col min="15365" max="15365" width="14.25" style="2" customWidth="1"/>
    <col min="15366" max="15366" width="49.25" style="2" bestFit="1" customWidth="1"/>
    <col min="15367" max="15616" width="9" style="2"/>
    <col min="15617" max="15617" width="2" style="2" customWidth="1"/>
    <col min="15618" max="15618" width="5" style="2" customWidth="1"/>
    <col min="15619" max="15619" width="17.625" style="2" bestFit="1" customWidth="1"/>
    <col min="15620" max="15620" width="10.75" style="2" customWidth="1"/>
    <col min="15621" max="15621" width="14.25" style="2" customWidth="1"/>
    <col min="15622" max="15622" width="49.25" style="2" bestFit="1" customWidth="1"/>
    <col min="15623" max="15872" width="9" style="2"/>
    <col min="15873" max="15873" width="2" style="2" customWidth="1"/>
    <col min="15874" max="15874" width="5" style="2" customWidth="1"/>
    <col min="15875" max="15875" width="17.625" style="2" bestFit="1" customWidth="1"/>
    <col min="15876" max="15876" width="10.75" style="2" customWidth="1"/>
    <col min="15877" max="15877" width="14.25" style="2" customWidth="1"/>
    <col min="15878" max="15878" width="49.25" style="2" bestFit="1" customWidth="1"/>
    <col min="15879" max="16128" width="9" style="2"/>
    <col min="16129" max="16129" width="2" style="2" customWidth="1"/>
    <col min="16130" max="16130" width="5" style="2" customWidth="1"/>
    <col min="16131" max="16131" width="17.625" style="2" bestFit="1" customWidth="1"/>
    <col min="16132" max="16132" width="10.75" style="2" customWidth="1"/>
    <col min="16133" max="16133" width="14.25" style="2" customWidth="1"/>
    <col min="16134" max="16134" width="49.25" style="2" bestFit="1" customWidth="1"/>
    <col min="16135" max="16384" width="9" style="2"/>
  </cols>
  <sheetData>
    <row r="2" spans="2:6" ht="17.25">
      <c r="B2" s="1" t="s">
        <v>249</v>
      </c>
      <c r="D2" s="1"/>
    </row>
    <row r="3" spans="2:6" ht="12.4" customHeight="1"/>
    <row r="4" spans="2:6" ht="12.4" customHeight="1">
      <c r="B4" s="3" t="s">
        <v>0</v>
      </c>
    </row>
    <row r="5" spans="2:6" ht="65.650000000000006" customHeight="1">
      <c r="B5" s="501" t="s">
        <v>221</v>
      </c>
      <c r="C5" s="501"/>
      <c r="D5" s="501"/>
      <c r="E5" s="501"/>
      <c r="F5" s="501"/>
    </row>
    <row r="6" spans="2:6" ht="14.25" customHeight="1" thickBot="1">
      <c r="B6" s="4" t="s">
        <v>1</v>
      </c>
      <c r="D6" s="5"/>
    </row>
    <row r="7" spans="2:6" ht="20.100000000000001" customHeight="1">
      <c r="B7" s="6" t="s">
        <v>2</v>
      </c>
      <c r="C7" s="7" t="s">
        <v>3</v>
      </c>
      <c r="D7" s="8" t="s">
        <v>4</v>
      </c>
      <c r="E7" s="7"/>
      <c r="F7" s="9" t="s">
        <v>5</v>
      </c>
    </row>
    <row r="8" spans="2:6" ht="30" customHeight="1">
      <c r="B8" s="413" t="s">
        <v>244</v>
      </c>
      <c r="C8" s="414" t="s">
        <v>222</v>
      </c>
      <c r="D8" s="415" t="s">
        <v>222</v>
      </c>
      <c r="E8" s="508" t="s">
        <v>6</v>
      </c>
      <c r="F8" s="416" t="s">
        <v>223</v>
      </c>
    </row>
    <row r="9" spans="2:6" ht="35.85" customHeight="1">
      <c r="B9" s="417">
        <v>2</v>
      </c>
      <c r="C9" s="414" t="s">
        <v>224</v>
      </c>
      <c r="D9" s="415" t="s">
        <v>224</v>
      </c>
      <c r="E9" s="509"/>
      <c r="F9" s="416" t="s">
        <v>225</v>
      </c>
    </row>
    <row r="10" spans="2:6" ht="17.850000000000001" customHeight="1">
      <c r="B10" s="10">
        <v>3</v>
      </c>
      <c r="C10" s="11" t="s">
        <v>7</v>
      </c>
      <c r="D10" s="502" t="s">
        <v>8</v>
      </c>
      <c r="E10" s="12" t="s">
        <v>7</v>
      </c>
      <c r="F10" s="13" t="s">
        <v>9</v>
      </c>
    </row>
    <row r="11" spans="2:6" ht="17.850000000000001" customHeight="1">
      <c r="B11" s="14">
        <v>4</v>
      </c>
      <c r="C11" s="15" t="s">
        <v>10</v>
      </c>
      <c r="D11" s="503"/>
      <c r="E11" s="12" t="s">
        <v>11</v>
      </c>
      <c r="F11" s="13" t="s">
        <v>12</v>
      </c>
    </row>
    <row r="12" spans="2:6" ht="17.850000000000001" customHeight="1">
      <c r="B12" s="14">
        <v>5</v>
      </c>
      <c r="C12" s="15" t="s">
        <v>13</v>
      </c>
      <c r="D12" s="503"/>
      <c r="E12" s="505" t="s">
        <v>14</v>
      </c>
      <c r="F12" s="16" t="s">
        <v>15</v>
      </c>
    </row>
    <row r="13" spans="2:6" ht="17.850000000000001" customHeight="1">
      <c r="B13" s="14">
        <v>6</v>
      </c>
      <c r="C13" s="15" t="s">
        <v>16</v>
      </c>
      <c r="D13" s="503"/>
      <c r="E13" s="506"/>
      <c r="F13" s="17" t="s">
        <v>17</v>
      </c>
    </row>
    <row r="14" spans="2:6" ht="17.850000000000001" customHeight="1">
      <c r="B14" s="14">
        <v>7</v>
      </c>
      <c r="C14" s="15" t="s">
        <v>18</v>
      </c>
      <c r="D14" s="503"/>
      <c r="E14" s="506"/>
      <c r="F14" s="17" t="s">
        <v>19</v>
      </c>
    </row>
    <row r="15" spans="2:6" ht="17.850000000000001" customHeight="1">
      <c r="B15" s="14">
        <v>8</v>
      </c>
      <c r="C15" s="15" t="s">
        <v>20</v>
      </c>
      <c r="D15" s="503"/>
      <c r="E15" s="507"/>
      <c r="F15" s="18" t="s">
        <v>21</v>
      </c>
    </row>
    <row r="16" spans="2:6" ht="17.850000000000001" customHeight="1">
      <c r="B16" s="19">
        <v>9</v>
      </c>
      <c r="C16" s="20" t="s">
        <v>22</v>
      </c>
      <c r="D16" s="504"/>
      <c r="E16" s="12" t="s">
        <v>22</v>
      </c>
      <c r="F16" s="13" t="s">
        <v>23</v>
      </c>
    </row>
    <row r="17" spans="2:6" ht="17.850000000000001" customHeight="1">
      <c r="B17" s="10">
        <v>10</v>
      </c>
      <c r="C17" s="11" t="s">
        <v>24</v>
      </c>
      <c r="D17" s="502" t="s">
        <v>25</v>
      </c>
      <c r="E17" s="12" t="s">
        <v>24</v>
      </c>
      <c r="F17" s="13" t="s">
        <v>26</v>
      </c>
    </row>
    <row r="18" spans="2:6" ht="17.850000000000001" customHeight="1">
      <c r="B18" s="19">
        <v>11</v>
      </c>
      <c r="C18" s="20" t="s">
        <v>27</v>
      </c>
      <c r="D18" s="504"/>
      <c r="E18" s="12" t="s">
        <v>27</v>
      </c>
      <c r="F18" s="13" t="s">
        <v>28</v>
      </c>
    </row>
    <row r="19" spans="2:6" ht="18" customHeight="1">
      <c r="B19" s="418">
        <v>12</v>
      </c>
      <c r="C19" s="419" t="s">
        <v>29</v>
      </c>
      <c r="D19" s="497"/>
      <c r="E19" s="499"/>
      <c r="F19" s="420" t="s">
        <v>30</v>
      </c>
    </row>
    <row r="20" spans="2:6" ht="18" customHeight="1" thickBot="1">
      <c r="B20" s="421">
        <v>13</v>
      </c>
      <c r="C20" s="422" t="s">
        <v>226</v>
      </c>
      <c r="D20" s="498"/>
      <c r="E20" s="500"/>
      <c r="F20" s="423" t="s">
        <v>227</v>
      </c>
    </row>
  </sheetData>
  <mergeCells count="7">
    <mergeCell ref="D19:D20"/>
    <mergeCell ref="E19:E20"/>
    <mergeCell ref="B5:F5"/>
    <mergeCell ref="D10:D16"/>
    <mergeCell ref="E12:E15"/>
    <mergeCell ref="D17:D18"/>
    <mergeCell ref="E8:E9"/>
  </mergeCells>
  <phoneticPr fontId="7"/>
  <pageMargins left="0.78740157480314965" right="0.78740157480314965" top="0.98425196850393704" bottom="0.98425196850393704" header="0.51181102362204722" footer="0.51181102362204722"/>
  <pageSetup paperSize="9" scale="87"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D16"/>
  <sheetViews>
    <sheetView workbookViewId="0"/>
  </sheetViews>
  <sheetFormatPr defaultRowHeight="12"/>
  <cols>
    <col min="1" max="1" width="9" style="462"/>
    <col min="2" max="2" width="14.625" style="462" bestFit="1" customWidth="1"/>
    <col min="3" max="16384" width="9" style="462"/>
  </cols>
  <sheetData>
    <row r="1" spans="1:4">
      <c r="A1" s="464"/>
      <c r="B1" s="465"/>
      <c r="C1" s="463" t="s">
        <v>238</v>
      </c>
      <c r="D1" s="463" t="s">
        <v>238</v>
      </c>
    </row>
    <row r="2" spans="1:4" ht="24">
      <c r="A2" s="466"/>
      <c r="B2" s="467"/>
      <c r="C2" s="468" t="s">
        <v>239</v>
      </c>
      <c r="D2" s="468" t="s">
        <v>240</v>
      </c>
    </row>
    <row r="3" spans="1:4" ht="13.5">
      <c r="A3" s="469" t="s">
        <v>190</v>
      </c>
      <c r="B3" s="470" t="s">
        <v>256</v>
      </c>
      <c r="C3" s="471">
        <v>-0.29407688762325324</v>
      </c>
      <c r="D3" s="471">
        <v>-4.5129315160560735E-2</v>
      </c>
    </row>
    <row r="4" spans="1:4" ht="13.5">
      <c r="A4" s="469" t="s">
        <v>191</v>
      </c>
      <c r="B4" s="470" t="s">
        <v>257</v>
      </c>
      <c r="C4" s="471">
        <v>-0.17954804219738249</v>
      </c>
      <c r="D4" s="471">
        <v>-0.52922785247058701</v>
      </c>
    </row>
    <row r="5" spans="1:4" ht="13.5">
      <c r="A5" s="469" t="s">
        <v>192</v>
      </c>
      <c r="B5" s="470" t="s">
        <v>258</v>
      </c>
      <c r="C5" s="471">
        <v>-0.21564863550485255</v>
      </c>
      <c r="D5" s="471">
        <v>-2.9016728076193151E-2</v>
      </c>
    </row>
    <row r="6" spans="1:4" ht="13.5">
      <c r="A6" s="469" t="s">
        <v>193</v>
      </c>
      <c r="B6" s="470" t="s">
        <v>259</v>
      </c>
      <c r="C6" s="471">
        <v>0</v>
      </c>
      <c r="D6" s="471">
        <v>0</v>
      </c>
    </row>
    <row r="7" spans="1:4" ht="13.5">
      <c r="A7" s="469" t="s">
        <v>194</v>
      </c>
      <c r="B7" s="470" t="s">
        <v>260</v>
      </c>
      <c r="C7" s="471">
        <v>0</v>
      </c>
      <c r="D7" s="471">
        <v>0</v>
      </c>
    </row>
    <row r="8" spans="1:4" ht="13.5">
      <c r="A8" s="469" t="s">
        <v>195</v>
      </c>
      <c r="B8" s="470" t="s">
        <v>234</v>
      </c>
      <c r="C8" s="472">
        <v>51.87151748490588</v>
      </c>
      <c r="D8" s="472">
        <v>0</v>
      </c>
    </row>
    <row r="9" spans="1:4" ht="13.5">
      <c r="A9" s="469" t="s">
        <v>196</v>
      </c>
      <c r="B9" s="470" t="s">
        <v>235</v>
      </c>
      <c r="C9" s="471">
        <v>0</v>
      </c>
      <c r="D9" s="471">
        <v>0</v>
      </c>
    </row>
    <row r="10" spans="1:4" ht="13.5">
      <c r="A10" s="469" t="s">
        <v>197</v>
      </c>
      <c r="B10" s="470" t="s">
        <v>236</v>
      </c>
      <c r="C10" s="471">
        <v>0</v>
      </c>
      <c r="D10" s="471">
        <v>0</v>
      </c>
    </row>
    <row r="11" spans="1:4" ht="13.5">
      <c r="A11" s="469" t="s">
        <v>198</v>
      </c>
      <c r="B11" s="470" t="s">
        <v>261</v>
      </c>
      <c r="C11" s="472">
        <v>0</v>
      </c>
      <c r="D11" s="472">
        <v>0.48512047951474147</v>
      </c>
    </row>
    <row r="12" spans="1:4" ht="13.5">
      <c r="A12" s="469" t="s">
        <v>199</v>
      </c>
      <c r="B12" s="470" t="s">
        <v>262</v>
      </c>
      <c r="C12" s="471">
        <v>-4.3616407207609932E-2</v>
      </c>
      <c r="D12" s="471">
        <v>-4.2900734510901489E-3</v>
      </c>
    </row>
    <row r="13" spans="1:4" ht="13.5">
      <c r="A13" s="469" t="s">
        <v>200</v>
      </c>
      <c r="B13" s="470" t="s">
        <v>237</v>
      </c>
      <c r="C13" s="471">
        <v>0</v>
      </c>
      <c r="D13" s="471">
        <v>0</v>
      </c>
    </row>
    <row r="14" spans="1:4" ht="13.5">
      <c r="A14" s="469" t="s">
        <v>201</v>
      </c>
      <c r="B14" s="470" t="s">
        <v>263</v>
      </c>
      <c r="C14" s="471">
        <v>-3.9568699892186883E-6</v>
      </c>
      <c r="D14" s="471">
        <v>-3.9248952822351032E-6</v>
      </c>
    </row>
    <row r="15" spans="1:4" ht="13.5">
      <c r="A15" s="473" t="s">
        <v>241</v>
      </c>
      <c r="B15" s="470" t="s">
        <v>264</v>
      </c>
      <c r="C15" s="471">
        <v>-2.3745062895242985E-2</v>
      </c>
      <c r="D15" s="471">
        <v>-3.0405128280578508E-2</v>
      </c>
    </row>
    <row r="16" spans="1:4" ht="13.5">
      <c r="A16" s="469" t="s">
        <v>242</v>
      </c>
      <c r="B16" s="470" t="s">
        <v>243</v>
      </c>
      <c r="C16" s="471">
        <v>0</v>
      </c>
      <c r="D16" s="471">
        <v>0</v>
      </c>
    </row>
  </sheetData>
  <dataConsolidate topLabels="1">
    <dataRefs count="1">
      <dataRef ref="A1:N519" sheet="ベース２" r:id="rId1"/>
    </dataRefs>
  </dataConsolidate>
  <phoneticPr fontId="7"/>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T21"/>
  <sheetViews>
    <sheetView showGridLines="0" workbookViewId="0"/>
  </sheetViews>
  <sheetFormatPr defaultRowHeight="12"/>
  <cols>
    <col min="1" max="1" width="3.125" style="425" customWidth="1"/>
    <col min="2" max="2" width="6.25" style="461" customWidth="1"/>
    <col min="3" max="3" width="34.125" style="425" customWidth="1"/>
    <col min="4" max="4" width="12.625" style="425" customWidth="1"/>
    <col min="5" max="5" width="3.125" style="425" customWidth="1"/>
    <col min="6" max="6" width="9" style="425"/>
    <col min="7" max="7" width="6.25" style="461" hidden="1" customWidth="1"/>
    <col min="8" max="8" width="42.75" style="425" hidden="1" customWidth="1"/>
    <col min="9" max="10" width="12.625" style="425" hidden="1" customWidth="1"/>
    <col min="11" max="11" width="9" style="425" hidden="1" customWidth="1"/>
    <col min="12" max="12" width="9" style="425" customWidth="1"/>
    <col min="13" max="13" width="6.25" style="461" customWidth="1"/>
    <col min="14" max="14" width="34.125" style="425" customWidth="1"/>
    <col min="15" max="15" width="12.625" style="425" customWidth="1"/>
    <col min="16" max="17" width="2.875" style="425" customWidth="1"/>
    <col min="18" max="18" width="6.25" style="461" customWidth="1"/>
    <col min="19" max="19" width="34.125" style="425" customWidth="1"/>
    <col min="20" max="20" width="12.625" style="425" customWidth="1"/>
    <col min="21" max="16384" width="9" style="425"/>
  </cols>
  <sheetData>
    <row r="1" spans="2:20" ht="12.75" thickBot="1">
      <c r="B1" s="424"/>
      <c r="G1" s="424"/>
      <c r="M1" s="424"/>
      <c r="R1" s="424"/>
    </row>
    <row r="2" spans="2:20" ht="18.75" thickTop="1" thickBot="1">
      <c r="B2" s="426" t="s">
        <v>31</v>
      </c>
      <c r="C2" s="427"/>
      <c r="G2" s="426"/>
      <c r="H2" s="427"/>
      <c r="M2" s="426"/>
      <c r="N2" s="427"/>
      <c r="Q2" s="510" t="s">
        <v>250</v>
      </c>
      <c r="R2" s="511"/>
      <c r="S2" s="511"/>
      <c r="T2" s="512"/>
    </row>
    <row r="3" spans="2:20" ht="12" customHeight="1" thickTop="1">
      <c r="B3" s="428"/>
      <c r="C3" s="429"/>
      <c r="D3" s="430"/>
      <c r="E3" s="431"/>
      <c r="G3" s="428"/>
      <c r="H3" s="429"/>
      <c r="I3" s="430"/>
      <c r="J3" s="430"/>
      <c r="M3" s="428"/>
      <c r="N3" s="429"/>
      <c r="O3" s="430"/>
      <c r="R3" s="428"/>
      <c r="S3" s="429"/>
      <c r="T3" s="430"/>
    </row>
    <row r="4" spans="2:20" ht="99.75" thickBot="1">
      <c r="B4" s="424"/>
      <c r="C4" s="432" t="s">
        <v>266</v>
      </c>
      <c r="D4" s="433" t="s">
        <v>97</v>
      </c>
      <c r="G4" s="424"/>
      <c r="H4" s="434"/>
      <c r="I4" s="424"/>
      <c r="J4" s="424"/>
      <c r="M4" s="424"/>
      <c r="N4" s="432" t="s">
        <v>267</v>
      </c>
      <c r="O4" s="433" t="s">
        <v>97</v>
      </c>
      <c r="R4" s="424"/>
      <c r="S4" s="432" t="s">
        <v>268</v>
      </c>
      <c r="T4" s="433" t="s">
        <v>97</v>
      </c>
    </row>
    <row r="5" spans="2:20" ht="27.75" thickBot="1">
      <c r="B5" s="435" t="s">
        <v>228</v>
      </c>
      <c r="C5" s="436" t="s">
        <v>229</v>
      </c>
      <c r="D5" s="437" t="s">
        <v>230</v>
      </c>
      <c r="G5" s="438" t="s">
        <v>228</v>
      </c>
      <c r="H5" s="439" t="s">
        <v>229</v>
      </c>
      <c r="I5" s="440" t="s">
        <v>231</v>
      </c>
      <c r="J5" s="441" t="s">
        <v>232</v>
      </c>
      <c r="M5" s="435" t="s">
        <v>228</v>
      </c>
      <c r="N5" s="436" t="s">
        <v>229</v>
      </c>
      <c r="O5" s="442" t="s">
        <v>233</v>
      </c>
      <c r="R5" s="435" t="s">
        <v>228</v>
      </c>
      <c r="S5" s="436" t="s">
        <v>229</v>
      </c>
      <c r="T5" s="442" t="s">
        <v>233</v>
      </c>
    </row>
    <row r="6" spans="2:20">
      <c r="B6" s="443" t="s">
        <v>190</v>
      </c>
      <c r="C6" s="444" t="s">
        <v>253</v>
      </c>
      <c r="D6" s="445"/>
      <c r="G6" s="446" t="str">
        <f t="shared" ref="G6:G18" si="0">B6</f>
        <v>01</v>
      </c>
      <c r="H6" s="447" t="str">
        <f t="shared" ref="H6:H18" si="1">C6</f>
        <v>農林漁業</v>
      </c>
      <c r="I6" s="448">
        <f>+$D6*'13部門マージン率'!C3</f>
        <v>0</v>
      </c>
      <c r="J6" s="448">
        <f>+$D6*'13部門マージン率'!D3</f>
        <v>0</v>
      </c>
      <c r="M6" s="443" t="str">
        <f t="shared" ref="M6:M18" si="2">B6</f>
        <v>01</v>
      </c>
      <c r="N6" s="444" t="str">
        <f t="shared" ref="N6:N18" si="3">C6</f>
        <v>農林漁業</v>
      </c>
      <c r="O6" s="449">
        <f>+D6+SUM(I6:J6)</f>
        <v>0</v>
      </c>
      <c r="R6" s="443" t="str">
        <f t="shared" ref="R6:R18" si="4">B6</f>
        <v>01</v>
      </c>
      <c r="S6" s="444" t="str">
        <f t="shared" ref="S6:S18" si="5">C6</f>
        <v>農林漁業</v>
      </c>
      <c r="T6" s="494">
        <f>O6</f>
        <v>0</v>
      </c>
    </row>
    <row r="7" spans="2:20">
      <c r="B7" s="450" t="s">
        <v>191</v>
      </c>
      <c r="C7" s="451" t="s">
        <v>37</v>
      </c>
      <c r="D7" s="452"/>
      <c r="G7" s="453" t="str">
        <f t="shared" si="0"/>
        <v>02</v>
      </c>
      <c r="H7" s="447" t="str">
        <f t="shared" si="1"/>
        <v>鉱業</v>
      </c>
      <c r="I7" s="448">
        <f>+$D7*'13部門マージン率'!C4</f>
        <v>0</v>
      </c>
      <c r="J7" s="448">
        <f>+$D7*'13部門マージン率'!D4</f>
        <v>0</v>
      </c>
      <c r="M7" s="450" t="str">
        <f t="shared" si="2"/>
        <v>02</v>
      </c>
      <c r="N7" s="451" t="str">
        <f t="shared" si="3"/>
        <v>鉱業</v>
      </c>
      <c r="O7" s="454">
        <f t="shared" ref="O7:O18" si="6">+D7+SUM(I7:J7)</f>
        <v>0</v>
      </c>
      <c r="R7" s="450" t="str">
        <f t="shared" si="4"/>
        <v>02</v>
      </c>
      <c r="S7" s="451" t="str">
        <f t="shared" si="5"/>
        <v>鉱業</v>
      </c>
      <c r="T7" s="495">
        <f>O7</f>
        <v>0</v>
      </c>
    </row>
    <row r="8" spans="2:20">
      <c r="B8" s="450" t="s">
        <v>192</v>
      </c>
      <c r="C8" s="451" t="s">
        <v>38</v>
      </c>
      <c r="D8" s="452"/>
      <c r="G8" s="453" t="str">
        <f t="shared" si="0"/>
        <v>03</v>
      </c>
      <c r="H8" s="447" t="str">
        <f t="shared" si="1"/>
        <v>製造業</v>
      </c>
      <c r="I8" s="448">
        <f>+$D8*'13部門マージン率'!C5</f>
        <v>0</v>
      </c>
      <c r="J8" s="448">
        <f>+$D8*'13部門マージン率'!D5</f>
        <v>0</v>
      </c>
      <c r="M8" s="450" t="str">
        <f t="shared" si="2"/>
        <v>03</v>
      </c>
      <c r="N8" s="451" t="str">
        <f t="shared" si="3"/>
        <v>製造業</v>
      </c>
      <c r="O8" s="454">
        <f t="shared" si="6"/>
        <v>0</v>
      </c>
      <c r="R8" s="450" t="str">
        <f t="shared" si="4"/>
        <v>03</v>
      </c>
      <c r="S8" s="451" t="str">
        <f t="shared" si="5"/>
        <v>製造業</v>
      </c>
      <c r="T8" s="495">
        <f t="shared" ref="T8:T19" si="7">O8</f>
        <v>0</v>
      </c>
    </row>
    <row r="9" spans="2:20">
      <c r="B9" s="450" t="s">
        <v>193</v>
      </c>
      <c r="C9" s="451" t="s">
        <v>39</v>
      </c>
      <c r="D9" s="452"/>
      <c r="G9" s="453" t="str">
        <f t="shared" si="0"/>
        <v>04</v>
      </c>
      <c r="H9" s="447" t="str">
        <f t="shared" si="1"/>
        <v>建設</v>
      </c>
      <c r="I9" s="448">
        <f>+$D9*'13部門マージン率'!C6</f>
        <v>0</v>
      </c>
      <c r="J9" s="448">
        <f>+$D9*'13部門マージン率'!D6</f>
        <v>0</v>
      </c>
      <c r="M9" s="450" t="str">
        <f t="shared" si="2"/>
        <v>04</v>
      </c>
      <c r="N9" s="451" t="str">
        <f t="shared" si="3"/>
        <v>建設</v>
      </c>
      <c r="O9" s="454">
        <f t="shared" si="6"/>
        <v>0</v>
      </c>
      <c r="R9" s="450" t="str">
        <f t="shared" si="4"/>
        <v>04</v>
      </c>
      <c r="S9" s="451" t="str">
        <f t="shared" si="5"/>
        <v>建設</v>
      </c>
      <c r="T9" s="495">
        <f t="shared" si="7"/>
        <v>0</v>
      </c>
    </row>
    <row r="10" spans="2:20" ht="12.95" customHeight="1">
      <c r="B10" s="450" t="s">
        <v>194</v>
      </c>
      <c r="C10" s="451" t="s">
        <v>127</v>
      </c>
      <c r="D10" s="452"/>
      <c r="G10" s="453" t="str">
        <f t="shared" si="0"/>
        <v>05</v>
      </c>
      <c r="H10" s="447" t="str">
        <f t="shared" si="1"/>
        <v>電力・ガス・水道</v>
      </c>
      <c r="I10" s="448">
        <f>+$D10*'13部門マージン率'!C7</f>
        <v>0</v>
      </c>
      <c r="J10" s="448">
        <f>+$D10*'13部門マージン率'!D7</f>
        <v>0</v>
      </c>
      <c r="M10" s="450" t="str">
        <f t="shared" si="2"/>
        <v>05</v>
      </c>
      <c r="N10" s="451" t="str">
        <f t="shared" si="3"/>
        <v>電力・ガス・水道</v>
      </c>
      <c r="O10" s="454">
        <f t="shared" si="6"/>
        <v>0</v>
      </c>
      <c r="R10" s="450" t="str">
        <f t="shared" si="4"/>
        <v>05</v>
      </c>
      <c r="S10" s="451" t="str">
        <f t="shared" si="5"/>
        <v>電力・ガス・水道</v>
      </c>
      <c r="T10" s="495">
        <f t="shared" si="7"/>
        <v>0</v>
      </c>
    </row>
    <row r="11" spans="2:20">
      <c r="B11" s="450" t="s">
        <v>195</v>
      </c>
      <c r="C11" s="451" t="s">
        <v>234</v>
      </c>
      <c r="D11" s="452"/>
      <c r="G11" s="453" t="str">
        <f t="shared" si="0"/>
        <v>06</v>
      </c>
      <c r="H11" s="447" t="str">
        <f t="shared" si="1"/>
        <v>商業　　　　　　　　</v>
      </c>
      <c r="I11" s="448"/>
      <c r="J11" s="448"/>
      <c r="M11" s="450" t="str">
        <f t="shared" si="2"/>
        <v>06</v>
      </c>
      <c r="N11" s="451" t="str">
        <f t="shared" si="3"/>
        <v>商業　　　　　　　　</v>
      </c>
      <c r="O11" s="454">
        <f>+D11+(I19*-1)</f>
        <v>0</v>
      </c>
      <c r="R11" s="450" t="str">
        <f t="shared" si="4"/>
        <v>06</v>
      </c>
      <c r="S11" s="451" t="str">
        <f t="shared" si="5"/>
        <v>商業　　　　　　　　</v>
      </c>
      <c r="T11" s="495">
        <f t="shared" si="7"/>
        <v>0</v>
      </c>
    </row>
    <row r="12" spans="2:20" ht="13.5" customHeight="1">
      <c r="B12" s="450" t="s">
        <v>196</v>
      </c>
      <c r="C12" s="451" t="s">
        <v>235</v>
      </c>
      <c r="D12" s="452"/>
      <c r="G12" s="453" t="str">
        <f t="shared" si="0"/>
        <v>07</v>
      </c>
      <c r="H12" s="447" t="str">
        <f t="shared" si="1"/>
        <v>金融・保険　　　　　</v>
      </c>
      <c r="I12" s="448">
        <f>+$D12*'13部門マージン率'!C9</f>
        <v>0</v>
      </c>
      <c r="J12" s="448">
        <f>+$D12*'13部門マージン率'!D9</f>
        <v>0</v>
      </c>
      <c r="M12" s="450" t="str">
        <f t="shared" si="2"/>
        <v>07</v>
      </c>
      <c r="N12" s="451" t="str">
        <f t="shared" si="3"/>
        <v>金融・保険　　　　　</v>
      </c>
      <c r="O12" s="454">
        <f t="shared" si="6"/>
        <v>0</v>
      </c>
      <c r="R12" s="450" t="str">
        <f t="shared" si="4"/>
        <v>07</v>
      </c>
      <c r="S12" s="451" t="str">
        <f t="shared" si="5"/>
        <v>金融・保険　　　　　</v>
      </c>
      <c r="T12" s="495">
        <f t="shared" si="7"/>
        <v>0</v>
      </c>
    </row>
    <row r="13" spans="2:20">
      <c r="B13" s="450" t="s">
        <v>197</v>
      </c>
      <c r="C13" s="451" t="s">
        <v>236</v>
      </c>
      <c r="D13" s="452"/>
      <c r="G13" s="453" t="str">
        <f t="shared" si="0"/>
        <v>08</v>
      </c>
      <c r="H13" s="447" t="str">
        <f t="shared" si="1"/>
        <v>不動産　　　　　　　</v>
      </c>
      <c r="I13" s="448">
        <f>+$D13*'13部門マージン率'!C10</f>
        <v>0</v>
      </c>
      <c r="J13" s="448">
        <f>+$D13*'13部門マージン率'!D10</f>
        <v>0</v>
      </c>
      <c r="M13" s="450" t="str">
        <f t="shared" si="2"/>
        <v>08</v>
      </c>
      <c r="N13" s="451" t="str">
        <f t="shared" si="3"/>
        <v>不動産　　　　　　　</v>
      </c>
      <c r="O13" s="454">
        <f t="shared" si="6"/>
        <v>0</v>
      </c>
      <c r="R13" s="450" t="str">
        <f t="shared" si="4"/>
        <v>08</v>
      </c>
      <c r="S13" s="451" t="str">
        <f t="shared" si="5"/>
        <v>不動産　　　　　　　</v>
      </c>
      <c r="T13" s="495">
        <f t="shared" si="7"/>
        <v>0</v>
      </c>
    </row>
    <row r="14" spans="2:20">
      <c r="B14" s="450" t="s">
        <v>198</v>
      </c>
      <c r="C14" s="451" t="s">
        <v>254</v>
      </c>
      <c r="D14" s="452"/>
      <c r="G14" s="453" t="str">
        <f t="shared" si="0"/>
        <v>09</v>
      </c>
      <c r="H14" s="447" t="str">
        <f t="shared" si="1"/>
        <v>運輸・郵便　　　</v>
      </c>
      <c r="I14" s="448"/>
      <c r="J14" s="448"/>
      <c r="M14" s="450" t="str">
        <f t="shared" si="2"/>
        <v>09</v>
      </c>
      <c r="N14" s="451" t="str">
        <f t="shared" si="3"/>
        <v>運輸・郵便　　　</v>
      </c>
      <c r="O14" s="454">
        <f>+D14+(J19*-1)</f>
        <v>0</v>
      </c>
      <c r="R14" s="450" t="str">
        <f t="shared" si="4"/>
        <v>09</v>
      </c>
      <c r="S14" s="451" t="str">
        <f t="shared" si="5"/>
        <v>運輸・郵便　　　</v>
      </c>
      <c r="T14" s="495">
        <f t="shared" si="7"/>
        <v>0</v>
      </c>
    </row>
    <row r="15" spans="2:20">
      <c r="B15" s="450" t="s">
        <v>199</v>
      </c>
      <c r="C15" s="451" t="s">
        <v>203</v>
      </c>
      <c r="D15" s="452"/>
      <c r="G15" s="453" t="str">
        <f t="shared" si="0"/>
        <v>10</v>
      </c>
      <c r="H15" s="447" t="str">
        <f t="shared" si="1"/>
        <v>情報通信</v>
      </c>
      <c r="I15" s="448">
        <f>+$D15*'13部門マージン率'!C12</f>
        <v>0</v>
      </c>
      <c r="J15" s="448">
        <f>+$D15*'13部門マージン率'!D12</f>
        <v>0</v>
      </c>
      <c r="M15" s="450" t="str">
        <f t="shared" si="2"/>
        <v>10</v>
      </c>
      <c r="N15" s="451" t="str">
        <f t="shared" si="3"/>
        <v>情報通信</v>
      </c>
      <c r="O15" s="454">
        <f t="shared" si="6"/>
        <v>0</v>
      </c>
      <c r="R15" s="450" t="str">
        <f t="shared" si="4"/>
        <v>10</v>
      </c>
      <c r="S15" s="451" t="str">
        <f t="shared" si="5"/>
        <v>情報通信</v>
      </c>
      <c r="T15" s="495">
        <f t="shared" si="7"/>
        <v>0</v>
      </c>
    </row>
    <row r="16" spans="2:20">
      <c r="B16" s="450" t="s">
        <v>200</v>
      </c>
      <c r="C16" s="451" t="s">
        <v>237</v>
      </c>
      <c r="D16" s="452"/>
      <c r="G16" s="453" t="str">
        <f t="shared" si="0"/>
        <v>11</v>
      </c>
      <c r="H16" s="447" t="str">
        <f t="shared" si="1"/>
        <v>公務　　　　　　　　</v>
      </c>
      <c r="I16" s="448">
        <f>+$D16*'13部門マージン率'!C13</f>
        <v>0</v>
      </c>
      <c r="J16" s="448">
        <f>+$D16*'13部門マージン率'!D13</f>
        <v>0</v>
      </c>
      <c r="M16" s="450" t="str">
        <f t="shared" si="2"/>
        <v>11</v>
      </c>
      <c r="N16" s="451" t="str">
        <f t="shared" si="3"/>
        <v>公務　　　　　　　　</v>
      </c>
      <c r="O16" s="454">
        <f t="shared" si="6"/>
        <v>0</v>
      </c>
      <c r="R16" s="450" t="str">
        <f t="shared" si="4"/>
        <v>11</v>
      </c>
      <c r="S16" s="451" t="str">
        <f t="shared" si="5"/>
        <v>公務　　　　　　　　</v>
      </c>
      <c r="T16" s="495">
        <f t="shared" si="7"/>
        <v>0</v>
      </c>
    </row>
    <row r="17" spans="2:20">
      <c r="B17" s="450" t="s">
        <v>201</v>
      </c>
      <c r="C17" s="451" t="s">
        <v>204</v>
      </c>
      <c r="D17" s="452"/>
      <c r="G17" s="453" t="str">
        <f t="shared" si="0"/>
        <v>12</v>
      </c>
      <c r="H17" s="447" t="str">
        <f t="shared" si="1"/>
        <v>サービス業</v>
      </c>
      <c r="I17" s="448">
        <f>+$D17*'13部門マージン率'!C14</f>
        <v>0</v>
      </c>
      <c r="J17" s="448">
        <f>+$D17*'13部門マージン率'!D14</f>
        <v>0</v>
      </c>
      <c r="M17" s="450" t="str">
        <f t="shared" si="2"/>
        <v>12</v>
      </c>
      <c r="N17" s="451" t="str">
        <f t="shared" si="3"/>
        <v>サービス業</v>
      </c>
      <c r="O17" s="454">
        <f t="shared" si="6"/>
        <v>0</v>
      </c>
      <c r="R17" s="450" t="str">
        <f t="shared" si="4"/>
        <v>12</v>
      </c>
      <c r="S17" s="451" t="str">
        <f t="shared" si="5"/>
        <v>サービス業</v>
      </c>
      <c r="T17" s="495">
        <f t="shared" si="7"/>
        <v>0</v>
      </c>
    </row>
    <row r="18" spans="2:20">
      <c r="B18" s="450" t="s">
        <v>202</v>
      </c>
      <c r="C18" s="451" t="s">
        <v>48</v>
      </c>
      <c r="D18" s="452"/>
      <c r="G18" s="453" t="str">
        <f t="shared" si="0"/>
        <v>13</v>
      </c>
      <c r="H18" s="447" t="str">
        <f t="shared" si="1"/>
        <v>分類不明</v>
      </c>
      <c r="I18" s="448">
        <f>+$D18*'13部門マージン率'!C15</f>
        <v>0</v>
      </c>
      <c r="J18" s="448">
        <f>+$D18*'13部門マージン率'!D15</f>
        <v>0</v>
      </c>
      <c r="M18" s="450" t="str">
        <f t="shared" si="2"/>
        <v>13</v>
      </c>
      <c r="N18" s="451" t="str">
        <f t="shared" si="3"/>
        <v>分類不明</v>
      </c>
      <c r="O18" s="454">
        <f t="shared" si="6"/>
        <v>0</v>
      </c>
      <c r="R18" s="450" t="str">
        <f t="shared" si="4"/>
        <v>13</v>
      </c>
      <c r="S18" s="451" t="str">
        <f t="shared" si="5"/>
        <v>分類不明</v>
      </c>
      <c r="T18" s="495">
        <f t="shared" si="7"/>
        <v>0</v>
      </c>
    </row>
    <row r="19" spans="2:20" ht="12.75" thickBot="1">
      <c r="B19" s="455"/>
      <c r="C19" s="456" t="s">
        <v>49</v>
      </c>
      <c r="D19" s="457">
        <f>SUM(D6:D18)</f>
        <v>0</v>
      </c>
      <c r="G19" s="458"/>
      <c r="H19" s="459" t="s">
        <v>49</v>
      </c>
      <c r="I19" s="448">
        <f>+SUM(I6:I18)</f>
        <v>0</v>
      </c>
      <c r="J19" s="448">
        <f>+SUM(J6:J18)</f>
        <v>0</v>
      </c>
      <c r="M19" s="455"/>
      <c r="N19" s="456" t="s">
        <v>49</v>
      </c>
      <c r="O19" s="460">
        <f>SUM(O6:O18)</f>
        <v>0</v>
      </c>
      <c r="R19" s="455"/>
      <c r="S19" s="456" t="s">
        <v>49</v>
      </c>
      <c r="T19" s="496">
        <f t="shared" si="7"/>
        <v>0</v>
      </c>
    </row>
    <row r="20" spans="2:20">
      <c r="I20" s="440" t="s">
        <v>231</v>
      </c>
      <c r="J20" s="441" t="s">
        <v>232</v>
      </c>
    </row>
    <row r="21" spans="2:20" ht="15.75" customHeight="1">
      <c r="C21" s="425" t="s">
        <v>65</v>
      </c>
    </row>
  </sheetData>
  <mergeCells count="1">
    <mergeCell ref="Q2:T2"/>
  </mergeCells>
  <phoneticPr fontId="7"/>
  <pageMargins left="0.7" right="0.7" top="0.75" bottom="0.75" header="0.3" footer="0.3"/>
  <pageSetup paperSize="9" scale="7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C1:S66"/>
  <sheetViews>
    <sheetView showGridLines="0" zoomScaleNormal="100" workbookViewId="0"/>
  </sheetViews>
  <sheetFormatPr defaultRowHeight="12"/>
  <cols>
    <col min="1" max="2" width="1.875" style="21" customWidth="1"/>
    <col min="3" max="3" width="18.875" style="21" customWidth="1"/>
    <col min="4" max="5" width="9.625" style="21" bestFit="1" customWidth="1"/>
    <col min="6" max="7" width="9.5" style="21" bestFit="1" customWidth="1"/>
    <col min="8" max="8" width="9.625" style="21" bestFit="1" customWidth="1"/>
    <col min="9" max="9" width="10.375" style="21" bestFit="1" customWidth="1"/>
    <col min="10" max="14" width="9.5" style="21" bestFit="1" customWidth="1"/>
    <col min="15" max="15" width="9.75" style="21" bestFit="1" customWidth="1"/>
    <col min="16" max="16" width="9.5" style="21" bestFit="1" customWidth="1"/>
    <col min="17" max="17" width="10.375" style="21" bestFit="1" customWidth="1"/>
    <col min="18" max="18" width="9.5" style="21" bestFit="1" customWidth="1"/>
    <col min="19" max="19" width="2.25" style="21" customWidth="1"/>
    <col min="20" max="16384" width="9" style="21"/>
  </cols>
  <sheetData>
    <row r="1" spans="3:18" ht="9.75" customHeight="1" thickBot="1"/>
    <row r="2" spans="3:18" ht="20.25" thickTop="1" thickBot="1">
      <c r="C2" s="22" t="s">
        <v>31</v>
      </c>
      <c r="I2" s="23" t="s">
        <v>32</v>
      </c>
      <c r="L2" s="24" t="s">
        <v>33</v>
      </c>
      <c r="O2" s="513" t="s">
        <v>245</v>
      </c>
      <c r="P2" s="514"/>
      <c r="Q2" s="514"/>
      <c r="R2" s="515"/>
    </row>
    <row r="3" spans="3:18" ht="9.9499999999999993" customHeight="1" thickTop="1"/>
    <row r="4" spans="3:18" ht="9.9499999999999993" customHeight="1"/>
    <row r="5" spans="3:18" ht="15" thickBot="1">
      <c r="C5" s="25" t="s">
        <v>34</v>
      </c>
      <c r="Q5" s="26" t="s">
        <v>35</v>
      </c>
    </row>
    <row r="6" spans="3:18">
      <c r="C6" s="27"/>
      <c r="D6" s="28" t="s">
        <v>190</v>
      </c>
      <c r="E6" s="28" t="s">
        <v>191</v>
      </c>
      <c r="F6" s="28" t="s">
        <v>192</v>
      </c>
      <c r="G6" s="28" t="s">
        <v>193</v>
      </c>
      <c r="H6" s="28" t="s">
        <v>194</v>
      </c>
      <c r="I6" s="28" t="s">
        <v>195</v>
      </c>
      <c r="J6" s="28" t="s">
        <v>196</v>
      </c>
      <c r="K6" s="28" t="s">
        <v>197</v>
      </c>
      <c r="L6" s="28" t="s">
        <v>198</v>
      </c>
      <c r="M6" s="28" t="s">
        <v>199</v>
      </c>
      <c r="N6" s="28" t="s">
        <v>200</v>
      </c>
      <c r="O6" s="28" t="s">
        <v>201</v>
      </c>
      <c r="P6" s="28" t="s">
        <v>202</v>
      </c>
      <c r="Q6" s="29"/>
    </row>
    <row r="7" spans="3:18" s="24" customFormat="1" ht="28.5" customHeight="1">
      <c r="C7" s="30" t="s">
        <v>36</v>
      </c>
      <c r="D7" s="31" t="str">
        <f>雇用!C6</f>
        <v>農林漁業</v>
      </c>
      <c r="E7" s="31" t="str">
        <f>雇用!D6</f>
        <v>鉱業</v>
      </c>
      <c r="F7" s="31" t="str">
        <f>雇用!E6</f>
        <v>製造業</v>
      </c>
      <c r="G7" s="31" t="str">
        <f>雇用!F6</f>
        <v>建設</v>
      </c>
      <c r="H7" s="31" t="str">
        <f>雇用!G6</f>
        <v>電力・ガス・水道</v>
      </c>
      <c r="I7" s="31" t="str">
        <f>雇用!H6</f>
        <v>商業　　　　　　　　</v>
      </c>
      <c r="J7" s="31" t="str">
        <f>雇用!I6</f>
        <v>金融・保険　　　　　</v>
      </c>
      <c r="K7" s="31" t="str">
        <f>雇用!J6</f>
        <v>不動産　　　　　　　</v>
      </c>
      <c r="L7" s="31" t="str">
        <f>雇用!K6</f>
        <v>運輸・郵便　　　</v>
      </c>
      <c r="M7" s="31" t="str">
        <f>雇用!L6</f>
        <v>情報通信</v>
      </c>
      <c r="N7" s="31" t="str">
        <f>雇用!M6</f>
        <v>公務　　　　　　　　</v>
      </c>
      <c r="O7" s="31" t="str">
        <f>雇用!N6</f>
        <v>サービス業</v>
      </c>
      <c r="P7" s="31" t="str">
        <f>雇用!O6</f>
        <v>分類不明</v>
      </c>
      <c r="Q7" s="31" t="str">
        <f>雇用!P6</f>
        <v>合計</v>
      </c>
    </row>
    <row r="8" spans="3:18" s="35" customFormat="1" ht="17.100000000000001" customHeight="1" thickBot="1">
      <c r="C8" s="33" t="s">
        <v>50</v>
      </c>
      <c r="D8" s="474">
        <f>入力!T6</f>
        <v>0</v>
      </c>
      <c r="E8" s="474">
        <f>入力!T7</f>
        <v>0</v>
      </c>
      <c r="F8" s="474">
        <f>入力!T8</f>
        <v>0</v>
      </c>
      <c r="G8" s="474">
        <f>入力!T9</f>
        <v>0</v>
      </c>
      <c r="H8" s="474">
        <f>入力!T10</f>
        <v>0</v>
      </c>
      <c r="I8" s="474">
        <f>入力!T11</f>
        <v>0</v>
      </c>
      <c r="J8" s="474">
        <f>入力!T12</f>
        <v>0</v>
      </c>
      <c r="K8" s="474">
        <f>入力!T13</f>
        <v>0</v>
      </c>
      <c r="L8" s="474">
        <f>入力!T14</f>
        <v>0</v>
      </c>
      <c r="M8" s="474">
        <f>入力!T15</f>
        <v>0</v>
      </c>
      <c r="N8" s="474">
        <f>入力!T16</f>
        <v>0</v>
      </c>
      <c r="O8" s="474">
        <f>入力!T17</f>
        <v>0</v>
      </c>
      <c r="P8" s="474">
        <f>入力!T18</f>
        <v>0</v>
      </c>
      <c r="Q8" s="34">
        <f>SUM(D8:P8)</f>
        <v>0</v>
      </c>
    </row>
    <row r="9" spans="3:18" ht="9.4" customHeight="1"/>
    <row r="10" spans="3:18" s="35" customFormat="1" ht="15" thickBot="1">
      <c r="C10" s="36" t="s">
        <v>51</v>
      </c>
      <c r="H10" s="36" t="s">
        <v>219</v>
      </c>
      <c r="M10" s="37"/>
      <c r="N10" s="38"/>
      <c r="O10" s="39"/>
      <c r="P10" s="40"/>
    </row>
    <row r="11" spans="3:18" s="35" customFormat="1" ht="42.75" customHeight="1">
      <c r="C11" s="41"/>
      <c r="D11" s="42" t="s">
        <v>52</v>
      </c>
      <c r="E11" s="43" t="s">
        <v>53</v>
      </c>
      <c r="F11" s="44" t="s">
        <v>54</v>
      </c>
      <c r="H11" s="516" t="s">
        <v>265</v>
      </c>
      <c r="I11" s="517"/>
      <c r="J11"/>
      <c r="M11" s="37"/>
      <c r="N11" s="38"/>
      <c r="O11" s="39"/>
      <c r="P11" s="40"/>
    </row>
    <row r="12" spans="3:18" s="35" customFormat="1" ht="17.25" customHeight="1" thickBot="1">
      <c r="C12" s="45" t="s">
        <v>55</v>
      </c>
      <c r="D12" s="46">
        <f>Q8</f>
        <v>0</v>
      </c>
      <c r="E12" s="46">
        <f>SUM(Q19:Q20)</f>
        <v>0</v>
      </c>
      <c r="F12" s="47" t="e">
        <f>E12/D12</f>
        <v>#DIV/0!</v>
      </c>
      <c r="H12" s="492">
        <v>0.73743563761537856</v>
      </c>
      <c r="I12" s="493"/>
      <c r="J12"/>
      <c r="M12" s="37"/>
      <c r="N12" s="38"/>
      <c r="O12" s="39"/>
      <c r="P12" s="40"/>
    </row>
    <row r="13" spans="3:18" s="35" customFormat="1" ht="17.25" customHeight="1">
      <c r="C13" s="48" t="s">
        <v>56</v>
      </c>
      <c r="D13" s="49">
        <f>D12</f>
        <v>0</v>
      </c>
      <c r="E13" s="49">
        <f>Q22</f>
        <v>0</v>
      </c>
      <c r="F13" s="50" t="e">
        <f>E13/D13</f>
        <v>#DIV/0!</v>
      </c>
      <c r="H13"/>
      <c r="I13"/>
      <c r="J13"/>
      <c r="M13" s="37"/>
      <c r="N13" s="38"/>
      <c r="O13" s="39"/>
      <c r="P13" s="40"/>
    </row>
    <row r="14" spans="3:18" s="35" customFormat="1" ht="17.850000000000001" customHeight="1" thickBot="1">
      <c r="C14" s="51" t="s">
        <v>57</v>
      </c>
      <c r="D14" s="52" t="s">
        <v>58</v>
      </c>
      <c r="E14" s="53" t="s">
        <v>58</v>
      </c>
      <c r="F14" s="54" t="s">
        <v>59</v>
      </c>
      <c r="G14" s="55"/>
      <c r="H14"/>
      <c r="I14"/>
      <c r="J14"/>
      <c r="M14" s="37"/>
      <c r="N14" s="38"/>
      <c r="O14" s="39"/>
      <c r="P14" s="40"/>
    </row>
    <row r="15" spans="3:18" s="35" customFormat="1" ht="8.65" customHeight="1">
      <c r="F15" s="26"/>
      <c r="G15" s="55"/>
      <c r="N15" s="56"/>
      <c r="O15" s="56"/>
    </row>
    <row r="16" spans="3:18" ht="15" thickBot="1">
      <c r="C16" s="36" t="s">
        <v>56</v>
      </c>
      <c r="F16" s="57"/>
      <c r="G16" s="58"/>
      <c r="J16" s="59"/>
      <c r="K16" s="60"/>
      <c r="Q16" s="26" t="s">
        <v>35</v>
      </c>
    </row>
    <row r="17" spans="3:19" ht="15" customHeight="1">
      <c r="C17" s="27"/>
      <c r="D17" s="28" t="s">
        <v>190</v>
      </c>
      <c r="E17" s="28" t="s">
        <v>191</v>
      </c>
      <c r="F17" s="28" t="s">
        <v>192</v>
      </c>
      <c r="G17" s="28" t="s">
        <v>193</v>
      </c>
      <c r="H17" s="28" t="s">
        <v>194</v>
      </c>
      <c r="I17" s="28" t="s">
        <v>195</v>
      </c>
      <c r="J17" s="28" t="s">
        <v>196</v>
      </c>
      <c r="K17" s="28" t="s">
        <v>197</v>
      </c>
      <c r="L17" s="28" t="s">
        <v>198</v>
      </c>
      <c r="M17" s="28" t="s">
        <v>199</v>
      </c>
      <c r="N17" s="28" t="s">
        <v>200</v>
      </c>
      <c r="O17" s="28" t="s">
        <v>201</v>
      </c>
      <c r="P17" s="28" t="s">
        <v>202</v>
      </c>
      <c r="Q17" s="29"/>
    </row>
    <row r="18" spans="3:19" s="35" customFormat="1" ht="28.5" customHeight="1">
      <c r="C18" s="61" t="s">
        <v>36</v>
      </c>
      <c r="D18" s="31" t="str">
        <f t="shared" ref="D18:Q18" si="0">D7</f>
        <v>農林漁業</v>
      </c>
      <c r="E18" s="31" t="str">
        <f t="shared" si="0"/>
        <v>鉱業</v>
      </c>
      <c r="F18" s="31" t="str">
        <f t="shared" si="0"/>
        <v>製造業</v>
      </c>
      <c r="G18" s="31" t="str">
        <f t="shared" si="0"/>
        <v>建設</v>
      </c>
      <c r="H18" s="31" t="str">
        <f t="shared" si="0"/>
        <v>電力・ガス・水道</v>
      </c>
      <c r="I18" s="31" t="str">
        <f t="shared" si="0"/>
        <v>商業　　　　　　　　</v>
      </c>
      <c r="J18" s="31" t="str">
        <f t="shared" si="0"/>
        <v>金融・保険　　　　　</v>
      </c>
      <c r="K18" s="31" t="str">
        <f t="shared" si="0"/>
        <v>不動産　　　　　　　</v>
      </c>
      <c r="L18" s="31" t="str">
        <f t="shared" si="0"/>
        <v>運輸・郵便　　　</v>
      </c>
      <c r="M18" s="31" t="str">
        <f t="shared" si="0"/>
        <v>情報通信</v>
      </c>
      <c r="N18" s="31" t="str">
        <f t="shared" si="0"/>
        <v>公務　　　　　　　　</v>
      </c>
      <c r="O18" s="31" t="str">
        <f t="shared" si="0"/>
        <v>サービス業</v>
      </c>
      <c r="P18" s="31" t="str">
        <f t="shared" si="0"/>
        <v>分類不明</v>
      </c>
      <c r="Q18" s="32" t="str">
        <f t="shared" si="0"/>
        <v>合計</v>
      </c>
    </row>
    <row r="19" spans="3:19" s="35" customFormat="1" ht="17.25" customHeight="1">
      <c r="C19" s="62" t="s">
        <v>60</v>
      </c>
      <c r="D19" s="63">
        <f>D8</f>
        <v>0</v>
      </c>
      <c r="E19" s="63">
        <f t="shared" ref="E19:P19" si="1">E8</f>
        <v>0</v>
      </c>
      <c r="F19" s="63">
        <f t="shared" si="1"/>
        <v>0</v>
      </c>
      <c r="G19" s="63">
        <f t="shared" si="1"/>
        <v>0</v>
      </c>
      <c r="H19" s="63">
        <f t="shared" si="1"/>
        <v>0</v>
      </c>
      <c r="I19" s="63">
        <f t="shared" si="1"/>
        <v>0</v>
      </c>
      <c r="J19" s="63">
        <f t="shared" si="1"/>
        <v>0</v>
      </c>
      <c r="K19" s="63">
        <f t="shared" si="1"/>
        <v>0</v>
      </c>
      <c r="L19" s="63">
        <f t="shared" si="1"/>
        <v>0</v>
      </c>
      <c r="M19" s="63">
        <f t="shared" si="1"/>
        <v>0</v>
      </c>
      <c r="N19" s="63">
        <f t="shared" si="1"/>
        <v>0</v>
      </c>
      <c r="O19" s="63">
        <f t="shared" si="1"/>
        <v>0</v>
      </c>
      <c r="P19" s="63">
        <f t="shared" si="1"/>
        <v>0</v>
      </c>
      <c r="Q19" s="64">
        <f>SUM(D19:P19)</f>
        <v>0</v>
      </c>
    </row>
    <row r="20" spans="3:19" s="35" customFormat="1" ht="17.25" customHeight="1">
      <c r="C20" s="65" t="s">
        <v>61</v>
      </c>
      <c r="D20" s="66">
        <f>'１次効果'!$G94</f>
        <v>0</v>
      </c>
      <c r="E20" s="66">
        <f>'１次効果'!$G95</f>
        <v>0</v>
      </c>
      <c r="F20" s="66">
        <f>'１次効果'!$G96</f>
        <v>0</v>
      </c>
      <c r="G20" s="66">
        <f>'１次効果'!$G97</f>
        <v>0</v>
      </c>
      <c r="H20" s="66">
        <f>'１次効果'!$G98</f>
        <v>0</v>
      </c>
      <c r="I20" s="66">
        <f>'１次効果'!$G99</f>
        <v>0</v>
      </c>
      <c r="J20" s="66">
        <f>'１次効果'!$G100</f>
        <v>0</v>
      </c>
      <c r="K20" s="66">
        <f>'１次効果'!$G101</f>
        <v>0</v>
      </c>
      <c r="L20" s="66">
        <f>'１次効果'!$G102</f>
        <v>0</v>
      </c>
      <c r="M20" s="66">
        <f>'１次効果'!$G103</f>
        <v>0</v>
      </c>
      <c r="N20" s="66">
        <f>'１次効果'!$G104</f>
        <v>0</v>
      </c>
      <c r="O20" s="66">
        <f>'１次効果'!$G105</f>
        <v>0</v>
      </c>
      <c r="P20" s="66">
        <f>'１次効果'!$G106</f>
        <v>0</v>
      </c>
      <c r="Q20" s="67">
        <f>SUM(D20:P20)</f>
        <v>0</v>
      </c>
    </row>
    <row r="21" spans="3:19" s="35" customFormat="1" ht="17.100000000000001" customHeight="1">
      <c r="C21" s="65" t="s">
        <v>62</v>
      </c>
      <c r="D21" s="66">
        <f>'２次効果'!$H59</f>
        <v>0</v>
      </c>
      <c r="E21" s="66">
        <f>'２次効果'!$H60</f>
        <v>0</v>
      </c>
      <c r="F21" s="66">
        <f>'２次効果'!$H61</f>
        <v>0</v>
      </c>
      <c r="G21" s="66">
        <f>'２次効果'!$H62</f>
        <v>0</v>
      </c>
      <c r="H21" s="66">
        <f>'２次効果'!$H63</f>
        <v>0</v>
      </c>
      <c r="I21" s="66">
        <f>'２次効果'!$H64</f>
        <v>0</v>
      </c>
      <c r="J21" s="66">
        <f>'２次効果'!$H65</f>
        <v>0</v>
      </c>
      <c r="K21" s="66">
        <f>'２次効果'!$H66</f>
        <v>0</v>
      </c>
      <c r="L21" s="66">
        <f>'２次効果'!$H67</f>
        <v>0</v>
      </c>
      <c r="M21" s="66">
        <f>'２次効果'!$H68</f>
        <v>0</v>
      </c>
      <c r="N21" s="66">
        <f>'２次効果'!$H69</f>
        <v>0</v>
      </c>
      <c r="O21" s="66">
        <f>'２次効果'!$H70</f>
        <v>0</v>
      </c>
      <c r="P21" s="66">
        <f>'２次効果'!$H71</f>
        <v>0</v>
      </c>
      <c r="Q21" s="67">
        <f>SUM(D21:P21)</f>
        <v>0</v>
      </c>
    </row>
    <row r="22" spans="3:19" s="35" customFormat="1" ht="17.25" customHeight="1" thickBot="1">
      <c r="C22" s="68" t="s">
        <v>56</v>
      </c>
      <c r="D22" s="69">
        <f>SUM(D19:D21)</f>
        <v>0</v>
      </c>
      <c r="E22" s="69">
        <f t="shared" ref="E22:Q22" si="2">SUM(E19:E21)</f>
        <v>0</v>
      </c>
      <c r="F22" s="69">
        <f t="shared" si="2"/>
        <v>0</v>
      </c>
      <c r="G22" s="69">
        <f t="shared" si="2"/>
        <v>0</v>
      </c>
      <c r="H22" s="69">
        <f t="shared" si="2"/>
        <v>0</v>
      </c>
      <c r="I22" s="69">
        <f t="shared" si="2"/>
        <v>0</v>
      </c>
      <c r="J22" s="69">
        <f t="shared" si="2"/>
        <v>0</v>
      </c>
      <c r="K22" s="69">
        <f t="shared" si="2"/>
        <v>0</v>
      </c>
      <c r="L22" s="69">
        <f t="shared" si="2"/>
        <v>0</v>
      </c>
      <c r="M22" s="69">
        <f t="shared" si="2"/>
        <v>0</v>
      </c>
      <c r="N22" s="69">
        <f t="shared" si="2"/>
        <v>0</v>
      </c>
      <c r="O22" s="69">
        <f t="shared" si="2"/>
        <v>0</v>
      </c>
      <c r="P22" s="69">
        <f t="shared" si="2"/>
        <v>0</v>
      </c>
      <c r="Q22" s="70">
        <f t="shared" si="2"/>
        <v>0</v>
      </c>
    </row>
    <row r="23" spans="3:19" s="35" customFormat="1" ht="8.65" customHeight="1">
      <c r="D23" s="71"/>
      <c r="E23" s="71"/>
      <c r="F23" s="71"/>
      <c r="G23" s="71"/>
      <c r="H23" s="71"/>
      <c r="I23" s="71"/>
      <c r="J23" s="71"/>
      <c r="K23" s="71"/>
      <c r="L23" s="71"/>
      <c r="M23" s="71"/>
      <c r="N23" s="71"/>
      <c r="O23" s="71"/>
      <c r="P23" s="71"/>
      <c r="Q23" s="71"/>
      <c r="R23" s="71"/>
      <c r="S23" s="72"/>
    </row>
    <row r="24" spans="3:19" s="35" customFormat="1" ht="15" thickBot="1">
      <c r="C24" s="36" t="s">
        <v>63</v>
      </c>
      <c r="D24" s="71"/>
      <c r="E24" s="71"/>
      <c r="F24" s="71"/>
      <c r="G24" s="71"/>
      <c r="H24" s="71"/>
      <c r="I24" s="71"/>
      <c r="J24" s="71"/>
      <c r="K24" s="71"/>
      <c r="L24" s="71"/>
      <c r="M24" s="71"/>
      <c r="N24" s="71"/>
      <c r="O24" s="71"/>
      <c r="P24" s="71"/>
      <c r="Q24" s="26" t="s">
        <v>35</v>
      </c>
      <c r="R24" s="71"/>
      <c r="S24" s="72"/>
    </row>
    <row r="25" spans="3:19" s="35" customFormat="1" ht="13.5">
      <c r="C25" s="27"/>
      <c r="D25" s="28" t="s">
        <v>190</v>
      </c>
      <c r="E25" s="28" t="s">
        <v>191</v>
      </c>
      <c r="F25" s="28" t="s">
        <v>192</v>
      </c>
      <c r="G25" s="28" t="s">
        <v>193</v>
      </c>
      <c r="H25" s="28" t="s">
        <v>194</v>
      </c>
      <c r="I25" s="28" t="s">
        <v>195</v>
      </c>
      <c r="J25" s="28" t="s">
        <v>196</v>
      </c>
      <c r="K25" s="28" t="s">
        <v>197</v>
      </c>
      <c r="L25" s="28" t="s">
        <v>198</v>
      </c>
      <c r="M25" s="28" t="s">
        <v>199</v>
      </c>
      <c r="N25" s="28" t="s">
        <v>200</v>
      </c>
      <c r="O25" s="28" t="s">
        <v>201</v>
      </c>
      <c r="P25" s="28" t="s">
        <v>202</v>
      </c>
      <c r="Q25" s="29"/>
      <c r="R25" s="71"/>
      <c r="S25" s="72"/>
    </row>
    <row r="26" spans="3:19" s="35" customFormat="1" ht="28.5" customHeight="1">
      <c r="C26" s="61" t="s">
        <v>36</v>
      </c>
      <c r="D26" s="31" t="str">
        <f t="shared" ref="D26:Q26" si="3">D7</f>
        <v>農林漁業</v>
      </c>
      <c r="E26" s="31" t="str">
        <f t="shared" si="3"/>
        <v>鉱業</v>
      </c>
      <c r="F26" s="31" t="str">
        <f t="shared" si="3"/>
        <v>製造業</v>
      </c>
      <c r="G26" s="31" t="str">
        <f t="shared" si="3"/>
        <v>建設</v>
      </c>
      <c r="H26" s="31" t="str">
        <f t="shared" si="3"/>
        <v>電力・ガス・水道</v>
      </c>
      <c r="I26" s="31" t="str">
        <f t="shared" si="3"/>
        <v>商業　　　　　　　　</v>
      </c>
      <c r="J26" s="31" t="str">
        <f t="shared" si="3"/>
        <v>金融・保険　　　　　</v>
      </c>
      <c r="K26" s="31" t="str">
        <f t="shared" si="3"/>
        <v>不動産　　　　　　　</v>
      </c>
      <c r="L26" s="31" t="str">
        <f t="shared" si="3"/>
        <v>運輸・郵便　　　</v>
      </c>
      <c r="M26" s="31" t="str">
        <f t="shared" si="3"/>
        <v>情報通信</v>
      </c>
      <c r="N26" s="31" t="str">
        <f t="shared" si="3"/>
        <v>公務　　　　　　　　</v>
      </c>
      <c r="O26" s="31" t="str">
        <f t="shared" si="3"/>
        <v>サービス業</v>
      </c>
      <c r="P26" s="31" t="str">
        <f t="shared" si="3"/>
        <v>分類不明</v>
      </c>
      <c r="Q26" s="73" t="str">
        <f t="shared" si="3"/>
        <v>合計</v>
      </c>
    </row>
    <row r="27" spans="3:19" s="35" customFormat="1" ht="17.25" customHeight="1">
      <c r="C27" s="62" t="s">
        <v>60</v>
      </c>
      <c r="D27" s="63">
        <f>'２次効果'!$D$5</f>
        <v>0</v>
      </c>
      <c r="E27" s="63">
        <f>'２次効果'!$D$6</f>
        <v>0</v>
      </c>
      <c r="F27" s="63">
        <f>'２次効果'!$D$7</f>
        <v>0</v>
      </c>
      <c r="G27" s="63">
        <f>'２次効果'!$D$8</f>
        <v>0</v>
      </c>
      <c r="H27" s="63">
        <f>'２次効果'!$D$9</f>
        <v>0</v>
      </c>
      <c r="I27" s="63">
        <f>'２次効果'!$D$10</f>
        <v>0</v>
      </c>
      <c r="J27" s="63">
        <f>'２次効果'!$D$11</f>
        <v>0</v>
      </c>
      <c r="K27" s="63">
        <f>'２次効果'!$D$12</f>
        <v>0</v>
      </c>
      <c r="L27" s="63">
        <f>'２次効果'!$D$13</f>
        <v>0</v>
      </c>
      <c r="M27" s="63">
        <f>'２次効果'!$D$14</f>
        <v>0</v>
      </c>
      <c r="N27" s="63">
        <f>'２次効果'!$D$15</f>
        <v>0</v>
      </c>
      <c r="O27" s="63">
        <f>'２次効果'!$D$16</f>
        <v>0</v>
      </c>
      <c r="P27" s="63">
        <f>'２次効果'!$D$17</f>
        <v>0</v>
      </c>
      <c r="Q27" s="64">
        <f>SUM(D27:P27)</f>
        <v>0</v>
      </c>
    </row>
    <row r="28" spans="3:19" s="35" customFormat="1" ht="17.25" customHeight="1">
      <c r="C28" s="65" t="s">
        <v>61</v>
      </c>
      <c r="D28" s="66">
        <f>'２次効果'!$E$5</f>
        <v>0</v>
      </c>
      <c r="E28" s="66">
        <f>'２次効果'!$E$6</f>
        <v>0</v>
      </c>
      <c r="F28" s="66">
        <f>'２次効果'!$E$7</f>
        <v>0</v>
      </c>
      <c r="G28" s="66">
        <f>'２次効果'!$E$8</f>
        <v>0</v>
      </c>
      <c r="H28" s="66">
        <f>'２次効果'!$E$9</f>
        <v>0</v>
      </c>
      <c r="I28" s="66">
        <f>'２次効果'!$E$10</f>
        <v>0</v>
      </c>
      <c r="J28" s="66">
        <f>'２次効果'!$E$11</f>
        <v>0</v>
      </c>
      <c r="K28" s="66">
        <f>'２次効果'!$E$12</f>
        <v>0</v>
      </c>
      <c r="L28" s="66">
        <f>'２次効果'!$E$13</f>
        <v>0</v>
      </c>
      <c r="M28" s="66">
        <f>'２次効果'!$E$14</f>
        <v>0</v>
      </c>
      <c r="N28" s="66">
        <f>'２次効果'!$E$15</f>
        <v>0</v>
      </c>
      <c r="O28" s="66">
        <f>'２次効果'!$E$16</f>
        <v>0</v>
      </c>
      <c r="P28" s="66">
        <f>'２次効果'!$E$17</f>
        <v>0</v>
      </c>
      <c r="Q28" s="67">
        <f>SUM(D28:P28)</f>
        <v>0</v>
      </c>
    </row>
    <row r="29" spans="3:19" s="35" customFormat="1" ht="17.25" customHeight="1">
      <c r="C29" s="65" t="s">
        <v>62</v>
      </c>
      <c r="D29" s="66">
        <f>'２次効果'!$L59</f>
        <v>0</v>
      </c>
      <c r="E29" s="66">
        <f>'２次効果'!$L60</f>
        <v>0</v>
      </c>
      <c r="F29" s="66">
        <f>'２次効果'!$L61</f>
        <v>0</v>
      </c>
      <c r="G29" s="66">
        <f>'２次効果'!$L62</f>
        <v>0</v>
      </c>
      <c r="H29" s="66">
        <f>'２次効果'!$L63</f>
        <v>0</v>
      </c>
      <c r="I29" s="66">
        <f>'２次効果'!$L64</f>
        <v>0</v>
      </c>
      <c r="J29" s="66">
        <f>'２次効果'!$L65</f>
        <v>0</v>
      </c>
      <c r="K29" s="66">
        <f>'２次効果'!$L66</f>
        <v>0</v>
      </c>
      <c r="L29" s="66">
        <f>'２次効果'!$L67</f>
        <v>0</v>
      </c>
      <c r="M29" s="66">
        <f>'２次効果'!$L68</f>
        <v>0</v>
      </c>
      <c r="N29" s="66">
        <f>'２次効果'!$L69</f>
        <v>0</v>
      </c>
      <c r="O29" s="66">
        <f>'２次効果'!$L70</f>
        <v>0</v>
      </c>
      <c r="P29" s="66">
        <f>'２次効果'!$L71</f>
        <v>0</v>
      </c>
      <c r="Q29" s="67">
        <f>SUM(D29:P29)</f>
        <v>0</v>
      </c>
    </row>
    <row r="30" spans="3:19" s="35" customFormat="1" ht="17.25" customHeight="1" thickBot="1">
      <c r="C30" s="68" t="s">
        <v>56</v>
      </c>
      <c r="D30" s="69">
        <f>SUM(D27:D29)</f>
        <v>0</v>
      </c>
      <c r="E30" s="69">
        <f t="shared" ref="E30:Q30" si="4">SUM(E27:E29)</f>
        <v>0</v>
      </c>
      <c r="F30" s="69">
        <f t="shared" si="4"/>
        <v>0</v>
      </c>
      <c r="G30" s="69">
        <f t="shared" si="4"/>
        <v>0</v>
      </c>
      <c r="H30" s="69">
        <f t="shared" si="4"/>
        <v>0</v>
      </c>
      <c r="I30" s="69">
        <f t="shared" si="4"/>
        <v>0</v>
      </c>
      <c r="J30" s="69">
        <f t="shared" si="4"/>
        <v>0</v>
      </c>
      <c r="K30" s="69">
        <f t="shared" si="4"/>
        <v>0</v>
      </c>
      <c r="L30" s="69">
        <f t="shared" si="4"/>
        <v>0</v>
      </c>
      <c r="M30" s="69">
        <f t="shared" si="4"/>
        <v>0</v>
      </c>
      <c r="N30" s="69">
        <f t="shared" si="4"/>
        <v>0</v>
      </c>
      <c r="O30" s="69">
        <f t="shared" si="4"/>
        <v>0</v>
      </c>
      <c r="P30" s="69">
        <f t="shared" si="4"/>
        <v>0</v>
      </c>
      <c r="Q30" s="70">
        <f t="shared" si="4"/>
        <v>0</v>
      </c>
    </row>
    <row r="31" spans="3:19" s="35" customFormat="1" ht="8.65" customHeight="1">
      <c r="D31" s="71"/>
      <c r="E31" s="71"/>
      <c r="F31" s="71"/>
      <c r="G31" s="71"/>
      <c r="H31" s="71"/>
      <c r="I31" s="71"/>
      <c r="J31" s="71"/>
      <c r="K31" s="71"/>
      <c r="L31" s="71"/>
      <c r="M31" s="71"/>
      <c r="N31" s="71"/>
      <c r="O31" s="71"/>
      <c r="P31" s="71"/>
      <c r="Q31" s="71"/>
      <c r="R31" s="71"/>
    </row>
    <row r="32" spans="3:19" s="35" customFormat="1" ht="15" thickBot="1">
      <c r="C32" s="36" t="s">
        <v>64</v>
      </c>
      <c r="D32" s="71"/>
      <c r="E32" s="71"/>
      <c r="F32" s="71"/>
      <c r="G32" s="71"/>
      <c r="H32" s="71"/>
      <c r="I32" s="71"/>
      <c r="J32" s="71"/>
      <c r="K32" s="71"/>
      <c r="L32" s="71"/>
      <c r="M32" s="71"/>
      <c r="N32" s="71"/>
      <c r="O32" s="71"/>
      <c r="P32" s="71"/>
      <c r="Q32" s="26" t="s">
        <v>35</v>
      </c>
      <c r="R32" s="71"/>
    </row>
    <row r="33" spans="3:19" s="35" customFormat="1" ht="13.5">
      <c r="C33" s="27"/>
      <c r="D33" s="28" t="s">
        <v>190</v>
      </c>
      <c r="E33" s="28" t="s">
        <v>191</v>
      </c>
      <c r="F33" s="28" t="s">
        <v>192</v>
      </c>
      <c r="G33" s="28" t="s">
        <v>193</v>
      </c>
      <c r="H33" s="28" t="s">
        <v>194</v>
      </c>
      <c r="I33" s="28" t="s">
        <v>195</v>
      </c>
      <c r="J33" s="28" t="s">
        <v>196</v>
      </c>
      <c r="K33" s="28" t="s">
        <v>197</v>
      </c>
      <c r="L33" s="28" t="s">
        <v>198</v>
      </c>
      <c r="M33" s="28" t="s">
        <v>199</v>
      </c>
      <c r="N33" s="28" t="s">
        <v>200</v>
      </c>
      <c r="O33" s="28" t="s">
        <v>201</v>
      </c>
      <c r="P33" s="28" t="s">
        <v>202</v>
      </c>
      <c r="Q33" s="29"/>
      <c r="R33" s="71"/>
    </row>
    <row r="34" spans="3:19" s="35" customFormat="1" ht="28.5" customHeight="1">
      <c r="C34" s="61" t="s">
        <v>36</v>
      </c>
      <c r="D34" s="31" t="str">
        <f t="shared" ref="D34:Q34" si="5">D7</f>
        <v>農林漁業</v>
      </c>
      <c r="E34" s="31" t="str">
        <f t="shared" si="5"/>
        <v>鉱業</v>
      </c>
      <c r="F34" s="31" t="str">
        <f t="shared" si="5"/>
        <v>製造業</v>
      </c>
      <c r="G34" s="31" t="str">
        <f t="shared" si="5"/>
        <v>建設</v>
      </c>
      <c r="H34" s="31" t="str">
        <f t="shared" si="5"/>
        <v>電力・ガス・水道</v>
      </c>
      <c r="I34" s="31" t="str">
        <f t="shared" si="5"/>
        <v>商業　　　　　　　　</v>
      </c>
      <c r="J34" s="31" t="str">
        <f t="shared" si="5"/>
        <v>金融・保険　　　　　</v>
      </c>
      <c r="K34" s="31" t="str">
        <f t="shared" si="5"/>
        <v>不動産　　　　　　　</v>
      </c>
      <c r="L34" s="31" t="str">
        <f t="shared" si="5"/>
        <v>運輸・郵便　　　</v>
      </c>
      <c r="M34" s="31" t="str">
        <f t="shared" si="5"/>
        <v>情報通信</v>
      </c>
      <c r="N34" s="31" t="str">
        <f t="shared" si="5"/>
        <v>公務　　　　　　　　</v>
      </c>
      <c r="O34" s="31" t="str">
        <f t="shared" si="5"/>
        <v>サービス業</v>
      </c>
      <c r="P34" s="31" t="str">
        <f t="shared" si="5"/>
        <v>分類不明</v>
      </c>
      <c r="Q34" s="73" t="str">
        <f t="shared" si="5"/>
        <v>合計</v>
      </c>
    </row>
    <row r="35" spans="3:19" s="35" customFormat="1" ht="17.25" customHeight="1">
      <c r="C35" s="62" t="s">
        <v>60</v>
      </c>
      <c r="D35" s="63">
        <f>D19*'１次効果'!$M94</f>
        <v>0</v>
      </c>
      <c r="E35" s="63">
        <f>E19*'１次効果'!$M95</f>
        <v>0</v>
      </c>
      <c r="F35" s="63">
        <f>F19*'１次効果'!$M96</f>
        <v>0</v>
      </c>
      <c r="G35" s="63">
        <f>G19*'１次効果'!$M97</f>
        <v>0</v>
      </c>
      <c r="H35" s="63">
        <f>H19*'１次効果'!$M98</f>
        <v>0</v>
      </c>
      <c r="I35" s="63">
        <f>I19*'１次効果'!$M99</f>
        <v>0</v>
      </c>
      <c r="J35" s="63">
        <f>J19*'１次効果'!$M100</f>
        <v>0</v>
      </c>
      <c r="K35" s="63">
        <f>K19*'１次効果'!$M101</f>
        <v>0</v>
      </c>
      <c r="L35" s="63">
        <f>L19*'１次効果'!$M102</f>
        <v>0</v>
      </c>
      <c r="M35" s="63">
        <f>M19*'１次効果'!$M103</f>
        <v>0</v>
      </c>
      <c r="N35" s="63">
        <f>N19*'１次効果'!$M104</f>
        <v>0</v>
      </c>
      <c r="O35" s="63">
        <f>O19*'１次効果'!$M105</f>
        <v>0</v>
      </c>
      <c r="P35" s="63">
        <f>P19*'１次効果'!$M106</f>
        <v>0</v>
      </c>
      <c r="Q35" s="64">
        <f>SUM(D35:P35)</f>
        <v>0</v>
      </c>
    </row>
    <row r="36" spans="3:19" s="35" customFormat="1" ht="17.25" customHeight="1">
      <c r="C36" s="65" t="s">
        <v>61</v>
      </c>
      <c r="D36" s="66">
        <f>'１次効果'!$O94</f>
        <v>0</v>
      </c>
      <c r="E36" s="66">
        <f>'１次効果'!$O95</f>
        <v>0</v>
      </c>
      <c r="F36" s="66">
        <f>'１次効果'!$O96</f>
        <v>0</v>
      </c>
      <c r="G36" s="66">
        <f>'１次効果'!$O97</f>
        <v>0</v>
      </c>
      <c r="H36" s="66">
        <f>'１次効果'!$O98</f>
        <v>0</v>
      </c>
      <c r="I36" s="66">
        <f>'１次効果'!$O99</f>
        <v>0</v>
      </c>
      <c r="J36" s="66">
        <f>'１次効果'!$O100</f>
        <v>0</v>
      </c>
      <c r="K36" s="66">
        <f>'１次効果'!$O101</f>
        <v>0</v>
      </c>
      <c r="L36" s="66">
        <f>'１次効果'!$O102</f>
        <v>0</v>
      </c>
      <c r="M36" s="66">
        <f>'１次効果'!$O103</f>
        <v>0</v>
      </c>
      <c r="N36" s="66">
        <f>'１次効果'!$O104</f>
        <v>0</v>
      </c>
      <c r="O36" s="66">
        <f>'１次効果'!$O105</f>
        <v>0</v>
      </c>
      <c r="P36" s="66">
        <f>'１次効果'!$O106</f>
        <v>0</v>
      </c>
      <c r="Q36" s="67">
        <f>SUM(D36:P36)</f>
        <v>0</v>
      </c>
    </row>
    <row r="37" spans="3:19" s="35" customFormat="1" ht="17.25" customHeight="1">
      <c r="C37" s="65" t="s">
        <v>62</v>
      </c>
      <c r="D37" s="66">
        <f>'２次効果'!$P59</f>
        <v>0</v>
      </c>
      <c r="E37" s="66">
        <f>'２次効果'!$P60</f>
        <v>0</v>
      </c>
      <c r="F37" s="66">
        <f>'２次効果'!$P61</f>
        <v>0</v>
      </c>
      <c r="G37" s="66">
        <f>'２次効果'!$P62</f>
        <v>0</v>
      </c>
      <c r="H37" s="66">
        <f>'２次効果'!$P63</f>
        <v>0</v>
      </c>
      <c r="I37" s="66">
        <f>'２次効果'!$P64</f>
        <v>0</v>
      </c>
      <c r="J37" s="66">
        <f>'２次効果'!$P65</f>
        <v>0</v>
      </c>
      <c r="K37" s="66">
        <f>'２次効果'!$P66</f>
        <v>0</v>
      </c>
      <c r="L37" s="66">
        <f>'２次効果'!$P67</f>
        <v>0</v>
      </c>
      <c r="M37" s="66">
        <f>'２次効果'!$P68</f>
        <v>0</v>
      </c>
      <c r="N37" s="66">
        <f>'２次効果'!$P69</f>
        <v>0</v>
      </c>
      <c r="O37" s="66">
        <f>'２次効果'!$P70</f>
        <v>0</v>
      </c>
      <c r="P37" s="66">
        <f>'２次効果'!$P71</f>
        <v>0</v>
      </c>
      <c r="Q37" s="67">
        <f>SUM(D37:P37)</f>
        <v>0</v>
      </c>
    </row>
    <row r="38" spans="3:19" s="35" customFormat="1" ht="17.25" customHeight="1" thickBot="1">
      <c r="C38" s="68" t="s">
        <v>56</v>
      </c>
      <c r="D38" s="69">
        <f t="shared" ref="D38:Q38" si="6">SUM(D35:D37)</f>
        <v>0</v>
      </c>
      <c r="E38" s="69">
        <f t="shared" si="6"/>
        <v>0</v>
      </c>
      <c r="F38" s="69">
        <f t="shared" si="6"/>
        <v>0</v>
      </c>
      <c r="G38" s="69">
        <f t="shared" si="6"/>
        <v>0</v>
      </c>
      <c r="H38" s="69">
        <f t="shared" si="6"/>
        <v>0</v>
      </c>
      <c r="I38" s="69">
        <f t="shared" si="6"/>
        <v>0</v>
      </c>
      <c r="J38" s="69">
        <f t="shared" si="6"/>
        <v>0</v>
      </c>
      <c r="K38" s="69">
        <f t="shared" si="6"/>
        <v>0</v>
      </c>
      <c r="L38" s="69">
        <f t="shared" si="6"/>
        <v>0</v>
      </c>
      <c r="M38" s="69">
        <f t="shared" si="6"/>
        <v>0</v>
      </c>
      <c r="N38" s="69">
        <f t="shared" si="6"/>
        <v>0</v>
      </c>
      <c r="O38" s="69">
        <f t="shared" si="6"/>
        <v>0</v>
      </c>
      <c r="P38" s="69">
        <f t="shared" si="6"/>
        <v>0</v>
      </c>
      <c r="Q38" s="70">
        <f t="shared" si="6"/>
        <v>0</v>
      </c>
    </row>
    <row r="39" spans="3:19" s="35" customFormat="1" ht="13.5">
      <c r="C39" s="35" t="s">
        <v>65</v>
      </c>
      <c r="D39" s="72"/>
      <c r="E39" s="72"/>
      <c r="F39" s="72"/>
      <c r="G39" s="72"/>
      <c r="H39" s="72"/>
      <c r="I39" s="72"/>
      <c r="J39" s="72"/>
      <c r="K39" s="72"/>
      <c r="L39" s="72"/>
      <c r="M39" s="72"/>
      <c r="N39" s="72"/>
      <c r="O39" s="72"/>
      <c r="P39" s="72"/>
      <c r="Q39" s="72"/>
      <c r="R39" s="72"/>
      <c r="S39" s="72"/>
    </row>
    <row r="40" spans="3:19" s="35" customFormat="1" ht="13.5">
      <c r="D40" s="72"/>
      <c r="E40" s="72"/>
      <c r="F40" s="72"/>
      <c r="G40" s="72"/>
      <c r="H40" s="72"/>
      <c r="I40" s="72"/>
      <c r="J40" s="72"/>
      <c r="K40" s="72"/>
      <c r="L40" s="72"/>
      <c r="M40" s="72"/>
      <c r="N40" s="72"/>
      <c r="O40" s="72"/>
      <c r="P40" s="72"/>
      <c r="Q40" s="72"/>
      <c r="R40" s="72"/>
      <c r="S40" s="72"/>
    </row>
    <row r="41" spans="3:19" s="35" customFormat="1" ht="13.5">
      <c r="D41" s="72"/>
      <c r="E41" s="72"/>
      <c r="F41" s="72"/>
      <c r="G41" s="72"/>
      <c r="H41" s="72"/>
      <c r="I41" s="72"/>
      <c r="J41" s="72"/>
      <c r="K41" s="72"/>
      <c r="L41" s="72"/>
      <c r="M41" s="72"/>
      <c r="N41" s="72"/>
      <c r="O41" s="72"/>
      <c r="P41" s="72"/>
      <c r="Q41" s="72"/>
      <c r="R41" s="72"/>
      <c r="S41" s="72"/>
    </row>
    <row r="42" spans="3:19" s="35" customFormat="1" ht="13.5">
      <c r="D42" s="72"/>
      <c r="E42" s="72"/>
      <c r="F42" s="72"/>
      <c r="G42" s="72"/>
      <c r="H42" s="72"/>
      <c r="I42" s="72"/>
      <c r="J42" s="72"/>
      <c r="K42" s="72"/>
      <c r="L42" s="72"/>
      <c r="M42" s="72"/>
      <c r="N42" s="72"/>
      <c r="O42" s="72"/>
      <c r="P42" s="72"/>
      <c r="Q42" s="72"/>
      <c r="R42" s="72"/>
      <c r="S42" s="72"/>
    </row>
    <row r="43" spans="3:19" s="35" customFormat="1" ht="13.5">
      <c r="D43" s="72"/>
      <c r="E43" s="72"/>
      <c r="F43" s="72"/>
      <c r="G43" s="72"/>
      <c r="H43" s="72"/>
      <c r="I43" s="72"/>
      <c r="J43" s="72"/>
      <c r="K43" s="72"/>
      <c r="L43" s="72"/>
      <c r="M43" s="72"/>
      <c r="N43" s="72"/>
      <c r="O43" s="72"/>
      <c r="P43" s="72"/>
      <c r="Q43" s="72"/>
      <c r="R43" s="72"/>
      <c r="S43" s="72"/>
    </row>
    <row r="44" spans="3:19" s="35" customFormat="1" ht="13.5">
      <c r="D44" s="72"/>
      <c r="E44" s="72"/>
      <c r="F44" s="72"/>
      <c r="G44" s="72"/>
      <c r="H44" s="72"/>
      <c r="I44" s="72"/>
      <c r="J44" s="72"/>
      <c r="K44" s="72"/>
      <c r="L44" s="72"/>
      <c r="M44" s="72"/>
      <c r="N44" s="72"/>
      <c r="O44" s="72"/>
      <c r="P44" s="72"/>
      <c r="Q44" s="72"/>
      <c r="R44" s="72"/>
      <c r="S44" s="72"/>
    </row>
    <row r="45" spans="3:19" s="35" customFormat="1" ht="13.5">
      <c r="D45" s="72"/>
      <c r="E45" s="72"/>
      <c r="F45" s="72"/>
      <c r="G45" s="72"/>
      <c r="H45" s="72"/>
      <c r="I45" s="72"/>
      <c r="J45" s="72"/>
      <c r="K45" s="72"/>
      <c r="L45" s="72"/>
      <c r="M45" s="72"/>
      <c r="N45" s="72"/>
      <c r="O45" s="72"/>
      <c r="P45" s="72"/>
      <c r="Q45" s="72"/>
      <c r="R45" s="72"/>
      <c r="S45" s="72"/>
    </row>
    <row r="46" spans="3:19" s="35" customFormat="1" ht="13.5">
      <c r="D46" s="72"/>
      <c r="E46" s="72"/>
      <c r="F46" s="72"/>
      <c r="G46" s="72"/>
      <c r="H46" s="72"/>
      <c r="I46" s="72"/>
      <c r="J46" s="72"/>
      <c r="K46" s="72"/>
      <c r="L46" s="72"/>
      <c r="M46" s="72"/>
      <c r="N46" s="72"/>
      <c r="O46" s="72"/>
      <c r="P46" s="72"/>
      <c r="Q46" s="72"/>
      <c r="R46" s="72"/>
      <c r="S46" s="72"/>
    </row>
    <row r="47" spans="3:19" s="35" customFormat="1" ht="13.5">
      <c r="D47" s="72"/>
      <c r="E47" s="72"/>
      <c r="F47" s="72"/>
      <c r="G47" s="72"/>
      <c r="H47" s="72"/>
      <c r="I47" s="72"/>
      <c r="J47" s="72"/>
      <c r="K47" s="72"/>
      <c r="L47" s="72"/>
      <c r="M47" s="72"/>
      <c r="N47" s="72"/>
      <c r="O47" s="72"/>
      <c r="P47" s="72"/>
      <c r="Q47" s="72"/>
      <c r="R47" s="72"/>
      <c r="S47" s="72"/>
    </row>
    <row r="48" spans="3:19" s="35" customFormat="1" ht="13.5">
      <c r="D48" s="72"/>
      <c r="E48" s="72"/>
      <c r="F48" s="72"/>
      <c r="G48" s="72"/>
      <c r="H48" s="72"/>
      <c r="I48" s="72"/>
      <c r="J48" s="72"/>
      <c r="K48" s="72"/>
      <c r="L48" s="72"/>
      <c r="M48" s="72"/>
      <c r="N48" s="72"/>
      <c r="O48" s="72"/>
      <c r="P48" s="72"/>
      <c r="Q48" s="72"/>
      <c r="R48" s="72"/>
      <c r="S48" s="72"/>
    </row>
    <row r="49" spans="4:19" s="35" customFormat="1" ht="13.5">
      <c r="D49" s="72"/>
      <c r="E49" s="72"/>
      <c r="F49" s="72"/>
      <c r="G49" s="72"/>
      <c r="H49" s="72"/>
      <c r="I49" s="72"/>
      <c r="J49" s="72"/>
      <c r="K49" s="72"/>
      <c r="L49" s="72"/>
      <c r="M49" s="72"/>
      <c r="N49" s="72"/>
      <c r="O49" s="72"/>
      <c r="P49" s="72"/>
      <c r="Q49" s="72"/>
      <c r="R49" s="72"/>
      <c r="S49" s="72"/>
    </row>
    <row r="50" spans="4:19" s="35" customFormat="1" ht="13.5">
      <c r="D50" s="72"/>
      <c r="E50" s="72"/>
      <c r="F50" s="72"/>
      <c r="G50" s="72"/>
      <c r="H50" s="72"/>
      <c r="I50" s="72"/>
      <c r="J50" s="72"/>
      <c r="K50" s="72"/>
      <c r="L50" s="72"/>
      <c r="M50" s="72"/>
      <c r="N50" s="72"/>
      <c r="O50" s="72"/>
      <c r="P50" s="72"/>
      <c r="Q50" s="72"/>
      <c r="R50" s="72"/>
      <c r="S50" s="72"/>
    </row>
    <row r="51" spans="4:19" s="35" customFormat="1" ht="13.5">
      <c r="D51" s="72"/>
      <c r="E51" s="72"/>
      <c r="F51" s="72"/>
      <c r="G51" s="72"/>
      <c r="H51" s="72"/>
      <c r="I51" s="72"/>
      <c r="J51" s="72"/>
      <c r="K51" s="72"/>
      <c r="L51" s="72"/>
      <c r="M51" s="72"/>
      <c r="N51" s="72"/>
      <c r="O51" s="72"/>
      <c r="P51" s="72"/>
      <c r="Q51" s="72"/>
      <c r="R51" s="72"/>
      <c r="S51" s="72"/>
    </row>
    <row r="52" spans="4:19" s="35" customFormat="1" ht="13.5">
      <c r="D52" s="72"/>
      <c r="E52" s="72"/>
      <c r="F52" s="72"/>
      <c r="G52" s="72"/>
      <c r="H52" s="72"/>
      <c r="I52" s="72"/>
      <c r="J52" s="72"/>
      <c r="K52" s="72"/>
      <c r="L52" s="72"/>
      <c r="M52" s="72"/>
      <c r="N52" s="72"/>
      <c r="O52" s="72"/>
      <c r="P52" s="72"/>
      <c r="Q52" s="72"/>
      <c r="R52" s="72"/>
      <c r="S52" s="72"/>
    </row>
    <row r="53" spans="4:19" s="35" customFormat="1" ht="13.5">
      <c r="D53" s="72"/>
      <c r="E53" s="72"/>
      <c r="F53" s="72"/>
      <c r="G53" s="72"/>
      <c r="H53" s="72"/>
      <c r="I53" s="72"/>
      <c r="J53" s="72"/>
      <c r="K53" s="72"/>
      <c r="L53" s="72"/>
      <c r="M53" s="72"/>
      <c r="N53" s="72"/>
      <c r="O53" s="72"/>
      <c r="P53" s="72"/>
      <c r="Q53" s="72"/>
      <c r="R53" s="72"/>
      <c r="S53" s="72"/>
    </row>
    <row r="54" spans="4:19" s="35" customFormat="1" ht="13.5">
      <c r="D54" s="72"/>
      <c r="E54" s="72"/>
      <c r="F54" s="72"/>
      <c r="G54" s="72"/>
      <c r="H54" s="72"/>
      <c r="I54" s="72"/>
      <c r="J54" s="72"/>
      <c r="K54" s="72"/>
      <c r="L54" s="72"/>
      <c r="M54" s="72"/>
      <c r="N54" s="72"/>
      <c r="O54" s="72"/>
      <c r="P54" s="72"/>
      <c r="Q54" s="72"/>
      <c r="R54" s="72"/>
      <c r="S54" s="72"/>
    </row>
    <row r="55" spans="4:19" s="35" customFormat="1" ht="36" customHeight="1">
      <c r="D55" s="72"/>
      <c r="E55" s="72"/>
      <c r="F55" s="72"/>
      <c r="G55" s="72"/>
      <c r="H55" s="74"/>
      <c r="I55" s="74"/>
      <c r="J55" s="74"/>
      <c r="K55" s="74"/>
      <c r="L55" s="72"/>
      <c r="M55" s="72"/>
      <c r="N55" s="72"/>
      <c r="O55" s="72"/>
      <c r="P55" s="72"/>
      <c r="Q55" s="72"/>
      <c r="R55" s="72"/>
      <c r="S55" s="72"/>
    </row>
    <row r="56" spans="4:19" s="35" customFormat="1" ht="13.5">
      <c r="D56" s="72"/>
      <c r="E56" s="72"/>
      <c r="F56" s="72"/>
      <c r="G56" s="72"/>
      <c r="H56" s="72"/>
      <c r="I56" s="72"/>
      <c r="J56" s="72"/>
      <c r="K56" s="72"/>
      <c r="L56" s="72"/>
      <c r="M56" s="72"/>
      <c r="N56" s="72"/>
      <c r="O56" s="72"/>
      <c r="P56" s="72"/>
      <c r="Q56" s="72"/>
      <c r="R56" s="72"/>
      <c r="S56" s="72"/>
    </row>
    <row r="57" spans="4:19" s="35" customFormat="1" ht="13.5">
      <c r="D57" s="72"/>
      <c r="E57" s="72"/>
      <c r="F57" s="72"/>
      <c r="G57" s="72"/>
      <c r="H57" s="72"/>
      <c r="I57" s="72"/>
      <c r="J57" s="72"/>
      <c r="K57" s="72"/>
      <c r="L57" s="72"/>
      <c r="M57" s="72"/>
      <c r="N57" s="72"/>
      <c r="O57" s="72"/>
      <c r="P57" s="72"/>
      <c r="Q57" s="72"/>
      <c r="R57" s="72"/>
      <c r="S57" s="72"/>
    </row>
    <row r="58" spans="4:19" s="35" customFormat="1" ht="13.5">
      <c r="D58" s="72"/>
      <c r="E58" s="72"/>
      <c r="F58" s="72"/>
      <c r="G58" s="72"/>
      <c r="H58" s="72"/>
      <c r="I58" s="72"/>
      <c r="J58" s="72"/>
      <c r="K58" s="72"/>
      <c r="L58" s="72"/>
      <c r="M58" s="72"/>
      <c r="N58" s="72"/>
      <c r="O58" s="72"/>
      <c r="P58" s="72"/>
      <c r="Q58" s="72"/>
      <c r="R58" s="72"/>
      <c r="S58" s="72"/>
    </row>
    <row r="59" spans="4:19" s="35" customFormat="1" ht="13.5">
      <c r="D59" s="72"/>
      <c r="E59" s="72"/>
      <c r="F59" s="72"/>
      <c r="G59" s="72"/>
      <c r="H59" s="72"/>
      <c r="I59" s="72"/>
      <c r="J59" s="72"/>
      <c r="K59" s="72"/>
      <c r="L59" s="72"/>
      <c r="M59" s="72"/>
      <c r="N59" s="72"/>
      <c r="O59" s="72"/>
      <c r="P59" s="72"/>
      <c r="Q59" s="72"/>
      <c r="R59" s="72"/>
      <c r="S59" s="72"/>
    </row>
    <row r="60" spans="4:19" s="35" customFormat="1" ht="13.5">
      <c r="D60" s="72"/>
      <c r="E60" s="72"/>
      <c r="F60" s="72"/>
      <c r="G60" s="72"/>
      <c r="H60" s="72"/>
      <c r="I60" s="72"/>
      <c r="J60" s="72"/>
      <c r="K60" s="72"/>
      <c r="L60" s="72"/>
      <c r="M60" s="72"/>
      <c r="N60" s="72"/>
      <c r="O60" s="72"/>
      <c r="P60" s="72"/>
      <c r="Q60" s="72"/>
      <c r="R60" s="72"/>
      <c r="S60" s="72"/>
    </row>
    <row r="61" spans="4:19" s="35" customFormat="1" ht="13.5">
      <c r="D61" s="72"/>
      <c r="E61" s="72"/>
      <c r="F61" s="72"/>
      <c r="G61" s="72"/>
      <c r="H61" s="72"/>
      <c r="I61" s="72"/>
      <c r="J61" s="72"/>
      <c r="K61" s="72"/>
      <c r="L61" s="72"/>
      <c r="M61" s="72"/>
      <c r="N61" s="72"/>
      <c r="O61" s="72"/>
      <c r="P61" s="72"/>
      <c r="Q61" s="72"/>
      <c r="R61" s="72"/>
      <c r="S61" s="72"/>
    </row>
    <row r="62" spans="4:19" s="35" customFormat="1" ht="13.5">
      <c r="D62" s="72"/>
      <c r="E62" s="72"/>
      <c r="F62" s="72"/>
      <c r="G62" s="72"/>
      <c r="H62" s="72"/>
      <c r="I62" s="72"/>
      <c r="J62" s="72"/>
      <c r="K62" s="72"/>
      <c r="L62" s="72"/>
      <c r="M62" s="72"/>
      <c r="N62" s="72"/>
      <c r="O62" s="72"/>
      <c r="P62" s="72"/>
      <c r="Q62" s="72"/>
      <c r="R62" s="72"/>
      <c r="S62" s="72"/>
    </row>
    <row r="63" spans="4:19" s="35" customFormat="1" ht="13.5">
      <c r="D63" s="72"/>
      <c r="E63" s="72"/>
      <c r="F63" s="72"/>
      <c r="G63" s="72"/>
      <c r="H63" s="72"/>
      <c r="I63" s="72"/>
      <c r="J63" s="72"/>
      <c r="K63" s="72"/>
      <c r="L63" s="72"/>
      <c r="M63" s="72"/>
      <c r="N63" s="72"/>
      <c r="O63" s="72"/>
      <c r="P63" s="72"/>
      <c r="Q63" s="72"/>
      <c r="R63" s="72"/>
      <c r="S63" s="72"/>
    </row>
    <row r="64" spans="4:19" s="35" customFormat="1" ht="13.5">
      <c r="D64" s="72"/>
      <c r="E64" s="72"/>
      <c r="F64" s="72"/>
      <c r="G64" s="72"/>
      <c r="H64" s="72"/>
      <c r="I64" s="72"/>
      <c r="J64" s="72"/>
      <c r="K64" s="72"/>
      <c r="L64" s="72"/>
      <c r="M64" s="72"/>
      <c r="N64" s="72"/>
      <c r="O64" s="72"/>
      <c r="P64" s="72"/>
      <c r="Q64" s="72"/>
      <c r="R64" s="72"/>
      <c r="S64" s="72"/>
    </row>
    <row r="65" spans="4:19">
      <c r="D65" s="75"/>
      <c r="E65" s="75"/>
      <c r="F65" s="75"/>
      <c r="G65" s="75"/>
      <c r="H65" s="75"/>
      <c r="I65" s="75"/>
      <c r="J65" s="75"/>
      <c r="K65" s="75"/>
      <c r="L65" s="75"/>
      <c r="M65" s="75"/>
      <c r="N65" s="75"/>
      <c r="O65" s="75"/>
      <c r="P65" s="75"/>
      <c r="Q65" s="75"/>
      <c r="R65" s="75"/>
      <c r="S65" s="75"/>
    </row>
    <row r="66" spans="4:19">
      <c r="D66" s="75"/>
      <c r="E66" s="75"/>
      <c r="F66" s="75"/>
      <c r="G66" s="75"/>
      <c r="H66" s="75"/>
      <c r="I66" s="75"/>
      <c r="J66" s="75"/>
      <c r="K66" s="75"/>
      <c r="L66" s="75"/>
      <c r="M66" s="75"/>
      <c r="N66" s="75"/>
      <c r="O66" s="75"/>
      <c r="P66" s="75"/>
      <c r="Q66" s="75"/>
      <c r="R66" s="75"/>
      <c r="S66" s="75"/>
    </row>
  </sheetData>
  <mergeCells count="2">
    <mergeCell ref="O2:R2"/>
    <mergeCell ref="H11:I11"/>
  </mergeCells>
  <phoneticPr fontId="7"/>
  <pageMargins left="0.78740157480314965" right="0.78740157480314965" top="0.98425196850393704" bottom="0.98425196850393704" header="0.51181102362204722" footer="0.51181102362204722"/>
  <pageSetup paperSize="9" scale="70"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Q25"/>
  <sheetViews>
    <sheetView showGridLines="0" zoomScaleNormal="90" workbookViewId="0"/>
  </sheetViews>
  <sheetFormatPr defaultRowHeight="14.25"/>
  <cols>
    <col min="1" max="1" width="2.375" style="24" customWidth="1"/>
    <col min="2" max="2" width="18.75" style="24" customWidth="1"/>
    <col min="3" max="15" width="11.375" style="24" bestFit="1" customWidth="1"/>
    <col min="16" max="16" width="11.25" style="24" bestFit="1" customWidth="1"/>
    <col min="17" max="17" width="2.375" style="24" customWidth="1"/>
    <col min="18" max="16384" width="9" style="24"/>
  </cols>
  <sheetData>
    <row r="1" spans="1:17" ht="9.9499999999999993" customHeight="1" thickBot="1">
      <c r="A1" s="96"/>
    </row>
    <row r="2" spans="1:17" ht="18.75" thickTop="1" thickBot="1">
      <c r="B2" s="76" t="s">
        <v>66</v>
      </c>
      <c r="E2" s="23" t="s">
        <v>32</v>
      </c>
      <c r="H2" s="518" t="s">
        <v>245</v>
      </c>
      <c r="I2" s="519"/>
      <c r="J2" s="519"/>
      <c r="K2" s="520"/>
    </row>
    <row r="3" spans="1:17" ht="9.9499999999999993" customHeight="1" thickTop="1"/>
    <row r="4" spans="1:17" ht="15" thickBot="1">
      <c r="B4" s="36" t="s">
        <v>56</v>
      </c>
      <c r="I4" s="77"/>
      <c r="J4" s="78"/>
      <c r="P4" s="77" t="str">
        <f>結果!Q16</f>
        <v>（単位：億円）</v>
      </c>
    </row>
    <row r="5" spans="1:17">
      <c r="B5" s="27"/>
      <c r="C5" s="28" t="str">
        <f>'１次効果'!D21</f>
        <v>01</v>
      </c>
      <c r="D5" s="483" t="str">
        <f>'１次効果'!E21</f>
        <v>02</v>
      </c>
      <c r="E5" s="483" t="str">
        <f>'１次効果'!F21</f>
        <v>03</v>
      </c>
      <c r="F5" s="483" t="str">
        <f>'１次効果'!G21</f>
        <v>04</v>
      </c>
      <c r="G5" s="483" t="str">
        <f>'１次効果'!H21</f>
        <v>05</v>
      </c>
      <c r="H5" s="483" t="str">
        <f>'１次効果'!I21</f>
        <v>06</v>
      </c>
      <c r="I5" s="483" t="str">
        <f>'１次効果'!J21</f>
        <v>07</v>
      </c>
      <c r="J5" s="483" t="str">
        <f>'１次効果'!K21</f>
        <v>08</v>
      </c>
      <c r="K5" s="483" t="str">
        <f>'１次効果'!L21</f>
        <v>09</v>
      </c>
      <c r="L5" s="483" t="str">
        <f>'１次効果'!M21</f>
        <v>10</v>
      </c>
      <c r="M5" s="483" t="str">
        <f>'１次効果'!N21</f>
        <v>11</v>
      </c>
      <c r="N5" s="483" t="str">
        <f>'１次効果'!O21</f>
        <v>12</v>
      </c>
      <c r="O5" s="483" t="str">
        <f>'１次効果'!P21</f>
        <v>13</v>
      </c>
      <c r="P5" s="29"/>
      <c r="Q5" s="79"/>
    </row>
    <row r="6" spans="1:17" ht="28.5" customHeight="1">
      <c r="B6" s="80" t="s">
        <v>36</v>
      </c>
      <c r="C6" s="31" t="str">
        <f>'１次効果'!D22</f>
        <v>農林漁業</v>
      </c>
      <c r="D6" s="31" t="str">
        <f>'１次効果'!E22</f>
        <v>鉱業</v>
      </c>
      <c r="E6" s="31" t="str">
        <f>'１次効果'!F22</f>
        <v>製造業</v>
      </c>
      <c r="F6" s="31" t="str">
        <f>'１次効果'!G22</f>
        <v>建設</v>
      </c>
      <c r="G6" s="31" t="str">
        <f>'１次効果'!H22</f>
        <v>電力・ガス・水道</v>
      </c>
      <c r="H6" s="31" t="str">
        <f>'１次効果'!I22</f>
        <v>商業　　　　　　　　</v>
      </c>
      <c r="I6" s="31" t="str">
        <f>'１次効果'!J22</f>
        <v>金融・保険　　　　　</v>
      </c>
      <c r="J6" s="31" t="str">
        <f>'１次効果'!K22</f>
        <v>不動産　　　　　　　</v>
      </c>
      <c r="K6" s="31" t="str">
        <f>'１次効果'!L22</f>
        <v>運輸・郵便　　　</v>
      </c>
      <c r="L6" s="31" t="str">
        <f>'１次効果'!M22</f>
        <v>情報通信</v>
      </c>
      <c r="M6" s="31" t="str">
        <f>'１次効果'!N22</f>
        <v>公務　　　　　　　　</v>
      </c>
      <c r="N6" s="31" t="str">
        <f>'１次効果'!O22</f>
        <v>サービス業</v>
      </c>
      <c r="O6" s="31" t="str">
        <f>'１次効果'!P22</f>
        <v>分類不明</v>
      </c>
      <c r="P6" s="32" t="s">
        <v>49</v>
      </c>
      <c r="Q6" s="81"/>
    </row>
    <row r="7" spans="1:17" ht="17.25" customHeight="1">
      <c r="B7" s="82" t="s">
        <v>60</v>
      </c>
      <c r="C7" s="63">
        <f>結果!D19</f>
        <v>0</v>
      </c>
      <c r="D7" s="63">
        <f>結果!E19</f>
        <v>0</v>
      </c>
      <c r="E7" s="63">
        <f>結果!F19</f>
        <v>0</v>
      </c>
      <c r="F7" s="63">
        <f>結果!G19</f>
        <v>0</v>
      </c>
      <c r="G7" s="63">
        <f>結果!H19</f>
        <v>0</v>
      </c>
      <c r="H7" s="63">
        <f>結果!I19</f>
        <v>0</v>
      </c>
      <c r="I7" s="63">
        <f>結果!J19</f>
        <v>0</v>
      </c>
      <c r="J7" s="63">
        <f>結果!K19</f>
        <v>0</v>
      </c>
      <c r="K7" s="63">
        <f>結果!L19</f>
        <v>0</v>
      </c>
      <c r="L7" s="63">
        <f>結果!M19</f>
        <v>0</v>
      </c>
      <c r="M7" s="63">
        <f>結果!N19</f>
        <v>0</v>
      </c>
      <c r="N7" s="63">
        <f>結果!O19</f>
        <v>0</v>
      </c>
      <c r="O7" s="63">
        <f>結果!P19</f>
        <v>0</v>
      </c>
      <c r="P7" s="64">
        <f>SUM(C7:O7)</f>
        <v>0</v>
      </c>
      <c r="Q7" s="83"/>
    </row>
    <row r="8" spans="1:17" ht="17.25" customHeight="1">
      <c r="B8" s="84" t="s">
        <v>61</v>
      </c>
      <c r="C8" s="66">
        <f>結果!D20</f>
        <v>0</v>
      </c>
      <c r="D8" s="66">
        <f>結果!E20</f>
        <v>0</v>
      </c>
      <c r="E8" s="66">
        <f>結果!F20</f>
        <v>0</v>
      </c>
      <c r="F8" s="66">
        <f>結果!G20</f>
        <v>0</v>
      </c>
      <c r="G8" s="66">
        <f>結果!H20</f>
        <v>0</v>
      </c>
      <c r="H8" s="66">
        <f>結果!I20</f>
        <v>0</v>
      </c>
      <c r="I8" s="66">
        <f>結果!J20</f>
        <v>0</v>
      </c>
      <c r="J8" s="66">
        <f>結果!K20</f>
        <v>0</v>
      </c>
      <c r="K8" s="66">
        <f>結果!L20</f>
        <v>0</v>
      </c>
      <c r="L8" s="66">
        <f>結果!M20</f>
        <v>0</v>
      </c>
      <c r="M8" s="66">
        <f>結果!N20</f>
        <v>0</v>
      </c>
      <c r="N8" s="66">
        <f>結果!O20</f>
        <v>0</v>
      </c>
      <c r="O8" s="66">
        <f>結果!P20</f>
        <v>0</v>
      </c>
      <c r="P8" s="67">
        <f>SUM(C8:O8)</f>
        <v>0</v>
      </c>
      <c r="Q8" s="83"/>
    </row>
    <row r="9" spans="1:17" ht="17.25" customHeight="1">
      <c r="B9" s="84" t="s">
        <v>62</v>
      </c>
      <c r="C9" s="66">
        <f>結果!D21</f>
        <v>0</v>
      </c>
      <c r="D9" s="66">
        <f>結果!E21</f>
        <v>0</v>
      </c>
      <c r="E9" s="66">
        <f>結果!F21</f>
        <v>0</v>
      </c>
      <c r="F9" s="66">
        <f>結果!G21</f>
        <v>0</v>
      </c>
      <c r="G9" s="66">
        <f>結果!H21</f>
        <v>0</v>
      </c>
      <c r="H9" s="66">
        <f>結果!I21</f>
        <v>0</v>
      </c>
      <c r="I9" s="66">
        <f>結果!J21</f>
        <v>0</v>
      </c>
      <c r="J9" s="66">
        <f>結果!K21</f>
        <v>0</v>
      </c>
      <c r="K9" s="66">
        <f>結果!L21</f>
        <v>0</v>
      </c>
      <c r="L9" s="66">
        <f>結果!M21</f>
        <v>0</v>
      </c>
      <c r="M9" s="66">
        <f>結果!N21</f>
        <v>0</v>
      </c>
      <c r="N9" s="66">
        <f>結果!O21</f>
        <v>0</v>
      </c>
      <c r="O9" s="66">
        <f>結果!P21</f>
        <v>0</v>
      </c>
      <c r="P9" s="67">
        <f>SUM(C9:O9)</f>
        <v>0</v>
      </c>
      <c r="Q9" s="83"/>
    </row>
    <row r="10" spans="1:17" ht="17.25" customHeight="1" thickBot="1">
      <c r="B10" s="33" t="s">
        <v>56</v>
      </c>
      <c r="C10" s="69">
        <f>結果!D22</f>
        <v>0</v>
      </c>
      <c r="D10" s="69">
        <f>結果!E22</f>
        <v>0</v>
      </c>
      <c r="E10" s="69">
        <f>結果!F22</f>
        <v>0</v>
      </c>
      <c r="F10" s="69">
        <f>結果!G22</f>
        <v>0</v>
      </c>
      <c r="G10" s="69">
        <f>結果!H22</f>
        <v>0</v>
      </c>
      <c r="H10" s="69">
        <f>結果!I22</f>
        <v>0</v>
      </c>
      <c r="I10" s="69">
        <f>結果!J22</f>
        <v>0</v>
      </c>
      <c r="J10" s="69">
        <f>結果!K22</f>
        <v>0</v>
      </c>
      <c r="K10" s="69">
        <f>結果!L22</f>
        <v>0</v>
      </c>
      <c r="L10" s="69">
        <f>結果!M22</f>
        <v>0</v>
      </c>
      <c r="M10" s="69">
        <f>結果!N22</f>
        <v>0</v>
      </c>
      <c r="N10" s="69">
        <f>結果!O22</f>
        <v>0</v>
      </c>
      <c r="O10" s="69">
        <f>結果!P22</f>
        <v>0</v>
      </c>
      <c r="P10" s="70">
        <f>SUM(P7:P9)</f>
        <v>0</v>
      </c>
      <c r="Q10" s="83"/>
    </row>
    <row r="11" spans="1:17" ht="8.65" customHeight="1">
      <c r="C11" s="85"/>
      <c r="D11" s="85"/>
      <c r="E11" s="85"/>
      <c r="F11" s="85"/>
      <c r="G11" s="85"/>
      <c r="H11" s="85"/>
      <c r="I11" s="85"/>
      <c r="J11" s="85"/>
      <c r="K11" s="85"/>
      <c r="L11" s="85"/>
      <c r="M11" s="85"/>
      <c r="N11" s="85"/>
      <c r="O11" s="85"/>
      <c r="P11" s="85"/>
      <c r="Q11" s="83"/>
    </row>
    <row r="12" spans="1:17" ht="15" thickBot="1">
      <c r="B12" s="87" t="s">
        <v>67</v>
      </c>
      <c r="C12" s="85"/>
      <c r="D12" s="85"/>
      <c r="E12" s="85"/>
      <c r="F12" s="85"/>
      <c r="G12" s="85"/>
      <c r="H12" s="85"/>
      <c r="I12" s="85"/>
      <c r="J12" s="85"/>
      <c r="K12" s="85"/>
      <c r="L12" s="85"/>
      <c r="M12" s="85"/>
      <c r="N12" s="85"/>
      <c r="O12" s="88" t="s">
        <v>68</v>
      </c>
      <c r="P12" s="85"/>
      <c r="Q12" s="83"/>
    </row>
    <row r="13" spans="1:17">
      <c r="B13" s="27"/>
      <c r="C13" s="28" t="str">
        <f t="shared" ref="C13:O13" si="0">C5</f>
        <v>01</v>
      </c>
      <c r="D13" s="28" t="str">
        <f t="shared" si="0"/>
        <v>02</v>
      </c>
      <c r="E13" s="28" t="str">
        <f t="shared" si="0"/>
        <v>03</v>
      </c>
      <c r="F13" s="28" t="str">
        <f t="shared" si="0"/>
        <v>04</v>
      </c>
      <c r="G13" s="28" t="str">
        <f t="shared" si="0"/>
        <v>05</v>
      </c>
      <c r="H13" s="28" t="str">
        <f t="shared" si="0"/>
        <v>06</v>
      </c>
      <c r="I13" s="28" t="str">
        <f t="shared" si="0"/>
        <v>07</v>
      </c>
      <c r="J13" s="28" t="str">
        <f t="shared" si="0"/>
        <v>08</v>
      </c>
      <c r="K13" s="28" t="str">
        <f t="shared" si="0"/>
        <v>09</v>
      </c>
      <c r="L13" s="28" t="str">
        <f t="shared" si="0"/>
        <v>10</v>
      </c>
      <c r="M13" s="28" t="str">
        <f t="shared" si="0"/>
        <v>11</v>
      </c>
      <c r="N13" s="28" t="str">
        <f t="shared" si="0"/>
        <v>12</v>
      </c>
      <c r="O13" s="28" t="str">
        <f t="shared" si="0"/>
        <v>13</v>
      </c>
      <c r="P13" s="85"/>
      <c r="Q13" s="83"/>
    </row>
    <row r="14" spans="1:17" ht="28.5" customHeight="1">
      <c r="B14" s="80" t="s">
        <v>36</v>
      </c>
      <c r="C14" s="31" t="str">
        <f t="shared" ref="C14:O14" si="1">C6</f>
        <v>農林漁業</v>
      </c>
      <c r="D14" s="31" t="str">
        <f t="shared" si="1"/>
        <v>鉱業</v>
      </c>
      <c r="E14" s="31" t="str">
        <f t="shared" si="1"/>
        <v>製造業</v>
      </c>
      <c r="F14" s="31" t="str">
        <f t="shared" si="1"/>
        <v>建設</v>
      </c>
      <c r="G14" s="31" t="str">
        <f t="shared" si="1"/>
        <v>電力・ガス・水道</v>
      </c>
      <c r="H14" s="31" t="str">
        <f t="shared" si="1"/>
        <v>商業　　　　　　　　</v>
      </c>
      <c r="I14" s="31" t="str">
        <f t="shared" si="1"/>
        <v>金融・保険　　　　　</v>
      </c>
      <c r="J14" s="31" t="str">
        <f t="shared" si="1"/>
        <v>不動産　　　　　　　</v>
      </c>
      <c r="K14" s="31" t="str">
        <f t="shared" si="1"/>
        <v>運輸・郵便　　　</v>
      </c>
      <c r="L14" s="31" t="str">
        <f t="shared" si="1"/>
        <v>情報通信</v>
      </c>
      <c r="M14" s="31" t="str">
        <f t="shared" si="1"/>
        <v>公務　　　　　　　　</v>
      </c>
      <c r="N14" s="31" t="str">
        <f t="shared" si="1"/>
        <v>サービス業</v>
      </c>
      <c r="O14" s="31" t="str">
        <f t="shared" si="1"/>
        <v>分類不明</v>
      </c>
      <c r="P14" s="89"/>
      <c r="Q14" s="89"/>
    </row>
    <row r="15" spans="1:17" ht="17.100000000000001" customHeight="1" thickBot="1">
      <c r="B15" s="33" t="s">
        <v>69</v>
      </c>
      <c r="C15" s="90">
        <f>+係数!D9</f>
        <v>4.9065999999999999E-2</v>
      </c>
      <c r="D15" s="90">
        <f>+係数!E9</f>
        <v>4.2952999999999998E-2</v>
      </c>
      <c r="E15" s="90">
        <f>+係数!F9</f>
        <v>1.8835000000000001E-2</v>
      </c>
      <c r="F15" s="90">
        <f>+係数!G9</f>
        <v>7.9658000000000007E-2</v>
      </c>
      <c r="G15" s="90">
        <f>+係数!H9</f>
        <v>1.0657E-2</v>
      </c>
      <c r="H15" s="90">
        <f>+係数!I9</f>
        <v>0.14002899999999999</v>
      </c>
      <c r="I15" s="90">
        <f>+係数!J9</f>
        <v>5.6498E-2</v>
      </c>
      <c r="J15" s="90">
        <f>+係数!K9</f>
        <v>6.5830000000000003E-3</v>
      </c>
      <c r="K15" s="90">
        <f>+係数!L9</f>
        <v>9.5211000000000004E-2</v>
      </c>
      <c r="L15" s="90">
        <f>+係数!M9</f>
        <v>2.1444999999999999E-2</v>
      </c>
      <c r="M15" s="90">
        <f>+係数!N9</f>
        <v>6.4956E-2</v>
      </c>
      <c r="N15" s="90">
        <f>+係数!O9</f>
        <v>0.12368800000000001</v>
      </c>
      <c r="O15" s="91">
        <f>+係数!P9</f>
        <v>1.815E-3</v>
      </c>
      <c r="P15" s="92"/>
      <c r="Q15" s="92"/>
    </row>
    <row r="16" spans="1:17" ht="8.65" customHeight="1">
      <c r="C16" s="85"/>
      <c r="D16" s="85"/>
      <c r="E16" s="85"/>
      <c r="F16" s="85"/>
      <c r="G16" s="85"/>
      <c r="H16" s="85"/>
      <c r="I16" s="85"/>
      <c r="J16" s="85"/>
      <c r="K16" s="85"/>
      <c r="L16" s="85"/>
      <c r="M16" s="85"/>
      <c r="N16" s="85"/>
      <c r="O16" s="85"/>
      <c r="P16" s="85"/>
      <c r="Q16" s="79"/>
    </row>
    <row r="17" spans="2:17" ht="15" thickBot="1">
      <c r="B17" s="87" t="s">
        <v>9</v>
      </c>
      <c r="C17" s="85"/>
      <c r="D17" s="85"/>
      <c r="E17" s="85"/>
      <c r="F17" s="85"/>
      <c r="G17" s="85"/>
      <c r="H17" s="85"/>
      <c r="I17" s="85"/>
      <c r="J17" s="85"/>
      <c r="K17" s="85"/>
      <c r="L17" s="85"/>
      <c r="M17" s="85"/>
      <c r="N17" s="85"/>
      <c r="O17" s="85"/>
      <c r="P17" s="93" t="s">
        <v>68</v>
      </c>
      <c r="Q17" s="79"/>
    </row>
    <row r="18" spans="2:17">
      <c r="B18" s="27"/>
      <c r="C18" s="28" t="str">
        <f t="shared" ref="C18:O18" si="2">C5</f>
        <v>01</v>
      </c>
      <c r="D18" s="28" t="str">
        <f t="shared" si="2"/>
        <v>02</v>
      </c>
      <c r="E18" s="28" t="str">
        <f t="shared" si="2"/>
        <v>03</v>
      </c>
      <c r="F18" s="28" t="str">
        <f t="shared" si="2"/>
        <v>04</v>
      </c>
      <c r="G18" s="28" t="str">
        <f t="shared" si="2"/>
        <v>05</v>
      </c>
      <c r="H18" s="28" t="str">
        <f t="shared" si="2"/>
        <v>06</v>
      </c>
      <c r="I18" s="28" t="str">
        <f t="shared" si="2"/>
        <v>07</v>
      </c>
      <c r="J18" s="28" t="str">
        <f t="shared" si="2"/>
        <v>08</v>
      </c>
      <c r="K18" s="28" t="str">
        <f t="shared" si="2"/>
        <v>09</v>
      </c>
      <c r="L18" s="28" t="str">
        <f t="shared" si="2"/>
        <v>10</v>
      </c>
      <c r="M18" s="28" t="str">
        <f t="shared" si="2"/>
        <v>11</v>
      </c>
      <c r="N18" s="28" t="str">
        <f t="shared" si="2"/>
        <v>12</v>
      </c>
      <c r="O18" s="28" t="str">
        <f t="shared" si="2"/>
        <v>13</v>
      </c>
      <c r="P18" s="29"/>
      <c r="Q18" s="79"/>
    </row>
    <row r="19" spans="2:17" ht="28.5" customHeight="1">
      <c r="B19" s="80" t="s">
        <v>36</v>
      </c>
      <c r="C19" s="31" t="str">
        <f t="shared" ref="C19:O19" si="3">C6</f>
        <v>農林漁業</v>
      </c>
      <c r="D19" s="31" t="str">
        <f t="shared" si="3"/>
        <v>鉱業</v>
      </c>
      <c r="E19" s="31" t="str">
        <f t="shared" si="3"/>
        <v>製造業</v>
      </c>
      <c r="F19" s="31" t="str">
        <f t="shared" si="3"/>
        <v>建設</v>
      </c>
      <c r="G19" s="31" t="str">
        <f t="shared" si="3"/>
        <v>電力・ガス・水道</v>
      </c>
      <c r="H19" s="31" t="str">
        <f t="shared" si="3"/>
        <v>商業　　　　　　　　</v>
      </c>
      <c r="I19" s="31" t="str">
        <f t="shared" si="3"/>
        <v>金融・保険　　　　　</v>
      </c>
      <c r="J19" s="31" t="str">
        <f t="shared" si="3"/>
        <v>不動産　　　　　　　</v>
      </c>
      <c r="K19" s="31" t="str">
        <f t="shared" si="3"/>
        <v>運輸・郵便　　　</v>
      </c>
      <c r="L19" s="31" t="str">
        <f t="shared" si="3"/>
        <v>情報通信</v>
      </c>
      <c r="M19" s="31" t="str">
        <f t="shared" si="3"/>
        <v>公務　　　　　　　　</v>
      </c>
      <c r="N19" s="31" t="str">
        <f t="shared" si="3"/>
        <v>サービス業</v>
      </c>
      <c r="O19" s="31" t="str">
        <f t="shared" si="3"/>
        <v>分類不明</v>
      </c>
      <c r="P19" s="32" t="s">
        <v>49</v>
      </c>
      <c r="Q19" s="89"/>
    </row>
    <row r="20" spans="2:17" ht="17.25" customHeight="1">
      <c r="B20" s="82" t="s">
        <v>60</v>
      </c>
      <c r="C20" s="94">
        <f>(C7*C$15)*100</f>
        <v>0</v>
      </c>
      <c r="D20" s="94">
        <f t="shared" ref="D20:O20" si="4">(D7*D$15)*100</f>
        <v>0</v>
      </c>
      <c r="E20" s="94">
        <f t="shared" si="4"/>
        <v>0</v>
      </c>
      <c r="F20" s="94">
        <f t="shared" si="4"/>
        <v>0</v>
      </c>
      <c r="G20" s="94">
        <f t="shared" si="4"/>
        <v>0</v>
      </c>
      <c r="H20" s="94">
        <f t="shared" si="4"/>
        <v>0</v>
      </c>
      <c r="I20" s="94">
        <f t="shared" si="4"/>
        <v>0</v>
      </c>
      <c r="J20" s="94">
        <f t="shared" si="4"/>
        <v>0</v>
      </c>
      <c r="K20" s="94">
        <f t="shared" si="4"/>
        <v>0</v>
      </c>
      <c r="L20" s="94">
        <f t="shared" si="4"/>
        <v>0</v>
      </c>
      <c r="M20" s="94">
        <f t="shared" si="4"/>
        <v>0</v>
      </c>
      <c r="N20" s="94">
        <f t="shared" si="4"/>
        <v>0</v>
      </c>
      <c r="O20" s="94">
        <f t="shared" si="4"/>
        <v>0</v>
      </c>
      <c r="P20" s="95">
        <f>SUM(C20:O20)</f>
        <v>0</v>
      </c>
      <c r="Q20" s="96"/>
    </row>
    <row r="21" spans="2:17" ht="17.25" customHeight="1">
      <c r="B21" s="84" t="s">
        <v>61</v>
      </c>
      <c r="C21" s="97">
        <f t="shared" ref="C21:O23" si="5">(C8*C$15)*100</f>
        <v>0</v>
      </c>
      <c r="D21" s="97">
        <f t="shared" si="5"/>
        <v>0</v>
      </c>
      <c r="E21" s="97">
        <f t="shared" si="5"/>
        <v>0</v>
      </c>
      <c r="F21" s="97">
        <f t="shared" si="5"/>
        <v>0</v>
      </c>
      <c r="G21" s="97">
        <f t="shared" si="5"/>
        <v>0</v>
      </c>
      <c r="H21" s="97">
        <f t="shared" si="5"/>
        <v>0</v>
      </c>
      <c r="I21" s="97">
        <f t="shared" si="5"/>
        <v>0</v>
      </c>
      <c r="J21" s="97">
        <f t="shared" si="5"/>
        <v>0</v>
      </c>
      <c r="K21" s="97">
        <f t="shared" si="5"/>
        <v>0</v>
      </c>
      <c r="L21" s="97">
        <f t="shared" si="5"/>
        <v>0</v>
      </c>
      <c r="M21" s="97">
        <f t="shared" si="5"/>
        <v>0</v>
      </c>
      <c r="N21" s="97">
        <f t="shared" si="5"/>
        <v>0</v>
      </c>
      <c r="O21" s="97">
        <f t="shared" si="5"/>
        <v>0</v>
      </c>
      <c r="P21" s="98">
        <f>SUM(C21:O21)</f>
        <v>0</v>
      </c>
      <c r="Q21" s="96"/>
    </row>
    <row r="22" spans="2:17" ht="17.25" customHeight="1">
      <c r="B22" s="84" t="s">
        <v>62</v>
      </c>
      <c r="C22" s="97">
        <f t="shared" si="5"/>
        <v>0</v>
      </c>
      <c r="D22" s="97">
        <f t="shared" si="5"/>
        <v>0</v>
      </c>
      <c r="E22" s="97">
        <f t="shared" si="5"/>
        <v>0</v>
      </c>
      <c r="F22" s="97">
        <f t="shared" si="5"/>
        <v>0</v>
      </c>
      <c r="G22" s="97">
        <f t="shared" si="5"/>
        <v>0</v>
      </c>
      <c r="H22" s="97">
        <f t="shared" si="5"/>
        <v>0</v>
      </c>
      <c r="I22" s="97">
        <f t="shared" si="5"/>
        <v>0</v>
      </c>
      <c r="J22" s="97">
        <f t="shared" si="5"/>
        <v>0</v>
      </c>
      <c r="K22" s="97">
        <f t="shared" si="5"/>
        <v>0</v>
      </c>
      <c r="L22" s="97">
        <f t="shared" si="5"/>
        <v>0</v>
      </c>
      <c r="M22" s="97">
        <f t="shared" si="5"/>
        <v>0</v>
      </c>
      <c r="N22" s="97">
        <f t="shared" si="5"/>
        <v>0</v>
      </c>
      <c r="O22" s="97">
        <f t="shared" si="5"/>
        <v>0</v>
      </c>
      <c r="P22" s="98">
        <f>SUM(C22:O22)</f>
        <v>0</v>
      </c>
      <c r="Q22" s="96"/>
    </row>
    <row r="23" spans="2:17" ht="17.25" customHeight="1" thickBot="1">
      <c r="B23" s="33" t="s">
        <v>56</v>
      </c>
      <c r="C23" s="99">
        <f t="shared" si="5"/>
        <v>0</v>
      </c>
      <c r="D23" s="99">
        <f t="shared" si="5"/>
        <v>0</v>
      </c>
      <c r="E23" s="99">
        <f t="shared" si="5"/>
        <v>0</v>
      </c>
      <c r="F23" s="99">
        <f t="shared" si="5"/>
        <v>0</v>
      </c>
      <c r="G23" s="99">
        <f t="shared" si="5"/>
        <v>0</v>
      </c>
      <c r="H23" s="99">
        <f t="shared" si="5"/>
        <v>0</v>
      </c>
      <c r="I23" s="99">
        <f t="shared" si="5"/>
        <v>0</v>
      </c>
      <c r="J23" s="99">
        <f t="shared" si="5"/>
        <v>0</v>
      </c>
      <c r="K23" s="99">
        <f t="shared" si="5"/>
        <v>0</v>
      </c>
      <c r="L23" s="99">
        <f t="shared" si="5"/>
        <v>0</v>
      </c>
      <c r="M23" s="99">
        <f t="shared" si="5"/>
        <v>0</v>
      </c>
      <c r="N23" s="99">
        <f t="shared" si="5"/>
        <v>0</v>
      </c>
      <c r="O23" s="99">
        <f t="shared" si="5"/>
        <v>0</v>
      </c>
      <c r="P23" s="100">
        <f>SUM(P20:P22)</f>
        <v>0</v>
      </c>
      <c r="Q23" s="96"/>
    </row>
    <row r="24" spans="2:17">
      <c r="C24" s="86"/>
      <c r="D24" s="86"/>
      <c r="E24" s="86"/>
      <c r="F24" s="86"/>
      <c r="G24" s="86"/>
      <c r="H24" s="86"/>
      <c r="I24" s="86"/>
      <c r="J24" s="86"/>
      <c r="K24" s="86"/>
      <c r="L24" s="86"/>
      <c r="M24" s="86"/>
      <c r="N24" s="86"/>
      <c r="O24" s="86"/>
      <c r="P24" s="86"/>
      <c r="Q24" s="101"/>
    </row>
    <row r="25" spans="2:17">
      <c r="B25" s="24" t="s">
        <v>65</v>
      </c>
      <c r="C25" s="86"/>
      <c r="D25" s="86"/>
      <c r="E25" s="86"/>
      <c r="F25" s="86"/>
      <c r="G25" s="86"/>
      <c r="H25" s="86"/>
      <c r="I25" s="86"/>
      <c r="J25" s="86"/>
      <c r="K25" s="86"/>
      <c r="L25" s="86"/>
      <c r="M25" s="86"/>
      <c r="N25" s="86"/>
      <c r="O25" s="86"/>
      <c r="P25" s="86"/>
      <c r="Q25" s="86"/>
    </row>
  </sheetData>
  <mergeCells count="1">
    <mergeCell ref="H2:K2"/>
  </mergeCells>
  <phoneticPr fontId="7"/>
  <pageMargins left="0.78740157480314965" right="0.78740157480314965" top="0.98425196850393704" bottom="0.98425196850393704" header="0.51181102362204722" footer="0.51181102362204722"/>
  <pageSetup paperSize="9" scale="70"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B1:F13"/>
  <sheetViews>
    <sheetView showGridLines="0" workbookViewId="0"/>
  </sheetViews>
  <sheetFormatPr defaultRowHeight="12"/>
  <cols>
    <col min="1" max="1" width="1.875" style="102" customWidth="1"/>
    <col min="2" max="2" width="2.625" style="102" bestFit="1" customWidth="1"/>
    <col min="3" max="3" width="32.5" style="102" customWidth="1"/>
    <col min="4" max="4" width="10.375" style="102" bestFit="1" customWidth="1"/>
    <col min="5" max="5" width="5.875" style="102" customWidth="1"/>
    <col min="6" max="6" width="78.125" style="102" bestFit="1" customWidth="1"/>
    <col min="7" max="16384" width="9" style="102"/>
  </cols>
  <sheetData>
    <row r="1" spans="2:6" ht="15" thickBot="1">
      <c r="C1" s="5" t="s">
        <v>70</v>
      </c>
    </row>
    <row r="2" spans="2:6" ht="25.7" customHeight="1">
      <c r="B2" s="103"/>
      <c r="C2" s="104" t="s">
        <v>71</v>
      </c>
      <c r="D2" s="105" t="s">
        <v>72</v>
      </c>
      <c r="E2" s="106" t="s">
        <v>73</v>
      </c>
      <c r="F2" s="107" t="s">
        <v>5</v>
      </c>
    </row>
    <row r="3" spans="2:6" s="21" customFormat="1" ht="25.7" customHeight="1">
      <c r="B3" s="108" t="s">
        <v>74</v>
      </c>
      <c r="C3" s="109" t="s">
        <v>75</v>
      </c>
      <c r="D3" s="110">
        <f>結果!Q22</f>
        <v>0</v>
      </c>
      <c r="E3" s="111" t="s">
        <v>58</v>
      </c>
      <c r="F3" s="112" t="s">
        <v>76</v>
      </c>
    </row>
    <row r="4" spans="2:6" s="21" customFormat="1" ht="25.7" customHeight="1">
      <c r="B4" s="113" t="s">
        <v>77</v>
      </c>
      <c r="C4" s="114" t="s">
        <v>78</v>
      </c>
      <c r="D4" s="115">
        <f>係数!D12</f>
        <v>8.2181814256435615E-2</v>
      </c>
      <c r="E4" s="116"/>
      <c r="F4" s="117" t="s">
        <v>246</v>
      </c>
    </row>
    <row r="5" spans="2:6" s="21" customFormat="1" ht="25.7" customHeight="1">
      <c r="B5" s="113" t="s">
        <v>79</v>
      </c>
      <c r="C5" s="114" t="s">
        <v>80</v>
      </c>
      <c r="D5" s="118">
        <f>D3*D4</f>
        <v>0</v>
      </c>
      <c r="E5" s="116" t="s">
        <v>58</v>
      </c>
      <c r="F5" s="117" t="s">
        <v>81</v>
      </c>
    </row>
    <row r="6" spans="2:6" s="21" customFormat="1" ht="25.7" customHeight="1">
      <c r="B6" s="113" t="s">
        <v>82</v>
      </c>
      <c r="C6" s="114" t="s">
        <v>83</v>
      </c>
      <c r="D6" s="118">
        <f>結果!Q30</f>
        <v>0</v>
      </c>
      <c r="E6" s="116" t="s">
        <v>58</v>
      </c>
      <c r="F6" s="117" t="s">
        <v>84</v>
      </c>
    </row>
    <row r="7" spans="2:6" ht="34.9" customHeight="1">
      <c r="B7" s="113" t="s">
        <v>85</v>
      </c>
      <c r="C7" s="114" t="s">
        <v>86</v>
      </c>
      <c r="D7" s="115">
        <f>係数!D13</f>
        <v>5.4475791639899837E-2</v>
      </c>
      <c r="E7" s="119"/>
      <c r="F7" s="120" t="s">
        <v>247</v>
      </c>
    </row>
    <row r="8" spans="2:6" ht="34.9" customHeight="1" thickBot="1">
      <c r="B8" s="121" t="s">
        <v>87</v>
      </c>
      <c r="C8" s="122" t="s">
        <v>88</v>
      </c>
      <c r="D8" s="123">
        <f>係数!D14</f>
        <v>6.1390265696287166E-2</v>
      </c>
      <c r="E8" s="124"/>
      <c r="F8" s="125" t="s">
        <v>248</v>
      </c>
    </row>
    <row r="9" spans="2:6" ht="12" customHeight="1">
      <c r="E9" s="126"/>
    </row>
    <row r="10" spans="2:6" ht="15" thickBot="1">
      <c r="C10" s="5" t="s">
        <v>89</v>
      </c>
      <c r="E10" s="126"/>
    </row>
    <row r="11" spans="2:6" ht="25.7" customHeight="1">
      <c r="B11" s="103"/>
      <c r="C11" s="104" t="s">
        <v>71</v>
      </c>
      <c r="D11" s="105" t="s">
        <v>72</v>
      </c>
      <c r="E11" s="106" t="s">
        <v>73</v>
      </c>
      <c r="F11" s="107" t="s">
        <v>5</v>
      </c>
    </row>
    <row r="12" spans="2:6" ht="25.7" customHeight="1">
      <c r="B12" s="108" t="s">
        <v>90</v>
      </c>
      <c r="C12" s="109" t="s">
        <v>91</v>
      </c>
      <c r="D12" s="110">
        <f>SUM(D5,D6)*D7</f>
        <v>0</v>
      </c>
      <c r="E12" s="111" t="s">
        <v>58</v>
      </c>
      <c r="F12" s="112" t="s">
        <v>92</v>
      </c>
    </row>
    <row r="13" spans="2:6" ht="25.7" customHeight="1" thickBot="1">
      <c r="B13" s="121" t="s">
        <v>93</v>
      </c>
      <c r="C13" s="122" t="s">
        <v>94</v>
      </c>
      <c r="D13" s="127">
        <f>SUM(D5,D6)*D8</f>
        <v>0</v>
      </c>
      <c r="E13" s="128" t="s">
        <v>58</v>
      </c>
      <c r="F13" s="129" t="s">
        <v>95</v>
      </c>
    </row>
  </sheetData>
  <phoneticPr fontId="7"/>
  <pageMargins left="0.78740157480314965" right="0.78740157480314965" top="0.98425196850393704" bottom="0.98425196850393704" header="0.51181102362204722" footer="0.51181102362204722"/>
  <pageSetup paperSize="9" orientation="landscape" horizontalDpi="1200"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X83"/>
  <sheetViews>
    <sheetView showGridLines="0" zoomScale="75" zoomScaleNormal="75" workbookViewId="0"/>
  </sheetViews>
  <sheetFormatPr defaultRowHeight="12"/>
  <cols>
    <col min="1" max="1" width="2.625" style="130" customWidth="1"/>
    <col min="2" max="2" width="10.5" style="130" bestFit="1" customWidth="1"/>
    <col min="3" max="4" width="9.875" style="130" customWidth="1"/>
    <col min="5" max="5" width="9.25" style="130" customWidth="1"/>
    <col min="6" max="6" width="9" style="130"/>
    <col min="7" max="7" width="17.5" style="130" customWidth="1"/>
    <col min="8" max="8" width="10.25" style="130" bestFit="1" customWidth="1"/>
    <col min="9" max="9" width="10" style="130" bestFit="1" customWidth="1"/>
    <col min="10" max="10" width="17.5" style="130" customWidth="1"/>
    <col min="11" max="11" width="9.875" style="130" customWidth="1"/>
    <col min="12" max="12" width="9" style="130"/>
    <col min="13" max="13" width="9.875" style="130" customWidth="1"/>
    <col min="14" max="14" width="9.875" style="130" hidden="1" customWidth="1"/>
    <col min="15" max="15" width="12.125" style="130" hidden="1" customWidth="1"/>
    <col min="16" max="16" width="11.375" style="130" bestFit="1" customWidth="1"/>
    <col min="17" max="18" width="10.875" style="130" customWidth="1"/>
    <col min="19" max="19" width="12.5" style="130" customWidth="1"/>
    <col min="20" max="20" width="8" style="130" customWidth="1"/>
    <col min="21" max="21" width="17.5" style="130" customWidth="1"/>
    <col min="22" max="24" width="12.5" style="130" customWidth="1"/>
    <col min="25" max="25" width="2.375" style="130" customWidth="1"/>
    <col min="26" max="16384" width="9" style="130"/>
  </cols>
  <sheetData>
    <row r="1" spans="2:24" ht="12.4" customHeight="1"/>
    <row r="2" spans="2:24" ht="12.4" customHeight="1"/>
    <row r="3" spans="2:24" ht="12.4" customHeight="1">
      <c r="B3" s="539"/>
      <c r="C3" s="539"/>
      <c r="F3" s="131"/>
      <c r="Q3" s="130" t="s">
        <v>96</v>
      </c>
      <c r="S3" s="130" t="s">
        <v>97</v>
      </c>
      <c r="X3" s="132" t="s">
        <v>220</v>
      </c>
    </row>
    <row r="4" spans="2:24" ht="12.4" customHeight="1">
      <c r="B4" s="133"/>
      <c r="C4" s="133"/>
      <c r="F4" s="131"/>
    </row>
    <row r="5" spans="2:24" ht="12.4" customHeight="1">
      <c r="J5" s="134"/>
    </row>
    <row r="6" spans="2:24" ht="12.75" thickBot="1">
      <c r="B6" s="135"/>
      <c r="U6" s="130" t="s">
        <v>98</v>
      </c>
      <c r="W6" s="521" t="str">
        <f>S3</f>
        <v>(単位：億円)</v>
      </c>
      <c r="X6" s="521"/>
    </row>
    <row r="7" spans="2:24">
      <c r="J7" s="135" t="s">
        <v>99</v>
      </c>
      <c r="U7" s="522"/>
      <c r="V7" s="136"/>
      <c r="W7" s="137"/>
      <c r="X7" s="138"/>
    </row>
    <row r="8" spans="2:24">
      <c r="J8" s="215" t="str">
        <f t="shared" ref="J8:J20" si="0">U23</f>
        <v>01 農林漁業</v>
      </c>
      <c r="K8" s="140">
        <f t="shared" ref="K8:K20" si="1">H16-K25</f>
        <v>0</v>
      </c>
      <c r="U8" s="523"/>
      <c r="V8" s="141"/>
      <c r="W8" s="525" t="s">
        <v>100</v>
      </c>
      <c r="X8" s="142"/>
    </row>
    <row r="9" spans="2:24">
      <c r="J9" s="215" t="str">
        <f t="shared" si="0"/>
        <v>02 鉱業</v>
      </c>
      <c r="K9" s="140">
        <f t="shared" si="1"/>
        <v>0</v>
      </c>
      <c r="U9" s="523"/>
      <c r="V9" s="143" t="s">
        <v>101</v>
      </c>
      <c r="W9" s="526"/>
      <c r="X9" s="144" t="s">
        <v>102</v>
      </c>
    </row>
    <row r="10" spans="2:24">
      <c r="J10" s="215" t="str">
        <f t="shared" si="0"/>
        <v>03 製造業</v>
      </c>
      <c r="K10" s="140">
        <f t="shared" si="1"/>
        <v>0</v>
      </c>
      <c r="L10" s="145"/>
      <c r="M10" s="145"/>
      <c r="U10" s="523"/>
      <c r="V10" s="146"/>
      <c r="W10" s="527"/>
      <c r="X10" s="147" t="s">
        <v>103</v>
      </c>
    </row>
    <row r="11" spans="2:24">
      <c r="C11" s="148"/>
      <c r="J11" s="215" t="str">
        <f t="shared" si="0"/>
        <v>04 建設</v>
      </c>
      <c r="K11" s="140">
        <f t="shared" si="1"/>
        <v>0</v>
      </c>
      <c r="L11" s="145"/>
      <c r="M11" s="145"/>
      <c r="U11" s="524"/>
      <c r="V11" s="149"/>
      <c r="W11" s="149"/>
      <c r="X11" s="150" t="s">
        <v>104</v>
      </c>
    </row>
    <row r="12" spans="2:24">
      <c r="D12" s="151"/>
      <c r="E12" s="151"/>
      <c r="J12" s="215" t="str">
        <f t="shared" si="0"/>
        <v>05 電力・ガス・水道</v>
      </c>
      <c r="K12" s="140">
        <f t="shared" si="1"/>
        <v>0</v>
      </c>
      <c r="L12" s="145"/>
      <c r="M12" s="145"/>
      <c r="U12" s="152" t="s">
        <v>105</v>
      </c>
      <c r="V12" s="153">
        <f>結果!Q19</f>
        <v>0</v>
      </c>
      <c r="W12" s="153">
        <f>結果!Q35</f>
        <v>0</v>
      </c>
      <c r="X12" s="154">
        <f>結果!Q27</f>
        <v>0</v>
      </c>
    </row>
    <row r="13" spans="2:24" ht="12.75" thickBot="1">
      <c r="C13" s="148" t="s">
        <v>106</v>
      </c>
      <c r="D13" s="155"/>
      <c r="E13" s="155"/>
      <c r="J13" s="215" t="str">
        <f t="shared" si="0"/>
        <v>06 商業　　　　　　　　</v>
      </c>
      <c r="K13" s="140">
        <f t="shared" si="1"/>
        <v>0</v>
      </c>
      <c r="L13" s="145"/>
      <c r="M13" s="156" t="s">
        <v>107</v>
      </c>
      <c r="N13" s="157"/>
      <c r="O13" s="157"/>
      <c r="P13" s="157"/>
      <c r="U13" s="158" t="s">
        <v>108</v>
      </c>
      <c r="V13" s="159">
        <f>結果!Q20</f>
        <v>0</v>
      </c>
      <c r="W13" s="159">
        <f>結果!Q36</f>
        <v>0</v>
      </c>
      <c r="X13" s="160">
        <f>結果!Q28</f>
        <v>0</v>
      </c>
    </row>
    <row r="14" spans="2:24" ht="13.5" thickTop="1" thickBot="1">
      <c r="C14" s="161">
        <f>'１次効果'!D18</f>
        <v>0</v>
      </c>
      <c r="J14" s="215" t="str">
        <f t="shared" si="0"/>
        <v>07 金融・保険　　　　　</v>
      </c>
      <c r="K14" s="140">
        <f t="shared" si="1"/>
        <v>0</v>
      </c>
      <c r="L14" s="145"/>
      <c r="M14" s="528"/>
      <c r="N14" s="528"/>
      <c r="O14" s="528"/>
      <c r="P14" s="528"/>
      <c r="Q14" s="528"/>
      <c r="R14" s="528"/>
      <c r="U14" s="162" t="s">
        <v>109</v>
      </c>
      <c r="V14" s="163">
        <f>結果!Q21</f>
        <v>0</v>
      </c>
      <c r="W14" s="163">
        <f>結果!Q37</f>
        <v>0</v>
      </c>
      <c r="X14" s="164">
        <f>結果!Q29</f>
        <v>0</v>
      </c>
    </row>
    <row r="15" spans="2:24" ht="13.5" thickTop="1" thickBot="1">
      <c r="G15" s="165" t="s">
        <v>110</v>
      </c>
      <c r="J15" s="215" t="str">
        <f t="shared" si="0"/>
        <v>08 不動産　　　　　　　</v>
      </c>
      <c r="K15" s="140">
        <f t="shared" si="1"/>
        <v>0</v>
      </c>
      <c r="L15" s="145"/>
      <c r="M15" s="145"/>
      <c r="U15" s="166" t="s">
        <v>56</v>
      </c>
      <c r="V15" s="167">
        <f>結果!Q22</f>
        <v>0</v>
      </c>
      <c r="W15" s="167">
        <f>結果!Q38</f>
        <v>0</v>
      </c>
      <c r="X15" s="168">
        <f>結果!Q30</f>
        <v>0</v>
      </c>
    </row>
    <row r="16" spans="2:24">
      <c r="G16" s="169" t="str">
        <f t="shared" ref="G16:G28" si="2">U23</f>
        <v>01 農林漁業</v>
      </c>
      <c r="H16" s="170">
        <f>'１次効果'!E57</f>
        <v>0</v>
      </c>
      <c r="J16" s="215" t="str">
        <f t="shared" si="0"/>
        <v>09 運輸・郵便　　　</v>
      </c>
      <c r="K16" s="140">
        <f t="shared" si="1"/>
        <v>0</v>
      </c>
      <c r="L16" s="145"/>
      <c r="M16" s="145"/>
      <c r="U16" s="171" t="s">
        <v>111</v>
      </c>
      <c r="V16" s="157"/>
      <c r="W16" s="157"/>
      <c r="X16" s="157"/>
    </row>
    <row r="17" spans="1:24" ht="12.2" customHeight="1">
      <c r="G17" s="209" t="str">
        <f t="shared" si="2"/>
        <v>02 鉱業</v>
      </c>
      <c r="H17" s="170">
        <f>'１次効果'!E58</f>
        <v>0</v>
      </c>
      <c r="J17" s="215" t="str">
        <f t="shared" si="0"/>
        <v>10 情報通信</v>
      </c>
      <c r="K17" s="140">
        <f t="shared" si="1"/>
        <v>0</v>
      </c>
      <c r="L17" s="145"/>
      <c r="U17" s="172" t="s">
        <v>112</v>
      </c>
    </row>
    <row r="18" spans="1:24" ht="12.2" customHeight="1">
      <c r="G18" s="209" t="str">
        <f t="shared" si="2"/>
        <v>03 製造業</v>
      </c>
      <c r="H18" s="170">
        <f>'１次効果'!E59</f>
        <v>0</v>
      </c>
      <c r="J18" s="215" t="str">
        <f t="shared" si="0"/>
        <v>11 公務　　　　　　　　</v>
      </c>
      <c r="K18" s="140">
        <f t="shared" si="1"/>
        <v>0</v>
      </c>
      <c r="L18" s="145"/>
      <c r="Q18" s="173"/>
    </row>
    <row r="19" spans="1:24" ht="12.75" thickBot="1">
      <c r="A19" s="132"/>
      <c r="C19" s="174"/>
      <c r="D19" s="174"/>
      <c r="E19" s="174"/>
      <c r="G19" s="209" t="str">
        <f t="shared" si="2"/>
        <v>04 建設</v>
      </c>
      <c r="H19" s="170">
        <f>'１次効果'!E60</f>
        <v>0</v>
      </c>
      <c r="J19" s="215" t="str">
        <f t="shared" si="0"/>
        <v>12 サービス業</v>
      </c>
      <c r="K19" s="140">
        <f t="shared" si="1"/>
        <v>0</v>
      </c>
      <c r="L19" s="145"/>
      <c r="M19" s="145"/>
      <c r="Q19" s="173"/>
      <c r="U19" s="130" t="s">
        <v>113</v>
      </c>
      <c r="X19" s="175" t="str">
        <f>W6</f>
        <v>(単位：億円)</v>
      </c>
    </row>
    <row r="20" spans="1:24" ht="12.95" customHeight="1">
      <c r="A20" s="132"/>
      <c r="G20" s="209" t="str">
        <f t="shared" si="2"/>
        <v>05 電力・ガス・水道</v>
      </c>
      <c r="H20" s="170">
        <f>'１次効果'!E61</f>
        <v>0</v>
      </c>
      <c r="J20" s="215" t="str">
        <f t="shared" si="0"/>
        <v>13 分類不明</v>
      </c>
      <c r="K20" s="140">
        <f t="shared" si="1"/>
        <v>0</v>
      </c>
      <c r="L20" s="145"/>
      <c r="M20" s="145"/>
      <c r="Q20" s="173"/>
      <c r="U20" s="529"/>
      <c r="V20" s="530" t="s">
        <v>114</v>
      </c>
      <c r="W20" s="533" t="s">
        <v>115</v>
      </c>
      <c r="X20" s="176" t="s">
        <v>102</v>
      </c>
    </row>
    <row r="21" spans="1:24" ht="13.5">
      <c r="D21" s="148" t="str">
        <f>C13</f>
        <v>★投資額</v>
      </c>
      <c r="E21" s="148"/>
      <c r="G21" s="209" t="str">
        <f t="shared" si="2"/>
        <v>06 商業　　　　　　　　</v>
      </c>
      <c r="H21" s="170">
        <f>'１次効果'!E62</f>
        <v>0</v>
      </c>
      <c r="J21" s="130" t="s">
        <v>49</v>
      </c>
      <c r="K21" s="177">
        <f>SUM(K8:K20)</f>
        <v>0</v>
      </c>
      <c r="L21" s="145"/>
      <c r="M21" s="145"/>
      <c r="P21" s="178"/>
      <c r="Q21" s="173"/>
      <c r="U21" s="523"/>
      <c r="V21" s="531"/>
      <c r="W21" s="531"/>
      <c r="X21" s="179" t="s">
        <v>103</v>
      </c>
    </row>
    <row r="22" spans="1:24" ht="12.2" customHeight="1">
      <c r="D22" s="180">
        <f>C14</f>
        <v>0</v>
      </c>
      <c r="E22" s="170"/>
      <c r="G22" s="209" t="str">
        <f t="shared" si="2"/>
        <v>07 金融・保険　　　　　</v>
      </c>
      <c r="H22" s="170">
        <f>'１次効果'!E63</f>
        <v>0</v>
      </c>
      <c r="J22" s="139"/>
      <c r="K22" s="140"/>
      <c r="L22" s="145"/>
      <c r="M22" s="145"/>
      <c r="Q22" s="173"/>
      <c r="S22" s="534" t="s">
        <v>116</v>
      </c>
      <c r="U22" s="524"/>
      <c r="V22" s="532"/>
      <c r="W22" s="532"/>
      <c r="X22" s="181" t="s">
        <v>104</v>
      </c>
    </row>
    <row r="23" spans="1:24">
      <c r="G23" s="209" t="str">
        <f t="shared" si="2"/>
        <v>08 不動産　　　　　　　</v>
      </c>
      <c r="H23" s="170">
        <f>'１次効果'!E64</f>
        <v>0</v>
      </c>
      <c r="L23" s="182"/>
      <c r="M23" s="182"/>
      <c r="Q23" s="173"/>
      <c r="S23" s="534"/>
      <c r="U23" s="484" t="str">
        <f>TEXT(入力!B6,"00")&amp;" "&amp;入力!C6</f>
        <v>01 農林漁業</v>
      </c>
      <c r="V23" s="183">
        <f>結果!$D$22</f>
        <v>0</v>
      </c>
      <c r="W23" s="183">
        <f>結果!$D$38</f>
        <v>0</v>
      </c>
      <c r="X23" s="184">
        <f>結果!$D$30</f>
        <v>0</v>
      </c>
    </row>
    <row r="24" spans="1:24" ht="12" customHeight="1">
      <c r="G24" s="209" t="str">
        <f t="shared" si="2"/>
        <v>09 運輸・郵便　　　</v>
      </c>
      <c r="H24" s="170">
        <f>'１次効果'!E65</f>
        <v>0</v>
      </c>
      <c r="J24" s="185" t="s">
        <v>117</v>
      </c>
      <c r="K24" s="186"/>
      <c r="L24" s="156"/>
      <c r="M24" s="187" t="s">
        <v>118</v>
      </c>
      <c r="Q24" s="188" t="s">
        <v>119</v>
      </c>
      <c r="S24" s="534"/>
      <c r="U24" s="485" t="str">
        <f>TEXT(入力!B7,"00")&amp;" "&amp;入力!C7</f>
        <v>02 鉱業</v>
      </c>
      <c r="V24" s="189">
        <f>結果!$E$22</f>
        <v>0</v>
      </c>
      <c r="W24" s="189">
        <f>結果!$E$38</f>
        <v>0</v>
      </c>
      <c r="X24" s="190">
        <f>結果!$E$30</f>
        <v>0</v>
      </c>
    </row>
    <row r="25" spans="1:24">
      <c r="G25" s="209" t="str">
        <f t="shared" si="2"/>
        <v>10 情報通信</v>
      </c>
      <c r="H25" s="170">
        <f>'１次効果'!E66</f>
        <v>0</v>
      </c>
      <c r="J25" s="191" t="str">
        <f t="shared" ref="J25:J37" si="3">U23</f>
        <v>01 農林漁業</v>
      </c>
      <c r="K25" s="192">
        <f>'１次効果'!I57</f>
        <v>0</v>
      </c>
      <c r="L25" s="193"/>
      <c r="M25" s="194">
        <f>'１次効果'!G94</f>
        <v>0</v>
      </c>
      <c r="O25" s="130" t="s">
        <v>120</v>
      </c>
      <c r="P25" s="187" t="s">
        <v>121</v>
      </c>
      <c r="Q25" s="195">
        <f>'１次効果'!I94</f>
        <v>0.1299790013362786</v>
      </c>
      <c r="R25" s="187" t="s">
        <v>122</v>
      </c>
      <c r="S25" s="170">
        <f>'１次効果'!K94</f>
        <v>0</v>
      </c>
      <c r="U25" s="485" t="str">
        <f>TEXT(入力!B8,"00")&amp;" "&amp;入力!C8</f>
        <v>03 製造業</v>
      </c>
      <c r="V25" s="189">
        <f>結果!$F$22</f>
        <v>0</v>
      </c>
      <c r="W25" s="189">
        <f>結果!$F$38</f>
        <v>0</v>
      </c>
      <c r="X25" s="190">
        <f>結果!$F$30</f>
        <v>0</v>
      </c>
    </row>
    <row r="26" spans="1:24">
      <c r="G26" s="209" t="str">
        <f t="shared" si="2"/>
        <v>11 公務　　　　　　　　</v>
      </c>
      <c r="H26" s="170">
        <f>'１次効果'!E67</f>
        <v>0</v>
      </c>
      <c r="J26" s="487" t="str">
        <f t="shared" si="3"/>
        <v>02 鉱業</v>
      </c>
      <c r="K26" s="192">
        <f>'１次効果'!I58</f>
        <v>0</v>
      </c>
      <c r="L26" s="193"/>
      <c r="M26" s="194">
        <f>'１次効果'!G95</f>
        <v>0</v>
      </c>
      <c r="O26" s="130" t="s">
        <v>123</v>
      </c>
      <c r="P26" s="187" t="s">
        <v>121</v>
      </c>
      <c r="Q26" s="195">
        <f>'１次効果'!I95</f>
        <v>0.17144607843137255</v>
      </c>
      <c r="R26" s="187" t="s">
        <v>122</v>
      </c>
      <c r="S26" s="170">
        <f>'１次効果'!K95</f>
        <v>0</v>
      </c>
      <c r="U26" s="485" t="str">
        <f>TEXT(入力!B9,"00")&amp;" "&amp;入力!C9</f>
        <v>04 建設</v>
      </c>
      <c r="V26" s="189">
        <f>結果!$G$22</f>
        <v>0</v>
      </c>
      <c r="W26" s="189">
        <f>結果!$G$38</f>
        <v>0</v>
      </c>
      <c r="X26" s="190">
        <f>結果!$G$30</f>
        <v>0</v>
      </c>
    </row>
    <row r="27" spans="1:24">
      <c r="G27" s="209" t="str">
        <f t="shared" si="2"/>
        <v>12 サービス業</v>
      </c>
      <c r="H27" s="170">
        <f>'１次効果'!E68</f>
        <v>0</v>
      </c>
      <c r="J27" s="487" t="str">
        <f t="shared" si="3"/>
        <v>03 製造業</v>
      </c>
      <c r="K27" s="192">
        <f>'１次効果'!I59</f>
        <v>0</v>
      </c>
      <c r="L27" s="193"/>
      <c r="M27" s="194">
        <f>'１次効果'!G96</f>
        <v>0</v>
      </c>
      <c r="O27" s="130" t="s">
        <v>38</v>
      </c>
      <c r="P27" s="187" t="s">
        <v>121</v>
      </c>
      <c r="Q27" s="195">
        <f>'１次効果'!I96</f>
        <v>9.0013774488754555E-2</v>
      </c>
      <c r="R27" s="187" t="s">
        <v>122</v>
      </c>
      <c r="S27" s="170">
        <f>'１次効果'!K96</f>
        <v>0</v>
      </c>
      <c r="U27" s="485" t="str">
        <f>TEXT(入力!B10,"00")&amp;" "&amp;入力!C10</f>
        <v>05 電力・ガス・水道</v>
      </c>
      <c r="V27" s="189">
        <f>結果!$H$22</f>
        <v>0</v>
      </c>
      <c r="W27" s="189">
        <f>結果!$H$38</f>
        <v>0</v>
      </c>
      <c r="X27" s="190">
        <f>結果!$H$30</f>
        <v>0</v>
      </c>
    </row>
    <row r="28" spans="1:24">
      <c r="G28" s="209" t="str">
        <f t="shared" si="2"/>
        <v>13 分類不明</v>
      </c>
      <c r="H28" s="170">
        <f>'１次効果'!E69</f>
        <v>0</v>
      </c>
      <c r="J28" s="487" t="str">
        <f t="shared" si="3"/>
        <v>04 建設</v>
      </c>
      <c r="K28" s="192">
        <f>'１次効果'!I60</f>
        <v>0</v>
      </c>
      <c r="L28" s="193"/>
      <c r="M28" s="194">
        <f>'１次効果'!G97</f>
        <v>0</v>
      </c>
      <c r="O28" s="130" t="s">
        <v>124</v>
      </c>
      <c r="P28" s="187" t="s">
        <v>125</v>
      </c>
      <c r="Q28" s="195">
        <f>'１次効果'!I97</f>
        <v>0.31218282799214508</v>
      </c>
      <c r="R28" s="187" t="s">
        <v>126</v>
      </c>
      <c r="S28" s="170">
        <f>'１次効果'!K97</f>
        <v>0</v>
      </c>
      <c r="U28" s="485" t="str">
        <f>TEXT(入力!B11,"00")&amp;" "&amp;入力!C11</f>
        <v>06 商業　　　　　　　　</v>
      </c>
      <c r="V28" s="189">
        <f>結果!$I$22</f>
        <v>0</v>
      </c>
      <c r="W28" s="189">
        <f>結果!$I$38</f>
        <v>0</v>
      </c>
      <c r="X28" s="190">
        <f>結果!$I$30</f>
        <v>0</v>
      </c>
    </row>
    <row r="29" spans="1:24">
      <c r="G29" s="130" t="s">
        <v>49</v>
      </c>
      <c r="H29" s="180">
        <f>SUM(H16:H28)</f>
        <v>0</v>
      </c>
      <c r="J29" s="487" t="str">
        <f t="shared" si="3"/>
        <v>05 電力・ガス・水道</v>
      </c>
      <c r="K29" s="192">
        <f>'１次効果'!I61</f>
        <v>0</v>
      </c>
      <c r="L29" s="193"/>
      <c r="M29" s="194">
        <f>'１次効果'!G98</f>
        <v>0</v>
      </c>
      <c r="O29" s="172" t="s">
        <v>127</v>
      </c>
      <c r="P29" s="187" t="s">
        <v>125</v>
      </c>
      <c r="Q29" s="195">
        <f>'１次効果'!I98</f>
        <v>0.10906094366436911</v>
      </c>
      <c r="R29" s="187" t="s">
        <v>126</v>
      </c>
      <c r="S29" s="170">
        <f>'１次効果'!K98</f>
        <v>0</v>
      </c>
      <c r="U29" s="485" t="str">
        <f>TEXT(入力!B12,"00")&amp;" "&amp;入力!C12</f>
        <v>07 金融・保険　　　　　</v>
      </c>
      <c r="V29" s="189">
        <f>結果!$J$22</f>
        <v>0</v>
      </c>
      <c r="W29" s="189">
        <f>結果!$J$38</f>
        <v>0</v>
      </c>
      <c r="X29" s="190">
        <f>結果!$J$30</f>
        <v>0</v>
      </c>
    </row>
    <row r="30" spans="1:24">
      <c r="D30" s="148" t="s">
        <v>128</v>
      </c>
      <c r="E30" s="148"/>
      <c r="H30" s="170"/>
      <c r="J30" s="487" t="str">
        <f t="shared" si="3"/>
        <v>06 商業　　　　　　　　</v>
      </c>
      <c r="K30" s="192">
        <f>'１次効果'!I62</f>
        <v>0</v>
      </c>
      <c r="L30" s="193"/>
      <c r="M30" s="194">
        <f>'１次効果'!G99</f>
        <v>0</v>
      </c>
      <c r="O30" s="130" t="s">
        <v>41</v>
      </c>
      <c r="P30" s="187" t="s">
        <v>125</v>
      </c>
      <c r="Q30" s="195">
        <f>'１次効果'!I99</f>
        <v>0.39472440200434905</v>
      </c>
      <c r="R30" s="187" t="s">
        <v>126</v>
      </c>
      <c r="S30" s="170">
        <f>'１次効果'!K99</f>
        <v>0</v>
      </c>
      <c r="U30" s="485" t="str">
        <f>TEXT(入力!B13,"00")&amp;" "&amp;入力!C13</f>
        <v>08 不動産　　　　　　　</v>
      </c>
      <c r="V30" s="189">
        <f>結果!$K$22</f>
        <v>0</v>
      </c>
      <c r="W30" s="189">
        <f>結果!$K$38</f>
        <v>0</v>
      </c>
      <c r="X30" s="190">
        <f>結果!$K$30</f>
        <v>0</v>
      </c>
    </row>
    <row r="31" spans="1:24">
      <c r="D31" s="180">
        <f>結果!Q27</f>
        <v>0</v>
      </c>
      <c r="E31" s="170"/>
      <c r="J31" s="487" t="str">
        <f t="shared" si="3"/>
        <v>07 金融・保険　　　　　</v>
      </c>
      <c r="K31" s="192">
        <f>'１次効果'!I63</f>
        <v>0</v>
      </c>
      <c r="L31" s="193"/>
      <c r="M31" s="194">
        <f>'１次効果'!G100</f>
        <v>0</v>
      </c>
      <c r="O31" s="130" t="s">
        <v>129</v>
      </c>
      <c r="P31" s="187" t="s">
        <v>121</v>
      </c>
      <c r="Q31" s="195">
        <f>'１次効果'!I100</f>
        <v>0.22638147728217903</v>
      </c>
      <c r="R31" s="187" t="s">
        <v>122</v>
      </c>
      <c r="S31" s="170">
        <f>'１次効果'!K100</f>
        <v>0</v>
      </c>
      <c r="U31" s="485" t="str">
        <f>TEXT(入力!B14,"00")&amp;" "&amp;入力!C14</f>
        <v>09 運輸・郵便　　　</v>
      </c>
      <c r="V31" s="189">
        <f>結果!$L$22</f>
        <v>0</v>
      </c>
      <c r="W31" s="189">
        <f>結果!$L$38</f>
        <v>0</v>
      </c>
      <c r="X31" s="190">
        <f>結果!$L$30</f>
        <v>0</v>
      </c>
    </row>
    <row r="32" spans="1:24">
      <c r="J32" s="487" t="str">
        <f t="shared" si="3"/>
        <v>08 不動産　　　　　　　</v>
      </c>
      <c r="K32" s="192">
        <f>'１次効果'!I64</f>
        <v>0</v>
      </c>
      <c r="L32" s="193"/>
      <c r="M32" s="194">
        <f>'１次効果'!G101</f>
        <v>0</v>
      </c>
      <c r="O32" s="130" t="s">
        <v>43</v>
      </c>
      <c r="P32" s="187" t="s">
        <v>130</v>
      </c>
      <c r="Q32" s="195">
        <f>'１次効果'!I101</f>
        <v>3.5748082075734031E-2</v>
      </c>
      <c r="R32" s="187" t="s">
        <v>131</v>
      </c>
      <c r="S32" s="170">
        <f>'１次効果'!K101</f>
        <v>0</v>
      </c>
      <c r="U32" s="485" t="str">
        <f>TEXT(入力!B15,"00")&amp;" "&amp;入力!C15</f>
        <v>10 情報通信</v>
      </c>
      <c r="V32" s="189">
        <f>結果!$M$22</f>
        <v>0</v>
      </c>
      <c r="W32" s="189">
        <f>結果!$M$38</f>
        <v>0</v>
      </c>
      <c r="X32" s="190">
        <f>結果!$M$30</f>
        <v>0</v>
      </c>
    </row>
    <row r="33" spans="4:24">
      <c r="J33" s="487" t="str">
        <f t="shared" si="3"/>
        <v>09 運輸・郵便　　　</v>
      </c>
      <c r="K33" s="192">
        <f>'１次効果'!I65</f>
        <v>0</v>
      </c>
      <c r="L33" s="193"/>
      <c r="M33" s="194">
        <f>'１次効果'!G102</f>
        <v>0</v>
      </c>
      <c r="O33" s="130" t="s">
        <v>132</v>
      </c>
      <c r="P33" s="187" t="s">
        <v>133</v>
      </c>
      <c r="Q33" s="195">
        <f>'１次効果'!I102</f>
        <v>0.38249931824379602</v>
      </c>
      <c r="R33" s="187" t="s">
        <v>134</v>
      </c>
      <c r="S33" s="170">
        <f>'１次効果'!K102</f>
        <v>0</v>
      </c>
      <c r="U33" s="485" t="str">
        <f>TEXT(入力!B16,"00")&amp;" "&amp;入力!C16</f>
        <v>11 公務　　　　　　　　</v>
      </c>
      <c r="V33" s="189">
        <f>結果!$N$22</f>
        <v>0</v>
      </c>
      <c r="W33" s="189">
        <f>結果!$N$38</f>
        <v>0</v>
      </c>
      <c r="X33" s="190">
        <f>結果!$N$30</f>
        <v>0</v>
      </c>
    </row>
    <row r="34" spans="4:24">
      <c r="J34" s="487" t="str">
        <f t="shared" si="3"/>
        <v>10 情報通信</v>
      </c>
      <c r="K34" s="192">
        <f>'１次効果'!I66</f>
        <v>0</v>
      </c>
      <c r="L34" s="193"/>
      <c r="M34" s="194">
        <f>'１次効果'!G103</f>
        <v>0</v>
      </c>
      <c r="O34" s="130" t="s">
        <v>135</v>
      </c>
      <c r="P34" s="187" t="s">
        <v>133</v>
      </c>
      <c r="Q34" s="195">
        <f>'１次効果'!I103</f>
        <v>0.13269238292711552</v>
      </c>
      <c r="R34" s="187" t="s">
        <v>134</v>
      </c>
      <c r="S34" s="170">
        <f>'１次効果'!K103</f>
        <v>0</v>
      </c>
      <c r="U34" s="485" t="str">
        <f>TEXT(入力!B17,"00")&amp;" "&amp;入力!C17</f>
        <v>12 サービス業</v>
      </c>
      <c r="V34" s="189">
        <f>結果!$O$22</f>
        <v>0</v>
      </c>
      <c r="W34" s="189">
        <f>結果!$O$38</f>
        <v>0</v>
      </c>
      <c r="X34" s="190">
        <f>結果!$O$30</f>
        <v>0</v>
      </c>
    </row>
    <row r="35" spans="4:24">
      <c r="J35" s="487" t="str">
        <f t="shared" si="3"/>
        <v>11 公務　　　　　　　　</v>
      </c>
      <c r="K35" s="192">
        <f>'１次効果'!I67</f>
        <v>0</v>
      </c>
      <c r="L35" s="193"/>
      <c r="M35" s="194">
        <f>'１次効果'!G104</f>
        <v>0</v>
      </c>
      <c r="O35" s="130" t="s">
        <v>136</v>
      </c>
      <c r="P35" s="187" t="s">
        <v>137</v>
      </c>
      <c r="Q35" s="195">
        <f>'１次効果'!I104</f>
        <v>0.32722133574330081</v>
      </c>
      <c r="R35" s="187" t="s">
        <v>138</v>
      </c>
      <c r="S35" s="170">
        <f>'１次効果'!K104</f>
        <v>0</v>
      </c>
      <c r="U35" s="486" t="str">
        <f>TEXT(入力!B18,"00")&amp;" "&amp;入力!C18</f>
        <v>13 分類不明</v>
      </c>
      <c r="V35" s="196">
        <f>結果!$P$22</f>
        <v>0</v>
      </c>
      <c r="W35" s="196">
        <f>結果!$P$38</f>
        <v>0</v>
      </c>
      <c r="X35" s="197">
        <f>結果!$P$30</f>
        <v>0</v>
      </c>
    </row>
    <row r="36" spans="4:24" ht="12.75" thickBot="1">
      <c r="J36" s="487" t="str">
        <f t="shared" si="3"/>
        <v>12 サービス業</v>
      </c>
      <c r="K36" s="192">
        <f>'１次効果'!I68</f>
        <v>0</v>
      </c>
      <c r="L36" s="193"/>
      <c r="M36" s="194">
        <f>'１次効果'!G105</f>
        <v>0</v>
      </c>
      <c r="O36" s="130" t="s">
        <v>47</v>
      </c>
      <c r="P36" s="187" t="s">
        <v>137</v>
      </c>
      <c r="Q36" s="195">
        <f>'１次効果'!I105</f>
        <v>0.36445981873960048</v>
      </c>
      <c r="R36" s="187" t="s">
        <v>131</v>
      </c>
      <c r="S36" s="170">
        <f>'１次効果'!K105</f>
        <v>0</v>
      </c>
      <c r="U36" s="198" t="s">
        <v>49</v>
      </c>
      <c r="V36" s="199">
        <f>結果!$Q$22</f>
        <v>0</v>
      </c>
      <c r="W36" s="199">
        <f>結果!$Q$38</f>
        <v>0</v>
      </c>
      <c r="X36" s="200">
        <f>結果!$Q$30</f>
        <v>0</v>
      </c>
    </row>
    <row r="37" spans="4:24" ht="12.75" thickBot="1">
      <c r="J37" s="487" t="str">
        <f t="shared" si="3"/>
        <v>13 分類不明</v>
      </c>
      <c r="K37" s="192">
        <f>'１次効果'!I69</f>
        <v>0</v>
      </c>
      <c r="L37" s="193"/>
      <c r="M37" s="194">
        <f>'１次効果'!G106</f>
        <v>0</v>
      </c>
      <c r="O37" s="130" t="s">
        <v>48</v>
      </c>
      <c r="P37" s="187" t="s">
        <v>130</v>
      </c>
      <c r="Q37" s="195">
        <f>'１次効果'!I106</f>
        <v>1.0233753353019409E-2</v>
      </c>
      <c r="R37" s="187" t="s">
        <v>131</v>
      </c>
      <c r="S37" s="170">
        <f>'１次効果'!K106</f>
        <v>0</v>
      </c>
    </row>
    <row r="38" spans="4:24" ht="13.5" thickTop="1" thickBot="1">
      <c r="J38" s="130" t="s">
        <v>49</v>
      </c>
      <c r="K38" s="201">
        <f>SUM(K25:K37)</f>
        <v>0</v>
      </c>
      <c r="L38" s="193"/>
      <c r="M38" s="161">
        <f>SUM(M25:M37)</f>
        <v>0</v>
      </c>
      <c r="P38" s="187"/>
      <c r="Q38" s="195"/>
      <c r="R38" s="187"/>
      <c r="S38" s="161">
        <f>SUM(S25:S37)</f>
        <v>0</v>
      </c>
    </row>
    <row r="39" spans="4:24" ht="12.75" thickTop="1">
      <c r="J39" s="191"/>
      <c r="K39" s="192"/>
      <c r="L39" s="193"/>
      <c r="M39" s="194"/>
      <c r="P39" s="187"/>
      <c r="Q39" s="195"/>
      <c r="R39" s="187"/>
      <c r="S39" s="170"/>
    </row>
    <row r="40" spans="4:24">
      <c r="D40" s="202"/>
      <c r="E40" s="202"/>
      <c r="L40" s="193"/>
      <c r="Q40" s="173"/>
    </row>
    <row r="41" spans="4:24">
      <c r="D41" s="202"/>
      <c r="E41" s="202"/>
      <c r="L41" s="193"/>
      <c r="Q41" s="173"/>
    </row>
    <row r="42" spans="4:24">
      <c r="Q42" s="173"/>
    </row>
    <row r="43" spans="4:24">
      <c r="Q43" s="173"/>
    </row>
    <row r="44" spans="4:24">
      <c r="Q44" s="173"/>
    </row>
    <row r="45" spans="4:24" ht="12.75" thickBot="1">
      <c r="Q45" s="173"/>
      <c r="U45" s="130" t="s">
        <v>139</v>
      </c>
      <c r="V45" s="132"/>
    </row>
    <row r="46" spans="4:24">
      <c r="Q46" s="173"/>
      <c r="U46" s="203"/>
      <c r="V46" s="204"/>
    </row>
    <row r="47" spans="4:24">
      <c r="Q47" s="173"/>
      <c r="U47" s="205"/>
      <c r="V47" s="206" t="s">
        <v>9</v>
      </c>
    </row>
    <row r="48" spans="4:24">
      <c r="D48" s="132" t="s">
        <v>140</v>
      </c>
      <c r="Q48" s="173"/>
      <c r="U48" s="207"/>
      <c r="V48" s="208"/>
    </row>
    <row r="49" spans="1:22">
      <c r="D49" s="132" t="s">
        <v>141</v>
      </c>
      <c r="E49" s="148"/>
      <c r="F49" s="209" t="s">
        <v>142</v>
      </c>
      <c r="H49" s="209" t="s">
        <v>143</v>
      </c>
      <c r="I49" s="148"/>
      <c r="Q49" s="173"/>
      <c r="U49" s="210" t="s">
        <v>105</v>
      </c>
      <c r="V49" s="211">
        <f>雇用!P20</f>
        <v>0</v>
      </c>
    </row>
    <row r="50" spans="1:22">
      <c r="A50" s="157"/>
      <c r="B50" s="157"/>
      <c r="D50" s="212">
        <f>D31+S38</f>
        <v>0</v>
      </c>
      <c r="E50" s="148" t="s">
        <v>144</v>
      </c>
      <c r="F50" s="213">
        <f>結果!H12</f>
        <v>0.73743563761537856</v>
      </c>
      <c r="G50" s="148" t="s">
        <v>131</v>
      </c>
      <c r="H50" s="214">
        <f>'２次効果'!L18</f>
        <v>0</v>
      </c>
      <c r="J50" s="215" t="s">
        <v>99</v>
      </c>
      <c r="Q50" s="173"/>
      <c r="U50" s="158" t="s">
        <v>145</v>
      </c>
      <c r="V50" s="216">
        <f>雇用!P21</f>
        <v>0</v>
      </c>
    </row>
    <row r="51" spans="1:22">
      <c r="A51" s="157"/>
      <c r="B51" s="217"/>
      <c r="J51" s="215" t="str">
        <f t="shared" ref="J51:J63" si="4">U23</f>
        <v>01 農林漁業</v>
      </c>
      <c r="K51" s="218">
        <f t="shared" ref="K51:K63" si="5">H59-K68</f>
        <v>0</v>
      </c>
      <c r="Q51" s="173"/>
      <c r="U51" s="162" t="s">
        <v>146</v>
      </c>
      <c r="V51" s="219">
        <f>雇用!P22</f>
        <v>0</v>
      </c>
    </row>
    <row r="52" spans="1:22" ht="12.75" thickBot="1">
      <c r="A52" s="157"/>
      <c r="B52" s="220"/>
      <c r="J52" s="215" t="str">
        <f t="shared" si="4"/>
        <v>02 鉱業</v>
      </c>
      <c r="K52" s="218">
        <f t="shared" si="5"/>
        <v>0</v>
      </c>
      <c r="Q52" s="173"/>
      <c r="U52" s="166" t="s">
        <v>56</v>
      </c>
      <c r="V52" s="221">
        <f>雇用!P23</f>
        <v>0</v>
      </c>
    </row>
    <row r="53" spans="1:22">
      <c r="A53" s="157"/>
      <c r="B53" s="220"/>
      <c r="J53" s="215" t="str">
        <f t="shared" si="4"/>
        <v>03 製造業</v>
      </c>
      <c r="K53" s="218">
        <f t="shared" si="5"/>
        <v>0</v>
      </c>
      <c r="M53" s="157"/>
      <c r="N53" s="157"/>
      <c r="O53" s="157"/>
      <c r="P53" s="157"/>
      <c r="Q53" s="156"/>
      <c r="R53" s="157"/>
      <c r="S53" s="157"/>
      <c r="U53" s="171" t="s">
        <v>111</v>
      </c>
      <c r="V53" s="157"/>
    </row>
    <row r="54" spans="1:22">
      <c r="A54" s="157"/>
      <c r="B54" s="220"/>
      <c r="J54" s="215" t="str">
        <f t="shared" si="4"/>
        <v>04 建設</v>
      </c>
      <c r="K54" s="218">
        <f t="shared" si="5"/>
        <v>0</v>
      </c>
      <c r="U54" s="172" t="s">
        <v>112</v>
      </c>
    </row>
    <row r="55" spans="1:22">
      <c r="A55" s="157"/>
      <c r="B55" s="220"/>
      <c r="J55" s="215" t="str">
        <f t="shared" si="4"/>
        <v>05 電力・ガス・水道</v>
      </c>
      <c r="K55" s="218">
        <f t="shared" si="5"/>
        <v>0</v>
      </c>
    </row>
    <row r="56" spans="1:22" ht="12.75" thickBot="1">
      <c r="A56" s="171"/>
      <c r="B56" s="220"/>
      <c r="J56" s="215" t="str">
        <f t="shared" si="4"/>
        <v>06 商業　　　　　　　　</v>
      </c>
      <c r="K56" s="218">
        <f t="shared" si="5"/>
        <v>0</v>
      </c>
      <c r="N56" s="528"/>
      <c r="O56" s="528"/>
      <c r="P56" s="528"/>
      <c r="Q56" s="528"/>
      <c r="R56" s="528"/>
      <c r="S56" s="528"/>
      <c r="U56" s="130" t="s">
        <v>147</v>
      </c>
    </row>
    <row r="57" spans="1:22">
      <c r="A57" s="157"/>
      <c r="B57" s="220"/>
      <c r="J57" s="215" t="str">
        <f t="shared" si="4"/>
        <v>07 金融・保険　　　　　</v>
      </c>
      <c r="K57" s="218">
        <f t="shared" si="5"/>
        <v>0</v>
      </c>
      <c r="U57" s="535"/>
      <c r="V57" s="537" t="s">
        <v>148</v>
      </c>
    </row>
    <row r="58" spans="1:22">
      <c r="A58" s="157"/>
      <c r="B58" s="220"/>
      <c r="G58" s="222" t="str">
        <f>G15</f>
        <v>★需要増加額</v>
      </c>
      <c r="J58" s="215" t="str">
        <f t="shared" si="4"/>
        <v>08 不動産　　　　　　　</v>
      </c>
      <c r="K58" s="218">
        <f t="shared" si="5"/>
        <v>0</v>
      </c>
      <c r="U58" s="536"/>
      <c r="V58" s="538"/>
    </row>
    <row r="59" spans="1:22" ht="13.5" customHeight="1">
      <c r="A59" s="157"/>
      <c r="B59" s="220"/>
      <c r="G59" s="169" t="str">
        <f t="shared" ref="G59:G71" si="6">U23</f>
        <v>01 農林漁業</v>
      </c>
      <c r="H59" s="223">
        <f>'２次効果'!J22</f>
        <v>0</v>
      </c>
      <c r="J59" s="215" t="str">
        <f t="shared" si="4"/>
        <v>09 運輸・郵便　　　</v>
      </c>
      <c r="K59" s="218">
        <f t="shared" si="5"/>
        <v>0</v>
      </c>
      <c r="U59" s="224" t="s">
        <v>206</v>
      </c>
      <c r="V59" s="225">
        <f>雇用!$C$23</f>
        <v>0</v>
      </c>
    </row>
    <row r="60" spans="1:22">
      <c r="A60" s="157"/>
      <c r="B60" s="220"/>
      <c r="G60" s="209" t="str">
        <f t="shared" si="6"/>
        <v>02 鉱業</v>
      </c>
      <c r="H60" s="226">
        <f>'２次効果'!J23</f>
        <v>0</v>
      </c>
      <c r="J60" s="215" t="str">
        <f t="shared" si="4"/>
        <v>10 情報通信</v>
      </c>
      <c r="K60" s="218">
        <f t="shared" si="5"/>
        <v>0</v>
      </c>
      <c r="U60" s="227" t="s">
        <v>207</v>
      </c>
      <c r="V60" s="216">
        <f>雇用!$D$23</f>
        <v>0</v>
      </c>
    </row>
    <row r="61" spans="1:22">
      <c r="A61" s="157"/>
      <c r="B61" s="220"/>
      <c r="G61" s="209" t="str">
        <f t="shared" si="6"/>
        <v>03 製造業</v>
      </c>
      <c r="H61" s="226">
        <f>'２次効果'!J24</f>
        <v>0</v>
      </c>
      <c r="J61" s="215" t="str">
        <f t="shared" si="4"/>
        <v>11 公務　　　　　　　　</v>
      </c>
      <c r="K61" s="218">
        <f t="shared" si="5"/>
        <v>0</v>
      </c>
      <c r="M61" s="157"/>
      <c r="N61" s="157"/>
      <c r="O61" s="157"/>
      <c r="T61" s="157"/>
      <c r="U61" s="227" t="s">
        <v>208</v>
      </c>
      <c r="V61" s="216">
        <f>雇用!$A$1</f>
        <v>0</v>
      </c>
    </row>
    <row r="62" spans="1:22">
      <c r="A62" s="157"/>
      <c r="B62" s="220"/>
      <c r="D62" s="174"/>
      <c r="E62" s="174"/>
      <c r="G62" s="209" t="str">
        <f t="shared" si="6"/>
        <v>04 建設</v>
      </c>
      <c r="H62" s="226">
        <f>'２次効果'!J25</f>
        <v>0</v>
      </c>
      <c r="J62" s="215" t="str">
        <f t="shared" si="4"/>
        <v>12 サービス業</v>
      </c>
      <c r="K62" s="218">
        <f t="shared" si="5"/>
        <v>0</v>
      </c>
      <c r="U62" s="227" t="s">
        <v>209</v>
      </c>
      <c r="V62" s="216">
        <f>雇用!$F$23</f>
        <v>0</v>
      </c>
    </row>
    <row r="63" spans="1:22">
      <c r="A63" s="157"/>
      <c r="B63" s="220"/>
      <c r="D63" s="132" t="s">
        <v>149</v>
      </c>
      <c r="G63" s="209" t="str">
        <f t="shared" si="6"/>
        <v>05 電力・ガス・水道</v>
      </c>
      <c r="H63" s="226">
        <f>'２次効果'!J26</f>
        <v>0</v>
      </c>
      <c r="J63" s="215" t="str">
        <f t="shared" si="4"/>
        <v>13 分類不明</v>
      </c>
      <c r="K63" s="218">
        <f t="shared" si="5"/>
        <v>0</v>
      </c>
      <c r="U63" s="227" t="s">
        <v>210</v>
      </c>
      <c r="V63" s="216">
        <f>雇用!$G$23</f>
        <v>0</v>
      </c>
    </row>
    <row r="64" spans="1:22">
      <c r="A64" s="157"/>
      <c r="B64" s="220"/>
      <c r="D64" s="132" t="s">
        <v>150</v>
      </c>
      <c r="E64" s="148"/>
      <c r="G64" s="209" t="str">
        <f t="shared" si="6"/>
        <v>06 商業　　　　　　　　</v>
      </c>
      <c r="H64" s="226">
        <f>'２次効果'!J27</f>
        <v>0</v>
      </c>
      <c r="J64" s="130" t="s">
        <v>49</v>
      </c>
      <c r="K64" s="228">
        <f>SUM(K51:K63)</f>
        <v>0</v>
      </c>
      <c r="U64" s="227" t="s">
        <v>211</v>
      </c>
      <c r="V64" s="216">
        <f>雇用!$H$23</f>
        <v>0</v>
      </c>
    </row>
    <row r="65" spans="1:22">
      <c r="A65" s="157"/>
      <c r="B65" s="157"/>
      <c r="D65" s="212">
        <f>H50</f>
        <v>0</v>
      </c>
      <c r="E65" s="186"/>
      <c r="G65" s="209" t="str">
        <f t="shared" si="6"/>
        <v>07 金融・保険　　　　　</v>
      </c>
      <c r="H65" s="226">
        <f>'２次効果'!J28</f>
        <v>0</v>
      </c>
      <c r="J65" s="139"/>
      <c r="K65" s="140"/>
      <c r="S65" s="534" t="s">
        <v>151</v>
      </c>
      <c r="U65" s="227" t="s">
        <v>212</v>
      </c>
      <c r="V65" s="216">
        <f>雇用!$I$23</f>
        <v>0</v>
      </c>
    </row>
    <row r="66" spans="1:22">
      <c r="A66" s="157"/>
      <c r="B66" s="157"/>
      <c r="G66" s="209" t="str">
        <f t="shared" si="6"/>
        <v>08 不動産　　　　　　　</v>
      </c>
      <c r="H66" s="226">
        <f>'２次効果'!J29</f>
        <v>0</v>
      </c>
      <c r="S66" s="534"/>
      <c r="U66" s="227" t="s">
        <v>213</v>
      </c>
      <c r="V66" s="216">
        <f>雇用!$J$23</f>
        <v>0</v>
      </c>
    </row>
    <row r="67" spans="1:22">
      <c r="A67" s="157"/>
      <c r="B67" s="229"/>
      <c r="G67" s="209" t="str">
        <f t="shared" si="6"/>
        <v>09 運輸・郵便　　　</v>
      </c>
      <c r="H67" s="226">
        <f>'２次効果'!J30</f>
        <v>0</v>
      </c>
      <c r="J67" s="185" t="s">
        <v>152</v>
      </c>
      <c r="K67" s="230"/>
      <c r="L67" s="156"/>
      <c r="M67" s="187" t="s">
        <v>118</v>
      </c>
      <c r="Q67" s="188" t="s">
        <v>119</v>
      </c>
      <c r="S67" s="534"/>
      <c r="U67" s="227" t="s">
        <v>214</v>
      </c>
      <c r="V67" s="216">
        <f>雇用!$K$23</f>
        <v>0</v>
      </c>
    </row>
    <row r="68" spans="1:22">
      <c r="A68" s="231"/>
      <c r="B68" s="232"/>
      <c r="G68" s="209" t="str">
        <f t="shared" si="6"/>
        <v>10 情報通信</v>
      </c>
      <c r="H68" s="226">
        <f>'２次効果'!J31</f>
        <v>0</v>
      </c>
      <c r="J68" s="487" t="str">
        <f t="shared" ref="J68:J80" si="7">U23</f>
        <v>01 農林漁業</v>
      </c>
      <c r="K68" s="233">
        <f>'２次効果'!N22</f>
        <v>0</v>
      </c>
      <c r="L68" s="193"/>
      <c r="M68" s="194">
        <f>'２次効果'!H59</f>
        <v>0</v>
      </c>
      <c r="O68" s="130" t="s">
        <v>120</v>
      </c>
      <c r="P68" s="187" t="s">
        <v>144</v>
      </c>
      <c r="Q68" s="195">
        <f t="shared" ref="Q68:Q80" si="8">Q25</f>
        <v>0.1299790013362786</v>
      </c>
      <c r="R68" s="187" t="s">
        <v>153</v>
      </c>
      <c r="S68" s="170">
        <f>'２次効果'!L59</f>
        <v>0</v>
      </c>
      <c r="U68" s="227" t="s">
        <v>215</v>
      </c>
      <c r="V68" s="216">
        <f>雇用!$L$23</f>
        <v>0</v>
      </c>
    </row>
    <row r="69" spans="1:22">
      <c r="A69" s="231"/>
      <c r="B69" s="232"/>
      <c r="G69" s="209" t="str">
        <f t="shared" si="6"/>
        <v>11 公務　　　　　　　　</v>
      </c>
      <c r="H69" s="226">
        <f>'２次効果'!J32</f>
        <v>0</v>
      </c>
      <c r="J69" s="487" t="str">
        <f t="shared" si="7"/>
        <v>02 鉱業</v>
      </c>
      <c r="K69" s="233">
        <f>'２次効果'!N23</f>
        <v>0</v>
      </c>
      <c r="L69" s="193"/>
      <c r="M69" s="194">
        <f>'２次効果'!H60</f>
        <v>0</v>
      </c>
      <c r="O69" s="130" t="s">
        <v>123</v>
      </c>
      <c r="P69" s="187" t="s">
        <v>144</v>
      </c>
      <c r="Q69" s="195">
        <f t="shared" si="8"/>
        <v>0.17144607843137255</v>
      </c>
      <c r="R69" s="187" t="s">
        <v>153</v>
      </c>
      <c r="S69" s="170">
        <f>'２次効果'!L60</f>
        <v>0</v>
      </c>
      <c r="U69" s="227" t="s">
        <v>216</v>
      </c>
      <c r="V69" s="216">
        <f>雇用!$M$23</f>
        <v>0</v>
      </c>
    </row>
    <row r="70" spans="1:22">
      <c r="A70" s="231"/>
      <c r="B70" s="232"/>
      <c r="G70" s="209" t="str">
        <f t="shared" si="6"/>
        <v>12 サービス業</v>
      </c>
      <c r="H70" s="226">
        <f>'２次効果'!J33</f>
        <v>0</v>
      </c>
      <c r="J70" s="487" t="str">
        <f t="shared" si="7"/>
        <v>03 製造業</v>
      </c>
      <c r="K70" s="233">
        <f>'２次効果'!N24</f>
        <v>0</v>
      </c>
      <c r="L70" s="193"/>
      <c r="M70" s="194">
        <f>'２次効果'!H61</f>
        <v>0</v>
      </c>
      <c r="O70" s="130" t="s">
        <v>38</v>
      </c>
      <c r="P70" s="187" t="s">
        <v>144</v>
      </c>
      <c r="Q70" s="195">
        <f t="shared" si="8"/>
        <v>9.0013774488754555E-2</v>
      </c>
      <c r="R70" s="187" t="s">
        <v>153</v>
      </c>
      <c r="S70" s="170">
        <f>'２次効果'!L61</f>
        <v>0</v>
      </c>
      <c r="U70" s="227" t="s">
        <v>217</v>
      </c>
      <c r="V70" s="216">
        <f>雇用!$N$23</f>
        <v>0</v>
      </c>
    </row>
    <row r="71" spans="1:22">
      <c r="A71" s="231"/>
      <c r="B71" s="232"/>
      <c r="G71" s="169" t="str">
        <f t="shared" si="6"/>
        <v>13 分類不明</v>
      </c>
      <c r="H71" s="226">
        <f>'２次効果'!J34</f>
        <v>0</v>
      </c>
      <c r="J71" s="487" t="str">
        <f t="shared" si="7"/>
        <v>04 建設</v>
      </c>
      <c r="K71" s="233">
        <f>'２次効果'!N25</f>
        <v>0</v>
      </c>
      <c r="L71" s="193"/>
      <c r="M71" s="194">
        <f>'２次効果'!H62</f>
        <v>0</v>
      </c>
      <c r="O71" s="130" t="s">
        <v>124</v>
      </c>
      <c r="P71" s="187" t="s">
        <v>125</v>
      </c>
      <c r="Q71" s="195">
        <f t="shared" si="8"/>
        <v>0.31218282799214508</v>
      </c>
      <c r="R71" s="187" t="s">
        <v>126</v>
      </c>
      <c r="S71" s="170">
        <f>'２次効果'!L62</f>
        <v>0</v>
      </c>
      <c r="U71" s="234" t="s">
        <v>218</v>
      </c>
      <c r="V71" s="235">
        <f>雇用!$O$23</f>
        <v>0</v>
      </c>
    </row>
    <row r="72" spans="1:22" ht="12.75" thickBot="1">
      <c r="A72" s="231"/>
      <c r="B72" s="232"/>
      <c r="G72" s="130" t="s">
        <v>49</v>
      </c>
      <c r="H72" s="236">
        <f>SUM(H59:H71)</f>
        <v>0</v>
      </c>
      <c r="J72" s="487" t="str">
        <f t="shared" si="7"/>
        <v>05 電力・ガス・水道</v>
      </c>
      <c r="K72" s="233">
        <f>'２次効果'!N26</f>
        <v>0</v>
      </c>
      <c r="L72" s="193"/>
      <c r="M72" s="194">
        <f>'２次効果'!H63</f>
        <v>0</v>
      </c>
      <c r="O72" s="172" t="s">
        <v>127</v>
      </c>
      <c r="P72" s="187" t="s">
        <v>144</v>
      </c>
      <c r="Q72" s="195">
        <f t="shared" si="8"/>
        <v>0.10906094366436911</v>
      </c>
      <c r="R72" s="187" t="s">
        <v>153</v>
      </c>
      <c r="S72" s="170">
        <f>'２次効果'!L63</f>
        <v>0</v>
      </c>
      <c r="U72" s="237" t="s">
        <v>49</v>
      </c>
      <c r="V72" s="221">
        <f>雇用!$P$23</f>
        <v>0</v>
      </c>
    </row>
    <row r="73" spans="1:22">
      <c r="A73" s="231"/>
      <c r="B73" s="232"/>
      <c r="G73" s="169"/>
      <c r="H73" s="194"/>
      <c r="J73" s="487" t="str">
        <f t="shared" si="7"/>
        <v>06 商業　　　　　　　　</v>
      </c>
      <c r="K73" s="233">
        <f>'２次効果'!N27</f>
        <v>0</v>
      </c>
      <c r="L73" s="193"/>
      <c r="M73" s="194">
        <f>'２次効果'!H64</f>
        <v>0</v>
      </c>
      <c r="O73" s="130" t="s">
        <v>41</v>
      </c>
      <c r="P73" s="187" t="s">
        <v>125</v>
      </c>
      <c r="Q73" s="195">
        <f t="shared" si="8"/>
        <v>0.39472440200434905</v>
      </c>
      <c r="R73" s="187" t="s">
        <v>126</v>
      </c>
      <c r="S73" s="170">
        <f>'２次効果'!L64</f>
        <v>0</v>
      </c>
    </row>
    <row r="74" spans="1:22">
      <c r="A74" s="231"/>
      <c r="B74" s="232"/>
      <c r="J74" s="487" t="str">
        <f t="shared" si="7"/>
        <v>07 金融・保険　　　　　</v>
      </c>
      <c r="K74" s="233">
        <f>'２次効果'!N28</f>
        <v>0</v>
      </c>
      <c r="L74" s="193"/>
      <c r="M74" s="194">
        <f>'２次効果'!H65</f>
        <v>0</v>
      </c>
      <c r="O74" s="130" t="s">
        <v>129</v>
      </c>
      <c r="P74" s="187" t="s">
        <v>125</v>
      </c>
      <c r="Q74" s="195">
        <f t="shared" si="8"/>
        <v>0.22638147728217903</v>
      </c>
      <c r="R74" s="187" t="s">
        <v>126</v>
      </c>
      <c r="S74" s="170">
        <f>'２次効果'!L65</f>
        <v>0</v>
      </c>
    </row>
    <row r="75" spans="1:22">
      <c r="A75" s="231"/>
      <c r="B75" s="232"/>
      <c r="H75" s="194"/>
      <c r="J75" s="487" t="str">
        <f t="shared" si="7"/>
        <v>08 不動産　　　　　　　</v>
      </c>
      <c r="K75" s="233">
        <f>'２次効果'!N29</f>
        <v>0</v>
      </c>
      <c r="L75" s="193"/>
      <c r="M75" s="194">
        <f>'２次効果'!H66</f>
        <v>0</v>
      </c>
      <c r="O75" s="130" t="s">
        <v>43</v>
      </c>
      <c r="P75" s="187" t="s">
        <v>125</v>
      </c>
      <c r="Q75" s="195">
        <f t="shared" si="8"/>
        <v>3.5748082075734031E-2</v>
      </c>
      <c r="R75" s="187" t="s">
        <v>126</v>
      </c>
      <c r="S75" s="170">
        <f>'２次効果'!L66</f>
        <v>0</v>
      </c>
    </row>
    <row r="76" spans="1:22">
      <c r="A76" s="231"/>
      <c r="B76" s="232"/>
      <c r="J76" s="487" t="str">
        <f t="shared" si="7"/>
        <v>09 運輸・郵便　　　</v>
      </c>
      <c r="K76" s="233">
        <f>'２次効果'!N30</f>
        <v>0</v>
      </c>
      <c r="L76" s="193"/>
      <c r="M76" s="194">
        <f>'２次効果'!H67</f>
        <v>0</v>
      </c>
      <c r="O76" s="130" t="s">
        <v>132</v>
      </c>
      <c r="P76" s="187" t="s">
        <v>125</v>
      </c>
      <c r="Q76" s="195">
        <f t="shared" si="8"/>
        <v>0.38249931824379602</v>
      </c>
      <c r="R76" s="187" t="s">
        <v>126</v>
      </c>
      <c r="S76" s="170">
        <f>'２次効果'!L67</f>
        <v>0</v>
      </c>
      <c r="U76" s="157"/>
      <c r="V76" s="157"/>
    </row>
    <row r="77" spans="1:22">
      <c r="A77" s="231"/>
      <c r="B77" s="232"/>
      <c r="J77" s="487" t="str">
        <f t="shared" si="7"/>
        <v>10 情報通信</v>
      </c>
      <c r="K77" s="233">
        <f>'２次効果'!N31</f>
        <v>0</v>
      </c>
      <c r="L77" s="193"/>
      <c r="M77" s="194">
        <f>'２次効果'!H68</f>
        <v>0</v>
      </c>
      <c r="O77" s="130" t="s">
        <v>135</v>
      </c>
      <c r="P77" s="187" t="s">
        <v>125</v>
      </c>
      <c r="Q77" s="195">
        <f t="shared" si="8"/>
        <v>0.13269238292711552</v>
      </c>
      <c r="R77" s="187" t="s">
        <v>126</v>
      </c>
      <c r="S77" s="170">
        <f>'２次効果'!L68</f>
        <v>0</v>
      </c>
      <c r="U77" s="231"/>
      <c r="V77" s="238"/>
    </row>
    <row r="78" spans="1:22">
      <c r="A78" s="231"/>
      <c r="B78" s="232"/>
      <c r="J78" s="487" t="str">
        <f t="shared" si="7"/>
        <v>11 公務　　　　　　　　</v>
      </c>
      <c r="K78" s="233">
        <f>'２次効果'!N32</f>
        <v>0</v>
      </c>
      <c r="L78" s="193"/>
      <c r="M78" s="194">
        <f>'２次効果'!H69</f>
        <v>0</v>
      </c>
      <c r="O78" s="130" t="s">
        <v>136</v>
      </c>
      <c r="P78" s="187" t="s">
        <v>125</v>
      </c>
      <c r="Q78" s="195">
        <f t="shared" si="8"/>
        <v>0.32722133574330081</v>
      </c>
      <c r="R78" s="187" t="s">
        <v>126</v>
      </c>
      <c r="S78" s="170">
        <f>'２次効果'!L69</f>
        <v>0</v>
      </c>
      <c r="U78" s="157"/>
      <c r="V78" s="238"/>
    </row>
    <row r="79" spans="1:22">
      <c r="A79" s="231"/>
      <c r="B79" s="232"/>
      <c r="J79" s="487" t="str">
        <f t="shared" si="7"/>
        <v>12 サービス業</v>
      </c>
      <c r="K79" s="233">
        <f>'２次効果'!N33</f>
        <v>0</v>
      </c>
      <c r="L79" s="193"/>
      <c r="M79" s="194">
        <f>'２次効果'!H70</f>
        <v>0</v>
      </c>
      <c r="O79" s="130" t="s">
        <v>47</v>
      </c>
      <c r="P79" s="187" t="s">
        <v>125</v>
      </c>
      <c r="Q79" s="195">
        <f t="shared" si="8"/>
        <v>0.36445981873960048</v>
      </c>
      <c r="R79" s="187" t="s">
        <v>126</v>
      </c>
      <c r="S79" s="170">
        <f>'２次効果'!L70</f>
        <v>0</v>
      </c>
    </row>
    <row r="80" spans="1:22" ht="12.75" thickBot="1">
      <c r="A80" s="231"/>
      <c r="B80" s="232"/>
      <c r="J80" s="487" t="str">
        <f t="shared" si="7"/>
        <v>13 分類不明</v>
      </c>
      <c r="K80" s="233">
        <f>'２次効果'!N34</f>
        <v>0</v>
      </c>
      <c r="L80" s="193"/>
      <c r="M80" s="194">
        <f>'２次効果'!H71</f>
        <v>0</v>
      </c>
      <c r="O80" s="130" t="s">
        <v>48</v>
      </c>
      <c r="P80" s="187" t="s">
        <v>125</v>
      </c>
      <c r="Q80" s="195">
        <f t="shared" si="8"/>
        <v>1.0233753353019409E-2</v>
      </c>
      <c r="R80" s="187" t="s">
        <v>126</v>
      </c>
      <c r="S80" s="170">
        <f>'２次効果'!L71</f>
        <v>0</v>
      </c>
    </row>
    <row r="81" spans="1:19" ht="13.5" thickTop="1" thickBot="1">
      <c r="A81" s="231"/>
      <c r="B81" s="232"/>
      <c r="J81" s="130" t="s">
        <v>49</v>
      </c>
      <c r="K81" s="239">
        <f>SUM(K68:K80)</f>
        <v>0</v>
      </c>
      <c r="L81" s="193"/>
      <c r="M81" s="161">
        <f>SUM(M68:M80)</f>
        <v>0</v>
      </c>
      <c r="P81" s="187"/>
      <c r="Q81" s="195"/>
      <c r="R81" s="187"/>
      <c r="S81" s="161">
        <f>SUM(S68:S80)</f>
        <v>0</v>
      </c>
    </row>
    <row r="82" spans="1:19" ht="12.75" thickTop="1">
      <c r="A82" s="231"/>
      <c r="B82" s="232"/>
      <c r="J82" s="191"/>
      <c r="K82" s="240"/>
      <c r="L82" s="193"/>
      <c r="M82" s="194"/>
      <c r="P82" s="187"/>
      <c r="Q82" s="195"/>
      <c r="R82" s="187"/>
      <c r="S82" s="170"/>
    </row>
    <row r="83" spans="1:19">
      <c r="A83" s="157"/>
      <c r="B83" s="157"/>
      <c r="L83" s="193"/>
      <c r="Q83" s="173"/>
    </row>
  </sheetData>
  <mergeCells count="13">
    <mergeCell ref="N56:S56"/>
    <mergeCell ref="U57:U58"/>
    <mergeCell ref="V57:V58"/>
    <mergeCell ref="S65:S67"/>
    <mergeCell ref="B3:C3"/>
    <mergeCell ref="W6:X6"/>
    <mergeCell ref="U7:U11"/>
    <mergeCell ref="W8:W10"/>
    <mergeCell ref="M14:R14"/>
    <mergeCell ref="U20:U22"/>
    <mergeCell ref="V20:V22"/>
    <mergeCell ref="W20:W22"/>
    <mergeCell ref="S22:S24"/>
  </mergeCells>
  <phoneticPr fontId="7"/>
  <pageMargins left="0.78740157480314965" right="0.78740157480314965" top="0.98425196850393704" bottom="0.98425196850393704" header="0.51181102362204722" footer="0.51181102362204722"/>
  <pageSetup paperSize="9" scale="45" orientation="landscape" horizontalDpi="300" verticalDpi="1200"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B1:R107"/>
  <sheetViews>
    <sheetView showGridLines="0" zoomScaleNormal="90" workbookViewId="0"/>
  </sheetViews>
  <sheetFormatPr defaultRowHeight="12"/>
  <cols>
    <col min="1" max="1" width="2.625" style="130" customWidth="1"/>
    <col min="2" max="2" width="3.875" style="130" customWidth="1"/>
    <col min="3" max="3" width="18.75" style="130" customWidth="1"/>
    <col min="4" max="17" width="10.875" style="130" customWidth="1"/>
    <col min="18" max="18" width="2.375" style="130" customWidth="1"/>
    <col min="19" max="16384" width="9" style="130"/>
  </cols>
  <sheetData>
    <row r="1" spans="2:18" ht="14.25">
      <c r="B1" s="241" t="s">
        <v>154</v>
      </c>
    </row>
    <row r="3" spans="2:18" ht="12.75" thickBot="1">
      <c r="B3" s="242" t="s">
        <v>155</v>
      </c>
      <c r="C3" s="243"/>
      <c r="D3" s="243"/>
      <c r="E3" s="243"/>
      <c r="F3" s="243"/>
      <c r="G3" s="488"/>
      <c r="H3" s="412"/>
      <c r="I3" s="412"/>
      <c r="J3" s="412"/>
      <c r="K3" s="412"/>
      <c r="L3" s="412"/>
      <c r="M3" s="412"/>
      <c r="N3" s="412"/>
      <c r="O3" s="412"/>
      <c r="P3" s="412"/>
      <c r="Q3" s="412"/>
      <c r="R3" s="412"/>
    </row>
    <row r="4" spans="2:18" ht="37.9" customHeight="1">
      <c r="B4" s="244" t="s">
        <v>156</v>
      </c>
      <c r="C4" s="245" t="s">
        <v>36</v>
      </c>
      <c r="D4" s="246" t="s">
        <v>60</v>
      </c>
      <c r="E4" s="133"/>
      <c r="F4" s="410"/>
      <c r="G4" s="412"/>
      <c r="H4" s="412"/>
      <c r="I4" s="412"/>
      <c r="J4" s="412"/>
      <c r="K4" s="412"/>
      <c r="L4" s="412"/>
      <c r="M4" s="412"/>
      <c r="N4" s="412"/>
      <c r="O4" s="412"/>
      <c r="P4" s="412"/>
      <c r="Q4" s="412"/>
      <c r="R4" s="412"/>
    </row>
    <row r="5" spans="2:18">
      <c r="B5" s="247" t="str">
        <f>入力!B6</f>
        <v>01</v>
      </c>
      <c r="C5" s="248" t="str">
        <f>入力!C6</f>
        <v>農林漁業</v>
      </c>
      <c r="D5" s="249">
        <f>結果!D$8</f>
        <v>0</v>
      </c>
      <c r="E5" s="250"/>
      <c r="F5" s="411"/>
    </row>
    <row r="6" spans="2:18">
      <c r="B6" s="251" t="str">
        <f>入力!B7</f>
        <v>02</v>
      </c>
      <c r="C6" s="252" t="str">
        <f>入力!C7</f>
        <v>鉱業</v>
      </c>
      <c r="D6" s="249">
        <f>結果!E$8</f>
        <v>0</v>
      </c>
      <c r="E6" s="250"/>
      <c r="F6" s="250"/>
    </row>
    <row r="7" spans="2:18">
      <c r="B7" s="251" t="str">
        <f>入力!B8</f>
        <v>03</v>
      </c>
      <c r="C7" s="252" t="str">
        <f>入力!C8</f>
        <v>製造業</v>
      </c>
      <c r="D7" s="249">
        <f>結果!F$8</f>
        <v>0</v>
      </c>
      <c r="E7" s="250"/>
      <c r="F7" s="250"/>
    </row>
    <row r="8" spans="2:18">
      <c r="B8" s="251" t="str">
        <f>入力!B9</f>
        <v>04</v>
      </c>
      <c r="C8" s="252" t="str">
        <f>入力!C9</f>
        <v>建設</v>
      </c>
      <c r="D8" s="249">
        <f>結果!G$8</f>
        <v>0</v>
      </c>
      <c r="E8" s="250"/>
      <c r="F8" s="250"/>
    </row>
    <row r="9" spans="2:18">
      <c r="B9" s="251" t="str">
        <f>入力!B10</f>
        <v>05</v>
      </c>
      <c r="C9" s="252" t="str">
        <f>入力!C10</f>
        <v>電力・ガス・水道</v>
      </c>
      <c r="D9" s="249">
        <f>結果!H$8</f>
        <v>0</v>
      </c>
      <c r="E9" s="250"/>
      <c r="F9" s="250"/>
    </row>
    <row r="10" spans="2:18">
      <c r="B10" s="251" t="str">
        <f>入力!B11</f>
        <v>06</v>
      </c>
      <c r="C10" s="252" t="str">
        <f>入力!C11</f>
        <v>商業　　　　　　　　</v>
      </c>
      <c r="D10" s="249">
        <f>結果!I$8</f>
        <v>0</v>
      </c>
      <c r="E10" s="250"/>
      <c r="F10" s="250"/>
    </row>
    <row r="11" spans="2:18">
      <c r="B11" s="251" t="str">
        <f>入力!B12</f>
        <v>07</v>
      </c>
      <c r="C11" s="252" t="str">
        <f>入力!C12</f>
        <v>金融・保険　　　　　</v>
      </c>
      <c r="D11" s="249">
        <f>結果!J$8</f>
        <v>0</v>
      </c>
      <c r="E11" s="250"/>
      <c r="F11" s="250"/>
    </row>
    <row r="12" spans="2:18">
      <c r="B12" s="251" t="str">
        <f>入力!B13</f>
        <v>08</v>
      </c>
      <c r="C12" s="252" t="str">
        <f>入力!C13</f>
        <v>不動産　　　　　　　</v>
      </c>
      <c r="D12" s="249">
        <f>結果!K$8</f>
        <v>0</v>
      </c>
      <c r="E12" s="250"/>
      <c r="F12" s="250"/>
    </row>
    <row r="13" spans="2:18">
      <c r="B13" s="251" t="str">
        <f>入力!B14</f>
        <v>09</v>
      </c>
      <c r="C13" s="252" t="str">
        <f>入力!C14</f>
        <v>運輸・郵便　　　</v>
      </c>
      <c r="D13" s="249">
        <f>結果!L$8</f>
        <v>0</v>
      </c>
      <c r="E13" s="250"/>
      <c r="F13" s="250"/>
    </row>
    <row r="14" spans="2:18">
      <c r="B14" s="251" t="str">
        <f>入力!B15</f>
        <v>10</v>
      </c>
      <c r="C14" s="252" t="str">
        <f>入力!C15</f>
        <v>情報通信</v>
      </c>
      <c r="D14" s="249">
        <f>結果!M$8</f>
        <v>0</v>
      </c>
      <c r="E14" s="250"/>
      <c r="F14" s="250"/>
    </row>
    <row r="15" spans="2:18">
      <c r="B15" s="251" t="str">
        <f>入力!B16</f>
        <v>11</v>
      </c>
      <c r="C15" s="252" t="str">
        <f>入力!C16</f>
        <v>公務　　　　　　　　</v>
      </c>
      <c r="D15" s="249">
        <f>結果!N$8</f>
        <v>0</v>
      </c>
      <c r="E15" s="250"/>
      <c r="F15" s="250"/>
    </row>
    <row r="16" spans="2:18">
      <c r="B16" s="251" t="str">
        <f>入力!B17</f>
        <v>12</v>
      </c>
      <c r="C16" s="252" t="str">
        <f>入力!C17</f>
        <v>サービス業</v>
      </c>
      <c r="D16" s="249">
        <f>結果!O$8</f>
        <v>0</v>
      </c>
      <c r="E16" s="250"/>
      <c r="F16" s="250"/>
    </row>
    <row r="17" spans="2:18">
      <c r="B17" s="251" t="str">
        <f>入力!B18</f>
        <v>13</v>
      </c>
      <c r="C17" s="252" t="str">
        <f>入力!C18</f>
        <v>分類不明</v>
      </c>
      <c r="D17" s="249">
        <f>結果!P$8</f>
        <v>0</v>
      </c>
      <c r="E17" s="250"/>
      <c r="F17" s="250"/>
    </row>
    <row r="18" spans="2:18" ht="12.75" thickBot="1">
      <c r="B18" s="253"/>
      <c r="C18" s="254" t="s">
        <v>49</v>
      </c>
      <c r="D18" s="255">
        <f>SUM(D5:D17)</f>
        <v>0</v>
      </c>
      <c r="E18" s="250"/>
      <c r="F18" s="250"/>
    </row>
    <row r="20" spans="2:18" ht="12.75" thickBot="1">
      <c r="B20" s="256" t="s">
        <v>251</v>
      </c>
      <c r="C20" s="157"/>
      <c r="D20" s="157"/>
      <c r="E20" s="157"/>
      <c r="F20" s="157"/>
      <c r="G20" s="157"/>
      <c r="H20" s="157"/>
      <c r="I20" s="157"/>
      <c r="J20" s="157"/>
      <c r="K20" s="157"/>
      <c r="L20" s="157"/>
      <c r="M20" s="157"/>
      <c r="N20" s="157"/>
      <c r="O20" s="157"/>
      <c r="P20" s="157"/>
      <c r="Q20" s="157"/>
      <c r="R20" s="157"/>
    </row>
    <row r="21" spans="2:18">
      <c r="B21" s="257"/>
      <c r="C21" s="258"/>
      <c r="D21" s="259" t="s">
        <v>190</v>
      </c>
      <c r="E21" s="259" t="s">
        <v>191</v>
      </c>
      <c r="F21" s="259" t="s">
        <v>192</v>
      </c>
      <c r="G21" s="259" t="s">
        <v>193</v>
      </c>
      <c r="H21" s="259" t="s">
        <v>194</v>
      </c>
      <c r="I21" s="259" t="s">
        <v>195</v>
      </c>
      <c r="J21" s="259" t="s">
        <v>196</v>
      </c>
      <c r="K21" s="259" t="s">
        <v>197</v>
      </c>
      <c r="L21" s="259" t="s">
        <v>198</v>
      </c>
      <c r="M21" s="259" t="s">
        <v>199</v>
      </c>
      <c r="N21" s="259" t="s">
        <v>200</v>
      </c>
      <c r="O21" s="259" t="s">
        <v>201</v>
      </c>
      <c r="P21" s="260" t="s">
        <v>202</v>
      </c>
      <c r="Q21" s="157"/>
      <c r="R21" s="157"/>
    </row>
    <row r="22" spans="2:18" ht="23.25" customHeight="1">
      <c r="B22" s="261"/>
      <c r="C22" s="262" t="s">
        <v>252</v>
      </c>
      <c r="D22" s="263" t="s">
        <v>253</v>
      </c>
      <c r="E22" s="263" t="s">
        <v>37</v>
      </c>
      <c r="F22" s="263" t="s">
        <v>38</v>
      </c>
      <c r="G22" s="263" t="s">
        <v>39</v>
      </c>
      <c r="H22" s="263" t="s">
        <v>127</v>
      </c>
      <c r="I22" s="263" t="s">
        <v>234</v>
      </c>
      <c r="J22" s="263" t="s">
        <v>235</v>
      </c>
      <c r="K22" s="263" t="s">
        <v>236</v>
      </c>
      <c r="L22" s="263" t="s">
        <v>254</v>
      </c>
      <c r="M22" s="263" t="s">
        <v>203</v>
      </c>
      <c r="N22" s="263" t="s">
        <v>237</v>
      </c>
      <c r="O22" s="263" t="s">
        <v>204</v>
      </c>
      <c r="P22" s="264" t="s">
        <v>48</v>
      </c>
      <c r="Q22" s="265"/>
      <c r="R22" s="157"/>
    </row>
    <row r="23" spans="2:18">
      <c r="B23" s="266" t="s">
        <v>190</v>
      </c>
      <c r="C23" s="267" t="s">
        <v>253</v>
      </c>
      <c r="D23" s="268">
        <v>8.9525212031961607E-2</v>
      </c>
      <c r="E23" s="269">
        <v>0</v>
      </c>
      <c r="F23" s="269">
        <v>1.4250795162006802E-2</v>
      </c>
      <c r="G23" s="269">
        <v>1.2601308051272365E-3</v>
      </c>
      <c r="H23" s="269">
        <v>0</v>
      </c>
      <c r="I23" s="269">
        <v>1.6156384225145796E-4</v>
      </c>
      <c r="J23" s="269">
        <v>0</v>
      </c>
      <c r="K23" s="269">
        <v>5.3889414610066972E-6</v>
      </c>
      <c r="L23" s="269">
        <v>0</v>
      </c>
      <c r="M23" s="269">
        <v>0</v>
      </c>
      <c r="N23" s="269">
        <v>3.7655741794578512E-5</v>
      </c>
      <c r="O23" s="269">
        <v>6.9053968321880609E-3</v>
      </c>
      <c r="P23" s="270">
        <v>0</v>
      </c>
      <c r="Q23" s="271"/>
      <c r="R23" s="157"/>
    </row>
    <row r="24" spans="2:18">
      <c r="B24" s="272" t="s">
        <v>191</v>
      </c>
      <c r="C24" s="273" t="s">
        <v>37</v>
      </c>
      <c r="D24" s="274">
        <v>1.0908396738389375E-5</v>
      </c>
      <c r="E24" s="275">
        <v>2.2058823529411764E-3</v>
      </c>
      <c r="F24" s="275">
        <v>7.2241054558841986E-2</v>
      </c>
      <c r="G24" s="275">
        <v>7.9499801599123739E-3</v>
      </c>
      <c r="H24" s="275">
        <v>0.21964959572463055</v>
      </c>
      <c r="I24" s="275">
        <v>2.393538403725303E-6</v>
      </c>
      <c r="J24" s="275">
        <v>0</v>
      </c>
      <c r="K24" s="275">
        <v>0</v>
      </c>
      <c r="L24" s="275">
        <v>3.4087810199072813E-6</v>
      </c>
      <c r="M24" s="275">
        <v>0</v>
      </c>
      <c r="N24" s="275">
        <v>4.7069677243223141E-6</v>
      </c>
      <c r="O24" s="275">
        <v>1.2367475811557105E-5</v>
      </c>
      <c r="P24" s="276">
        <v>1.916011090323017E-4</v>
      </c>
      <c r="Q24" s="271"/>
      <c r="R24" s="157"/>
    </row>
    <row r="25" spans="2:18">
      <c r="B25" s="272" t="s">
        <v>192</v>
      </c>
      <c r="C25" s="273" t="s">
        <v>38</v>
      </c>
      <c r="D25" s="274">
        <v>0.21167198451007663</v>
      </c>
      <c r="E25" s="275">
        <v>0.19522058823529412</v>
      </c>
      <c r="F25" s="275">
        <v>0.48753443965019544</v>
      </c>
      <c r="G25" s="275">
        <v>0.28202843027508628</v>
      </c>
      <c r="H25" s="275">
        <v>5.0115477595685881E-2</v>
      </c>
      <c r="I25" s="275">
        <v>3.3413796116005229E-2</v>
      </c>
      <c r="J25" s="275">
        <v>2.8826833250887567E-2</v>
      </c>
      <c r="K25" s="275">
        <v>2.0585756381045583E-3</v>
      </c>
      <c r="L25" s="275">
        <v>6.0831401690755384E-2</v>
      </c>
      <c r="M25" s="275">
        <v>3.8515707523179843E-2</v>
      </c>
      <c r="N25" s="275">
        <v>4.0239867075231465E-2</v>
      </c>
      <c r="O25" s="275">
        <v>0.13546664491773622</v>
      </c>
      <c r="P25" s="276">
        <v>5.1935171201226246E-2</v>
      </c>
      <c r="Q25" s="271"/>
      <c r="R25" s="157"/>
    </row>
    <row r="26" spans="2:18">
      <c r="B26" s="272" t="s">
        <v>193</v>
      </c>
      <c r="C26" s="273" t="s">
        <v>39</v>
      </c>
      <c r="D26" s="274">
        <v>1.7017098911887426E-3</v>
      </c>
      <c r="E26" s="275">
        <v>6.8627450980392156E-3</v>
      </c>
      <c r="F26" s="275">
        <v>1.9564217120024733E-3</v>
      </c>
      <c r="G26" s="275">
        <v>7.5050043927094967E-4</v>
      </c>
      <c r="H26" s="275">
        <v>1.3462930238801303E-2</v>
      </c>
      <c r="I26" s="275">
        <v>2.5826279376196023E-3</v>
      </c>
      <c r="J26" s="275">
        <v>2.3901975633993339E-3</v>
      </c>
      <c r="K26" s="275">
        <v>8.8939089872454528E-3</v>
      </c>
      <c r="L26" s="275">
        <v>3.011658031088083E-3</v>
      </c>
      <c r="M26" s="275">
        <v>6.2367147868497581E-3</v>
      </c>
      <c r="N26" s="275">
        <v>6.2461461701757114E-3</v>
      </c>
      <c r="O26" s="275">
        <v>2.2388473779948511E-3</v>
      </c>
      <c r="P26" s="276">
        <v>1.0143588125239501E-4</v>
      </c>
      <c r="Q26" s="271"/>
      <c r="R26" s="157"/>
    </row>
    <row r="27" spans="2:18">
      <c r="B27" s="272" t="s">
        <v>194</v>
      </c>
      <c r="C27" s="273" t="s">
        <v>127</v>
      </c>
      <c r="D27" s="274">
        <v>8.2903815211759248E-3</v>
      </c>
      <c r="E27" s="275">
        <v>3.5784313725490194E-2</v>
      </c>
      <c r="F27" s="275">
        <v>2.4306528496973536E-2</v>
      </c>
      <c r="G27" s="275">
        <v>4.1835328540441455E-3</v>
      </c>
      <c r="H27" s="275">
        <v>9.6473954924299554E-2</v>
      </c>
      <c r="I27" s="275">
        <v>2.9787585434361399E-2</v>
      </c>
      <c r="J27" s="275">
        <v>6.0564804559761504E-3</v>
      </c>
      <c r="K27" s="275">
        <v>1.7406280919051633E-3</v>
      </c>
      <c r="L27" s="275">
        <v>1.1395554949550041E-2</v>
      </c>
      <c r="M27" s="275">
        <v>1.1078074671048342E-2</v>
      </c>
      <c r="N27" s="275">
        <v>1.1993353761573258E-2</v>
      </c>
      <c r="O27" s="275">
        <v>2.6367792686342765E-2</v>
      </c>
      <c r="P27" s="276">
        <v>5.3761017063769356E-3</v>
      </c>
      <c r="Q27" s="271"/>
      <c r="R27" s="157"/>
    </row>
    <row r="28" spans="2:18">
      <c r="B28" s="272" t="s">
        <v>195</v>
      </c>
      <c r="C28" s="273" t="s">
        <v>234</v>
      </c>
      <c r="D28" s="274">
        <v>4.893506776841474E-2</v>
      </c>
      <c r="E28" s="275">
        <v>4.0073529411764709E-2</v>
      </c>
      <c r="F28" s="275">
        <v>4.5276535180804905E-2</v>
      </c>
      <c r="G28" s="275">
        <v>5.4862596300489216E-2</v>
      </c>
      <c r="H28" s="275">
        <v>1.4185270621641705E-2</v>
      </c>
      <c r="I28" s="275">
        <v>9.3671125429789746E-3</v>
      </c>
      <c r="J28" s="275">
        <v>5.3538674359659066E-3</v>
      </c>
      <c r="K28" s="275">
        <v>1.0874883868311515E-3</v>
      </c>
      <c r="L28" s="275">
        <v>8.5799018271066271E-3</v>
      </c>
      <c r="M28" s="275">
        <v>8.717707966563645E-3</v>
      </c>
      <c r="N28" s="275">
        <v>8.2442539691505341E-3</v>
      </c>
      <c r="O28" s="275">
        <v>4.3297195791849367E-2</v>
      </c>
      <c r="P28" s="276">
        <v>9.6927619863399674E-3</v>
      </c>
      <c r="Q28" s="271"/>
      <c r="R28" s="157"/>
    </row>
    <row r="29" spans="2:18">
      <c r="B29" s="272" t="s">
        <v>196</v>
      </c>
      <c r="C29" s="273" t="s">
        <v>235</v>
      </c>
      <c r="D29" s="274">
        <v>6.059614388175298E-3</v>
      </c>
      <c r="E29" s="275">
        <v>5.4963235294117646E-2</v>
      </c>
      <c r="F29" s="275">
        <v>6.4790470434399668E-3</v>
      </c>
      <c r="G29" s="275">
        <v>1.4199924696408628E-2</v>
      </c>
      <c r="H29" s="275">
        <v>1.6855992726779595E-2</v>
      </c>
      <c r="I29" s="275">
        <v>1.0986341273099142E-2</v>
      </c>
      <c r="J29" s="275">
        <v>3.1394325688495095E-2</v>
      </c>
      <c r="K29" s="275">
        <v>6.8638947388842311E-2</v>
      </c>
      <c r="L29" s="275">
        <v>1.6176370329970002E-2</v>
      </c>
      <c r="M29" s="275">
        <v>7.322353063912471E-3</v>
      </c>
      <c r="N29" s="275">
        <v>1.5918964843658068E-2</v>
      </c>
      <c r="O29" s="275">
        <v>9.0673653064894492E-3</v>
      </c>
      <c r="P29" s="276">
        <v>2.8627459820120371E-3</v>
      </c>
      <c r="Q29" s="271"/>
      <c r="R29" s="157"/>
    </row>
    <row r="30" spans="2:18">
      <c r="B30" s="272" t="s">
        <v>197</v>
      </c>
      <c r="C30" s="273" t="s">
        <v>236</v>
      </c>
      <c r="D30" s="274">
        <v>2.2471297281082114E-3</v>
      </c>
      <c r="E30" s="275">
        <v>6.8014705882352942E-3</v>
      </c>
      <c r="F30" s="275">
        <v>1.7359128723132228E-3</v>
      </c>
      <c r="G30" s="275">
        <v>4.6551311030454852E-3</v>
      </c>
      <c r="H30" s="275">
        <v>4.5402275787344102E-3</v>
      </c>
      <c r="I30" s="275">
        <v>1.4835151026289429E-2</v>
      </c>
      <c r="J30" s="275">
        <v>1.3205184890099066E-2</v>
      </c>
      <c r="K30" s="275">
        <v>1.9632991530739601E-2</v>
      </c>
      <c r="L30" s="275">
        <v>2.0602672484319608E-2</v>
      </c>
      <c r="M30" s="275">
        <v>1.0243469869462592E-2</v>
      </c>
      <c r="N30" s="275">
        <v>1.3603136723291489E-3</v>
      </c>
      <c r="O30" s="275">
        <v>1.1122706083929033E-2</v>
      </c>
      <c r="P30" s="276">
        <v>2.71510042152244E-2</v>
      </c>
      <c r="Q30" s="271"/>
      <c r="R30" s="157"/>
    </row>
    <row r="31" spans="2:18">
      <c r="B31" s="272" t="s">
        <v>198</v>
      </c>
      <c r="C31" s="273" t="s">
        <v>254</v>
      </c>
      <c r="D31" s="274">
        <v>2.459843464506804E-2</v>
      </c>
      <c r="E31" s="275">
        <v>3.9767156862745096E-2</v>
      </c>
      <c r="F31" s="275">
        <v>2.1283125579327097E-2</v>
      </c>
      <c r="G31" s="275">
        <v>2.9434322971271808E-2</v>
      </c>
      <c r="H31" s="275">
        <v>2.6716907608236893E-2</v>
      </c>
      <c r="I31" s="275">
        <v>1.0592604205686329E-2</v>
      </c>
      <c r="J31" s="275">
        <v>2.6587664654406325E-2</v>
      </c>
      <c r="K31" s="275">
        <v>5.7015000657450858E-4</v>
      </c>
      <c r="L31" s="275">
        <v>9.4063607853831471E-2</v>
      </c>
      <c r="M31" s="275">
        <v>1.7869019208951138E-2</v>
      </c>
      <c r="N31" s="275">
        <v>1.8312457931475963E-2</v>
      </c>
      <c r="O31" s="275">
        <v>1.7905096670207551E-2</v>
      </c>
      <c r="P31" s="276">
        <v>7.2301242026012666E-2</v>
      </c>
      <c r="Q31" s="271"/>
      <c r="R31" s="157"/>
    </row>
    <row r="32" spans="2:18">
      <c r="B32" s="272" t="s">
        <v>199</v>
      </c>
      <c r="C32" s="273" t="s">
        <v>203</v>
      </c>
      <c r="D32" s="274">
        <v>3.648858708991246E-3</v>
      </c>
      <c r="E32" s="275">
        <v>5.8210784313725492E-3</v>
      </c>
      <c r="F32" s="275">
        <v>6.3058945797702156E-3</v>
      </c>
      <c r="G32" s="275">
        <v>8.1895824960985381E-3</v>
      </c>
      <c r="H32" s="275">
        <v>1.3670499314330153E-2</v>
      </c>
      <c r="I32" s="275">
        <v>2.9070720682445671E-2</v>
      </c>
      <c r="J32" s="275">
        <v>5.0995259003734139E-2</v>
      </c>
      <c r="K32" s="275">
        <v>1.682427524126291E-3</v>
      </c>
      <c r="L32" s="275">
        <v>8.842377965639487E-3</v>
      </c>
      <c r="M32" s="275">
        <v>0.18514533860177615</v>
      </c>
      <c r="N32" s="275">
        <v>2.2494598754536341E-2</v>
      </c>
      <c r="O32" s="275">
        <v>2.037959460082802E-2</v>
      </c>
      <c r="P32" s="276">
        <v>6.3307260554966979E-2</v>
      </c>
      <c r="Q32" s="271"/>
      <c r="R32" s="157"/>
    </row>
    <row r="33" spans="2:18">
      <c r="B33" s="272" t="s">
        <v>200</v>
      </c>
      <c r="C33" s="273" t="s">
        <v>237</v>
      </c>
      <c r="D33" s="274">
        <v>0</v>
      </c>
      <c r="E33" s="275">
        <v>0</v>
      </c>
      <c r="F33" s="275">
        <v>0</v>
      </c>
      <c r="G33" s="275">
        <v>0</v>
      </c>
      <c r="H33" s="275">
        <v>0</v>
      </c>
      <c r="I33" s="275">
        <v>0</v>
      </c>
      <c r="J33" s="275">
        <v>0</v>
      </c>
      <c r="K33" s="275">
        <v>0</v>
      </c>
      <c r="L33" s="275">
        <v>0</v>
      </c>
      <c r="M33" s="275">
        <v>0</v>
      </c>
      <c r="N33" s="275">
        <v>0</v>
      </c>
      <c r="O33" s="275">
        <v>0</v>
      </c>
      <c r="P33" s="276">
        <v>0.21074994928205937</v>
      </c>
      <c r="Q33" s="271"/>
      <c r="R33" s="157"/>
    </row>
    <row r="34" spans="2:18">
      <c r="B34" s="272" t="s">
        <v>201</v>
      </c>
      <c r="C34" s="273" t="s">
        <v>204</v>
      </c>
      <c r="D34" s="274">
        <v>2.2831274373448961E-2</v>
      </c>
      <c r="E34" s="275">
        <v>0.13075980392156863</v>
      </c>
      <c r="F34" s="275">
        <v>3.8031192492972196E-2</v>
      </c>
      <c r="G34" s="275">
        <v>0.10683601945723098</v>
      </c>
      <c r="H34" s="275">
        <v>8.1425196948457831E-2</v>
      </c>
      <c r="I34" s="275">
        <v>8.0591634822632818E-2</v>
      </c>
      <c r="J34" s="275">
        <v>0.1086314149006492</v>
      </c>
      <c r="K34" s="275">
        <v>1.3613543918795119E-2</v>
      </c>
      <c r="L34" s="275">
        <v>4.3356285792200709E-2</v>
      </c>
      <c r="M34" s="275">
        <v>0.135535255532517</v>
      </c>
      <c r="N34" s="275">
        <v>9.1597591915312235E-2</v>
      </c>
      <c r="O34" s="275">
        <v>7.9653229348488064E-2</v>
      </c>
      <c r="P34" s="276">
        <v>5.7029506570790978E-2</v>
      </c>
      <c r="Q34" s="271"/>
      <c r="R34" s="157"/>
    </row>
    <row r="35" spans="2:18" ht="12.75" thickBot="1">
      <c r="B35" s="277" t="s">
        <v>202</v>
      </c>
      <c r="C35" s="278" t="s">
        <v>48</v>
      </c>
      <c r="D35" s="279">
        <v>2.9943549046878835E-3</v>
      </c>
      <c r="E35" s="280">
        <v>1.3602941176470588E-2</v>
      </c>
      <c r="F35" s="280">
        <v>2.4338251783612079E-3</v>
      </c>
      <c r="G35" s="280">
        <v>1.2965148635851355E-2</v>
      </c>
      <c r="H35" s="280">
        <v>3.0291247088843716E-3</v>
      </c>
      <c r="I35" s="280">
        <v>5.3387874095092887E-3</v>
      </c>
      <c r="J35" s="280">
        <v>4.874514627921535E-3</v>
      </c>
      <c r="K35" s="280">
        <v>5.8739461924973003E-4</v>
      </c>
      <c r="L35" s="280">
        <v>7.316948459230979E-3</v>
      </c>
      <c r="M35" s="280">
        <v>2.5690179048811338E-3</v>
      </c>
      <c r="N35" s="280">
        <v>7.0133819092402488E-4</v>
      </c>
      <c r="O35" s="280">
        <v>4.7347376992082808E-3</v>
      </c>
      <c r="P35" s="281">
        <v>0</v>
      </c>
      <c r="Q35" s="271"/>
      <c r="R35" s="157"/>
    </row>
    <row r="36" spans="2:18">
      <c r="C36" s="282"/>
      <c r="D36" s="489" t="str">
        <f>D4</f>
        <v>直接効果</v>
      </c>
      <c r="E36" s="157"/>
      <c r="F36" s="157"/>
      <c r="G36" s="157"/>
      <c r="H36" s="157"/>
      <c r="I36" s="157"/>
      <c r="J36" s="157"/>
      <c r="K36" s="157"/>
      <c r="L36" s="157"/>
      <c r="M36" s="157"/>
      <c r="N36" s="157"/>
      <c r="O36" s="157"/>
      <c r="P36" s="157"/>
      <c r="Q36" s="157"/>
      <c r="R36" s="157"/>
    </row>
    <row r="37" spans="2:18" ht="12.75" thickBot="1">
      <c r="B37" s="256" t="s">
        <v>150</v>
      </c>
      <c r="C37" s="282"/>
      <c r="D37" s="490">
        <f>D5</f>
        <v>0</v>
      </c>
      <c r="E37" s="490">
        <f>D6</f>
        <v>0</v>
      </c>
      <c r="F37" s="490">
        <f>D7</f>
        <v>0</v>
      </c>
      <c r="G37" s="490">
        <f>D8</f>
        <v>0</v>
      </c>
      <c r="H37" s="490">
        <f>D9</f>
        <v>0</v>
      </c>
      <c r="I37" s="490">
        <f>D10</f>
        <v>0</v>
      </c>
      <c r="J37" s="490">
        <f>D11</f>
        <v>0</v>
      </c>
      <c r="K37" s="490">
        <f>D12</f>
        <v>0</v>
      </c>
      <c r="L37" s="490">
        <f>D13</f>
        <v>0</v>
      </c>
      <c r="M37" s="490">
        <f>D14</f>
        <v>0</v>
      </c>
      <c r="N37" s="490">
        <f>D15</f>
        <v>0</v>
      </c>
      <c r="O37" s="491">
        <f>D16</f>
        <v>0</v>
      </c>
      <c r="P37" s="491">
        <f>D17</f>
        <v>0</v>
      </c>
      <c r="Q37" s="491">
        <f>D18</f>
        <v>0</v>
      </c>
    </row>
    <row r="38" spans="2:18">
      <c r="B38" s="257"/>
      <c r="C38" s="258"/>
      <c r="D38" s="259" t="s">
        <v>190</v>
      </c>
      <c r="E38" s="259" t="s">
        <v>191</v>
      </c>
      <c r="F38" s="259" t="s">
        <v>192</v>
      </c>
      <c r="G38" s="259" t="s">
        <v>193</v>
      </c>
      <c r="H38" s="259" t="s">
        <v>194</v>
      </c>
      <c r="I38" s="259" t="s">
        <v>195</v>
      </c>
      <c r="J38" s="259" t="s">
        <v>196</v>
      </c>
      <c r="K38" s="259" t="s">
        <v>197</v>
      </c>
      <c r="L38" s="259" t="s">
        <v>198</v>
      </c>
      <c r="M38" s="259" t="s">
        <v>199</v>
      </c>
      <c r="N38" s="259" t="s">
        <v>200</v>
      </c>
      <c r="O38" s="259" t="s">
        <v>201</v>
      </c>
      <c r="P38" s="259">
        <v>13</v>
      </c>
      <c r="Q38" s="283"/>
    </row>
    <row r="39" spans="2:18" ht="23.65" customHeight="1">
      <c r="B39" s="261" t="s">
        <v>156</v>
      </c>
      <c r="C39" s="262" t="s">
        <v>36</v>
      </c>
      <c r="D39" s="263" t="s">
        <v>120</v>
      </c>
      <c r="E39" s="263" t="s">
        <v>37</v>
      </c>
      <c r="F39" s="263" t="s">
        <v>38</v>
      </c>
      <c r="G39" s="263" t="s">
        <v>39</v>
      </c>
      <c r="H39" s="263" t="s">
        <v>127</v>
      </c>
      <c r="I39" s="263" t="s">
        <v>41</v>
      </c>
      <c r="J39" s="263" t="s">
        <v>129</v>
      </c>
      <c r="K39" s="263" t="s">
        <v>43</v>
      </c>
      <c r="L39" s="263" t="s">
        <v>205</v>
      </c>
      <c r="M39" s="263" t="s">
        <v>203</v>
      </c>
      <c r="N39" s="263" t="s">
        <v>46</v>
      </c>
      <c r="O39" s="263" t="s">
        <v>204</v>
      </c>
      <c r="P39" s="263" t="s">
        <v>48</v>
      </c>
      <c r="Q39" s="284" t="s">
        <v>49</v>
      </c>
    </row>
    <row r="40" spans="2:18">
      <c r="B40" s="266" t="s">
        <v>190</v>
      </c>
      <c r="C40" s="267" t="str">
        <f t="shared" ref="C40:C52" si="0">C23</f>
        <v>農林漁業</v>
      </c>
      <c r="D40" s="285">
        <f t="shared" ref="D40:P40" si="1">D$37*D23</f>
        <v>0</v>
      </c>
      <c r="E40" s="285">
        <f t="shared" si="1"/>
        <v>0</v>
      </c>
      <c r="F40" s="285">
        <f t="shared" si="1"/>
        <v>0</v>
      </c>
      <c r="G40" s="285">
        <f t="shared" si="1"/>
        <v>0</v>
      </c>
      <c r="H40" s="285">
        <f t="shared" si="1"/>
        <v>0</v>
      </c>
      <c r="I40" s="285">
        <f t="shared" si="1"/>
        <v>0</v>
      </c>
      <c r="J40" s="285">
        <f t="shared" si="1"/>
        <v>0</v>
      </c>
      <c r="K40" s="285">
        <f t="shared" si="1"/>
        <v>0</v>
      </c>
      <c r="L40" s="285">
        <f t="shared" si="1"/>
        <v>0</v>
      </c>
      <c r="M40" s="285">
        <f t="shared" si="1"/>
        <v>0</v>
      </c>
      <c r="N40" s="285">
        <f t="shared" si="1"/>
        <v>0</v>
      </c>
      <c r="O40" s="285">
        <f t="shared" si="1"/>
        <v>0</v>
      </c>
      <c r="P40" s="285">
        <f t="shared" si="1"/>
        <v>0</v>
      </c>
      <c r="Q40" s="286">
        <f>SUM(D40:P40)</f>
        <v>0</v>
      </c>
    </row>
    <row r="41" spans="2:18">
      <c r="B41" s="272" t="s">
        <v>191</v>
      </c>
      <c r="C41" s="273" t="str">
        <f t="shared" si="0"/>
        <v>鉱業</v>
      </c>
      <c r="D41" s="285">
        <f t="shared" ref="D41:P41" si="2">D$37*D24</f>
        <v>0</v>
      </c>
      <c r="E41" s="285">
        <f t="shared" si="2"/>
        <v>0</v>
      </c>
      <c r="F41" s="285">
        <f t="shared" si="2"/>
        <v>0</v>
      </c>
      <c r="G41" s="285">
        <f t="shared" si="2"/>
        <v>0</v>
      </c>
      <c r="H41" s="285">
        <f t="shared" si="2"/>
        <v>0</v>
      </c>
      <c r="I41" s="285">
        <f t="shared" si="2"/>
        <v>0</v>
      </c>
      <c r="J41" s="285">
        <f t="shared" si="2"/>
        <v>0</v>
      </c>
      <c r="K41" s="285">
        <f t="shared" si="2"/>
        <v>0</v>
      </c>
      <c r="L41" s="285">
        <f t="shared" si="2"/>
        <v>0</v>
      </c>
      <c r="M41" s="285">
        <f t="shared" si="2"/>
        <v>0</v>
      </c>
      <c r="N41" s="285">
        <f t="shared" si="2"/>
        <v>0</v>
      </c>
      <c r="O41" s="285">
        <f t="shared" si="2"/>
        <v>0</v>
      </c>
      <c r="P41" s="285">
        <f t="shared" si="2"/>
        <v>0</v>
      </c>
      <c r="Q41" s="249">
        <f t="shared" ref="Q41:Q52" si="3">SUM(D41:P41)</f>
        <v>0</v>
      </c>
    </row>
    <row r="42" spans="2:18">
      <c r="B42" s="272" t="s">
        <v>192</v>
      </c>
      <c r="C42" s="273" t="str">
        <f t="shared" si="0"/>
        <v>製造業</v>
      </c>
      <c r="D42" s="285">
        <f t="shared" ref="D42:P42" si="4">D$37*D25</f>
        <v>0</v>
      </c>
      <c r="E42" s="285">
        <f t="shared" si="4"/>
        <v>0</v>
      </c>
      <c r="F42" s="285">
        <f t="shared" si="4"/>
        <v>0</v>
      </c>
      <c r="G42" s="285">
        <f t="shared" si="4"/>
        <v>0</v>
      </c>
      <c r="H42" s="285">
        <f t="shared" si="4"/>
        <v>0</v>
      </c>
      <c r="I42" s="285">
        <f t="shared" si="4"/>
        <v>0</v>
      </c>
      <c r="J42" s="285">
        <f t="shared" si="4"/>
        <v>0</v>
      </c>
      <c r="K42" s="285">
        <f t="shared" si="4"/>
        <v>0</v>
      </c>
      <c r="L42" s="285">
        <f t="shared" si="4"/>
        <v>0</v>
      </c>
      <c r="M42" s="285">
        <f t="shared" si="4"/>
        <v>0</v>
      </c>
      <c r="N42" s="285">
        <f t="shared" si="4"/>
        <v>0</v>
      </c>
      <c r="O42" s="285">
        <f t="shared" si="4"/>
        <v>0</v>
      </c>
      <c r="P42" s="285">
        <f t="shared" si="4"/>
        <v>0</v>
      </c>
      <c r="Q42" s="249">
        <f t="shared" si="3"/>
        <v>0</v>
      </c>
    </row>
    <row r="43" spans="2:18">
      <c r="B43" s="272" t="s">
        <v>193</v>
      </c>
      <c r="C43" s="273" t="str">
        <f t="shared" si="0"/>
        <v>建設</v>
      </c>
      <c r="D43" s="285">
        <f t="shared" ref="D43:P43" si="5">D$37*D26</f>
        <v>0</v>
      </c>
      <c r="E43" s="285">
        <f t="shared" si="5"/>
        <v>0</v>
      </c>
      <c r="F43" s="285">
        <f t="shared" si="5"/>
        <v>0</v>
      </c>
      <c r="G43" s="285">
        <f t="shared" si="5"/>
        <v>0</v>
      </c>
      <c r="H43" s="285">
        <f t="shared" si="5"/>
        <v>0</v>
      </c>
      <c r="I43" s="285">
        <f t="shared" si="5"/>
        <v>0</v>
      </c>
      <c r="J43" s="285">
        <f t="shared" si="5"/>
        <v>0</v>
      </c>
      <c r="K43" s="285">
        <f t="shared" si="5"/>
        <v>0</v>
      </c>
      <c r="L43" s="285">
        <f t="shared" si="5"/>
        <v>0</v>
      </c>
      <c r="M43" s="285">
        <f t="shared" si="5"/>
        <v>0</v>
      </c>
      <c r="N43" s="285">
        <f t="shared" si="5"/>
        <v>0</v>
      </c>
      <c r="O43" s="285">
        <f t="shared" si="5"/>
        <v>0</v>
      </c>
      <c r="P43" s="285">
        <f t="shared" si="5"/>
        <v>0</v>
      </c>
      <c r="Q43" s="249">
        <f t="shared" si="3"/>
        <v>0</v>
      </c>
    </row>
    <row r="44" spans="2:18">
      <c r="B44" s="272" t="s">
        <v>194</v>
      </c>
      <c r="C44" s="273" t="str">
        <f t="shared" si="0"/>
        <v>電力・ガス・水道</v>
      </c>
      <c r="D44" s="285">
        <f t="shared" ref="D44:P44" si="6">D$37*D27</f>
        <v>0</v>
      </c>
      <c r="E44" s="285">
        <f t="shared" si="6"/>
        <v>0</v>
      </c>
      <c r="F44" s="285">
        <f t="shared" si="6"/>
        <v>0</v>
      </c>
      <c r="G44" s="285">
        <f t="shared" si="6"/>
        <v>0</v>
      </c>
      <c r="H44" s="285">
        <f t="shared" si="6"/>
        <v>0</v>
      </c>
      <c r="I44" s="285">
        <f t="shared" si="6"/>
        <v>0</v>
      </c>
      <c r="J44" s="285">
        <f t="shared" si="6"/>
        <v>0</v>
      </c>
      <c r="K44" s="285">
        <f t="shared" si="6"/>
        <v>0</v>
      </c>
      <c r="L44" s="285">
        <f t="shared" si="6"/>
        <v>0</v>
      </c>
      <c r="M44" s="285">
        <f t="shared" si="6"/>
        <v>0</v>
      </c>
      <c r="N44" s="285">
        <f t="shared" si="6"/>
        <v>0</v>
      </c>
      <c r="O44" s="285">
        <f t="shared" si="6"/>
        <v>0</v>
      </c>
      <c r="P44" s="285">
        <f t="shared" si="6"/>
        <v>0</v>
      </c>
      <c r="Q44" s="249">
        <f t="shared" si="3"/>
        <v>0</v>
      </c>
    </row>
    <row r="45" spans="2:18">
      <c r="B45" s="272" t="s">
        <v>195</v>
      </c>
      <c r="C45" s="273" t="str">
        <f t="shared" si="0"/>
        <v>商業　　　　　　　　</v>
      </c>
      <c r="D45" s="285">
        <f t="shared" ref="D45:P45" si="7">D$37*D28</f>
        <v>0</v>
      </c>
      <c r="E45" s="285">
        <f t="shared" si="7"/>
        <v>0</v>
      </c>
      <c r="F45" s="285">
        <f t="shared" si="7"/>
        <v>0</v>
      </c>
      <c r="G45" s="285">
        <f t="shared" si="7"/>
        <v>0</v>
      </c>
      <c r="H45" s="285">
        <f t="shared" si="7"/>
        <v>0</v>
      </c>
      <c r="I45" s="285">
        <f t="shared" si="7"/>
        <v>0</v>
      </c>
      <c r="J45" s="285">
        <f t="shared" si="7"/>
        <v>0</v>
      </c>
      <c r="K45" s="285">
        <f t="shared" si="7"/>
        <v>0</v>
      </c>
      <c r="L45" s="285">
        <f t="shared" si="7"/>
        <v>0</v>
      </c>
      <c r="M45" s="285">
        <f t="shared" si="7"/>
        <v>0</v>
      </c>
      <c r="N45" s="285">
        <f t="shared" si="7"/>
        <v>0</v>
      </c>
      <c r="O45" s="285">
        <f t="shared" si="7"/>
        <v>0</v>
      </c>
      <c r="P45" s="285">
        <f t="shared" si="7"/>
        <v>0</v>
      </c>
      <c r="Q45" s="249">
        <f t="shared" si="3"/>
        <v>0</v>
      </c>
    </row>
    <row r="46" spans="2:18">
      <c r="B46" s="272" t="s">
        <v>196</v>
      </c>
      <c r="C46" s="273" t="str">
        <f t="shared" si="0"/>
        <v>金融・保険　　　　　</v>
      </c>
      <c r="D46" s="285">
        <f t="shared" ref="D46:P46" si="8">D$37*D29</f>
        <v>0</v>
      </c>
      <c r="E46" s="285">
        <f t="shared" si="8"/>
        <v>0</v>
      </c>
      <c r="F46" s="285">
        <f t="shared" si="8"/>
        <v>0</v>
      </c>
      <c r="G46" s="285">
        <f t="shared" si="8"/>
        <v>0</v>
      </c>
      <c r="H46" s="285">
        <f t="shared" si="8"/>
        <v>0</v>
      </c>
      <c r="I46" s="285">
        <f t="shared" si="8"/>
        <v>0</v>
      </c>
      <c r="J46" s="285">
        <f t="shared" si="8"/>
        <v>0</v>
      </c>
      <c r="K46" s="285">
        <f t="shared" si="8"/>
        <v>0</v>
      </c>
      <c r="L46" s="285">
        <f t="shared" si="8"/>
        <v>0</v>
      </c>
      <c r="M46" s="285">
        <f t="shared" si="8"/>
        <v>0</v>
      </c>
      <c r="N46" s="285">
        <f t="shared" si="8"/>
        <v>0</v>
      </c>
      <c r="O46" s="285">
        <f t="shared" si="8"/>
        <v>0</v>
      </c>
      <c r="P46" s="285">
        <f t="shared" si="8"/>
        <v>0</v>
      </c>
      <c r="Q46" s="249">
        <f t="shared" si="3"/>
        <v>0</v>
      </c>
    </row>
    <row r="47" spans="2:18">
      <c r="B47" s="272" t="s">
        <v>197</v>
      </c>
      <c r="C47" s="273" t="str">
        <f t="shared" si="0"/>
        <v>不動産　　　　　　　</v>
      </c>
      <c r="D47" s="285">
        <f t="shared" ref="D47:P47" si="9">D$37*D30</f>
        <v>0</v>
      </c>
      <c r="E47" s="285">
        <f t="shared" si="9"/>
        <v>0</v>
      </c>
      <c r="F47" s="285">
        <f t="shared" si="9"/>
        <v>0</v>
      </c>
      <c r="G47" s="285">
        <f t="shared" si="9"/>
        <v>0</v>
      </c>
      <c r="H47" s="285">
        <f t="shared" si="9"/>
        <v>0</v>
      </c>
      <c r="I47" s="285">
        <f t="shared" si="9"/>
        <v>0</v>
      </c>
      <c r="J47" s="285">
        <f t="shared" si="9"/>
        <v>0</v>
      </c>
      <c r="K47" s="285">
        <f t="shared" si="9"/>
        <v>0</v>
      </c>
      <c r="L47" s="285">
        <f t="shared" si="9"/>
        <v>0</v>
      </c>
      <c r="M47" s="285">
        <f t="shared" si="9"/>
        <v>0</v>
      </c>
      <c r="N47" s="285">
        <f t="shared" si="9"/>
        <v>0</v>
      </c>
      <c r="O47" s="285">
        <f t="shared" si="9"/>
        <v>0</v>
      </c>
      <c r="P47" s="285">
        <f t="shared" si="9"/>
        <v>0</v>
      </c>
      <c r="Q47" s="249">
        <f t="shared" si="3"/>
        <v>0</v>
      </c>
    </row>
    <row r="48" spans="2:18">
      <c r="B48" s="272" t="s">
        <v>198</v>
      </c>
      <c r="C48" s="273" t="str">
        <f t="shared" si="0"/>
        <v>運輸・郵便　　　</v>
      </c>
      <c r="D48" s="285">
        <f t="shared" ref="D48:P48" si="10">D$37*D31</f>
        <v>0</v>
      </c>
      <c r="E48" s="285">
        <f t="shared" si="10"/>
        <v>0</v>
      </c>
      <c r="F48" s="285">
        <f t="shared" si="10"/>
        <v>0</v>
      </c>
      <c r="G48" s="285">
        <f t="shared" si="10"/>
        <v>0</v>
      </c>
      <c r="H48" s="285">
        <f t="shared" si="10"/>
        <v>0</v>
      </c>
      <c r="I48" s="285">
        <f t="shared" si="10"/>
        <v>0</v>
      </c>
      <c r="J48" s="285">
        <f t="shared" si="10"/>
        <v>0</v>
      </c>
      <c r="K48" s="285">
        <f t="shared" si="10"/>
        <v>0</v>
      </c>
      <c r="L48" s="285">
        <f t="shared" si="10"/>
        <v>0</v>
      </c>
      <c r="M48" s="285">
        <f t="shared" si="10"/>
        <v>0</v>
      </c>
      <c r="N48" s="285">
        <f t="shared" si="10"/>
        <v>0</v>
      </c>
      <c r="O48" s="285">
        <f t="shared" si="10"/>
        <v>0</v>
      </c>
      <c r="P48" s="285">
        <f t="shared" si="10"/>
        <v>0</v>
      </c>
      <c r="Q48" s="249">
        <f t="shared" si="3"/>
        <v>0</v>
      </c>
    </row>
    <row r="49" spans="2:18">
      <c r="B49" s="272" t="s">
        <v>199</v>
      </c>
      <c r="C49" s="273" t="str">
        <f t="shared" si="0"/>
        <v>情報通信</v>
      </c>
      <c r="D49" s="285">
        <f t="shared" ref="D49:P49" si="11">D$37*D32</f>
        <v>0</v>
      </c>
      <c r="E49" s="285">
        <f t="shared" si="11"/>
        <v>0</v>
      </c>
      <c r="F49" s="285">
        <f t="shared" si="11"/>
        <v>0</v>
      </c>
      <c r="G49" s="285">
        <f t="shared" si="11"/>
        <v>0</v>
      </c>
      <c r="H49" s="285">
        <f t="shared" si="11"/>
        <v>0</v>
      </c>
      <c r="I49" s="285">
        <f t="shared" si="11"/>
        <v>0</v>
      </c>
      <c r="J49" s="285">
        <f t="shared" si="11"/>
        <v>0</v>
      </c>
      <c r="K49" s="285">
        <f t="shared" si="11"/>
        <v>0</v>
      </c>
      <c r="L49" s="285">
        <f t="shared" si="11"/>
        <v>0</v>
      </c>
      <c r="M49" s="285">
        <f t="shared" si="11"/>
        <v>0</v>
      </c>
      <c r="N49" s="285">
        <f t="shared" si="11"/>
        <v>0</v>
      </c>
      <c r="O49" s="285">
        <f t="shared" si="11"/>
        <v>0</v>
      </c>
      <c r="P49" s="285">
        <f t="shared" si="11"/>
        <v>0</v>
      </c>
      <c r="Q49" s="249">
        <f t="shared" si="3"/>
        <v>0</v>
      </c>
    </row>
    <row r="50" spans="2:18">
      <c r="B50" s="272" t="s">
        <v>200</v>
      </c>
      <c r="C50" s="273" t="str">
        <f t="shared" si="0"/>
        <v>公務　　　　　　　　</v>
      </c>
      <c r="D50" s="285">
        <f t="shared" ref="D50:P50" si="12">D$37*D33</f>
        <v>0</v>
      </c>
      <c r="E50" s="285">
        <f t="shared" si="12"/>
        <v>0</v>
      </c>
      <c r="F50" s="285">
        <f t="shared" si="12"/>
        <v>0</v>
      </c>
      <c r="G50" s="285">
        <f t="shared" si="12"/>
        <v>0</v>
      </c>
      <c r="H50" s="285">
        <f t="shared" si="12"/>
        <v>0</v>
      </c>
      <c r="I50" s="285">
        <f t="shared" si="12"/>
        <v>0</v>
      </c>
      <c r="J50" s="285">
        <f t="shared" si="12"/>
        <v>0</v>
      </c>
      <c r="K50" s="285">
        <f t="shared" si="12"/>
        <v>0</v>
      </c>
      <c r="L50" s="285">
        <f t="shared" si="12"/>
        <v>0</v>
      </c>
      <c r="M50" s="285">
        <f t="shared" si="12"/>
        <v>0</v>
      </c>
      <c r="N50" s="285">
        <f t="shared" si="12"/>
        <v>0</v>
      </c>
      <c r="O50" s="285">
        <f t="shared" si="12"/>
        <v>0</v>
      </c>
      <c r="P50" s="285">
        <f t="shared" si="12"/>
        <v>0</v>
      </c>
      <c r="Q50" s="249">
        <f t="shared" si="3"/>
        <v>0</v>
      </c>
    </row>
    <row r="51" spans="2:18">
      <c r="B51" s="272" t="s">
        <v>201</v>
      </c>
      <c r="C51" s="273" t="str">
        <f t="shared" si="0"/>
        <v>サービス業</v>
      </c>
      <c r="D51" s="285">
        <f t="shared" ref="D51:P51" si="13">D$37*D34</f>
        <v>0</v>
      </c>
      <c r="E51" s="285">
        <f t="shared" si="13"/>
        <v>0</v>
      </c>
      <c r="F51" s="285">
        <f t="shared" si="13"/>
        <v>0</v>
      </c>
      <c r="G51" s="285">
        <f t="shared" si="13"/>
        <v>0</v>
      </c>
      <c r="H51" s="285">
        <f t="shared" si="13"/>
        <v>0</v>
      </c>
      <c r="I51" s="285">
        <f t="shared" si="13"/>
        <v>0</v>
      </c>
      <c r="J51" s="285">
        <f t="shared" si="13"/>
        <v>0</v>
      </c>
      <c r="K51" s="285">
        <f t="shared" si="13"/>
        <v>0</v>
      </c>
      <c r="L51" s="285">
        <f t="shared" si="13"/>
        <v>0</v>
      </c>
      <c r="M51" s="285">
        <f t="shared" si="13"/>
        <v>0</v>
      </c>
      <c r="N51" s="285">
        <f t="shared" si="13"/>
        <v>0</v>
      </c>
      <c r="O51" s="285">
        <f t="shared" si="13"/>
        <v>0</v>
      </c>
      <c r="P51" s="285">
        <f t="shared" si="13"/>
        <v>0</v>
      </c>
      <c r="Q51" s="249">
        <f t="shared" si="3"/>
        <v>0</v>
      </c>
    </row>
    <row r="52" spans="2:18">
      <c r="B52" s="272" t="s">
        <v>202</v>
      </c>
      <c r="C52" s="273" t="str">
        <f t="shared" si="0"/>
        <v>分類不明</v>
      </c>
      <c r="D52" s="285">
        <f t="shared" ref="D52:P52" si="14">D$37*D35</f>
        <v>0</v>
      </c>
      <c r="E52" s="285">
        <f t="shared" si="14"/>
        <v>0</v>
      </c>
      <c r="F52" s="285">
        <f t="shared" si="14"/>
        <v>0</v>
      </c>
      <c r="G52" s="285">
        <f t="shared" si="14"/>
        <v>0</v>
      </c>
      <c r="H52" s="285">
        <f t="shared" si="14"/>
        <v>0</v>
      </c>
      <c r="I52" s="285">
        <f t="shared" si="14"/>
        <v>0</v>
      </c>
      <c r="J52" s="285">
        <f t="shared" si="14"/>
        <v>0</v>
      </c>
      <c r="K52" s="285">
        <f t="shared" si="14"/>
        <v>0</v>
      </c>
      <c r="L52" s="285">
        <f t="shared" si="14"/>
        <v>0</v>
      </c>
      <c r="M52" s="285">
        <f t="shared" si="14"/>
        <v>0</v>
      </c>
      <c r="N52" s="285">
        <f t="shared" si="14"/>
        <v>0</v>
      </c>
      <c r="O52" s="285">
        <f t="shared" si="14"/>
        <v>0</v>
      </c>
      <c r="P52" s="285">
        <f t="shared" si="14"/>
        <v>0</v>
      </c>
      <c r="Q52" s="249">
        <f t="shared" si="3"/>
        <v>0</v>
      </c>
    </row>
    <row r="53" spans="2:18" ht="12.75" thickBot="1">
      <c r="B53" s="237"/>
      <c r="C53" s="287"/>
      <c r="D53" s="167">
        <f t="shared" ref="D53:P53" si="15">SUM(D40:D52)</f>
        <v>0</v>
      </c>
      <c r="E53" s="288">
        <f t="shared" si="15"/>
        <v>0</v>
      </c>
      <c r="F53" s="288">
        <f t="shared" si="15"/>
        <v>0</v>
      </c>
      <c r="G53" s="288">
        <f t="shared" si="15"/>
        <v>0</v>
      </c>
      <c r="H53" s="288">
        <f t="shared" si="15"/>
        <v>0</v>
      </c>
      <c r="I53" s="288">
        <f t="shared" si="15"/>
        <v>0</v>
      </c>
      <c r="J53" s="288">
        <f t="shared" si="15"/>
        <v>0</v>
      </c>
      <c r="K53" s="288">
        <f t="shared" si="15"/>
        <v>0</v>
      </c>
      <c r="L53" s="288">
        <f t="shared" si="15"/>
        <v>0</v>
      </c>
      <c r="M53" s="288">
        <f t="shared" si="15"/>
        <v>0</v>
      </c>
      <c r="N53" s="288">
        <f t="shared" si="15"/>
        <v>0</v>
      </c>
      <c r="O53" s="288">
        <f t="shared" si="15"/>
        <v>0</v>
      </c>
      <c r="P53" s="289">
        <f t="shared" si="15"/>
        <v>0</v>
      </c>
      <c r="Q53" s="290">
        <f>SUM(Q40:Q52)</f>
        <v>0</v>
      </c>
    </row>
    <row r="54" spans="2:18">
      <c r="C54" s="157"/>
      <c r="D54" s="157"/>
      <c r="E54" s="157"/>
      <c r="F54" s="157"/>
      <c r="G54" s="157"/>
      <c r="H54" s="157"/>
      <c r="I54" s="157"/>
      <c r="J54" s="157"/>
      <c r="K54" s="157"/>
      <c r="L54" s="157"/>
      <c r="M54" s="157"/>
      <c r="N54" s="157"/>
      <c r="O54" s="157"/>
      <c r="P54" s="157"/>
      <c r="Q54" s="157"/>
      <c r="R54" s="157"/>
    </row>
    <row r="55" spans="2:18" ht="12.75" thickBot="1">
      <c r="C55" s="157"/>
      <c r="D55" s="157"/>
      <c r="E55" s="157"/>
      <c r="F55" s="157"/>
      <c r="G55" s="157"/>
      <c r="H55" s="157"/>
      <c r="I55" s="157"/>
      <c r="J55" s="157"/>
      <c r="K55" s="157"/>
      <c r="L55" s="157"/>
      <c r="M55" s="157"/>
      <c r="N55" s="157"/>
      <c r="O55" s="157"/>
      <c r="P55" s="157"/>
      <c r="Q55" s="157"/>
      <c r="R55" s="157"/>
    </row>
    <row r="56" spans="2:18" ht="37.15" customHeight="1">
      <c r="B56" s="244" t="s">
        <v>156</v>
      </c>
      <c r="C56" s="293" t="s">
        <v>36</v>
      </c>
      <c r="D56" s="157"/>
      <c r="E56" s="294" t="s">
        <v>158</v>
      </c>
      <c r="F56" s="217"/>
      <c r="G56" s="294" t="s">
        <v>159</v>
      </c>
      <c r="H56" s="217"/>
      <c r="I56" s="294" t="s">
        <v>160</v>
      </c>
      <c r="J56" s="157"/>
      <c r="K56" s="157"/>
      <c r="L56" s="157"/>
      <c r="M56" s="157"/>
      <c r="N56" s="157"/>
      <c r="O56" s="157"/>
      <c r="P56" s="157"/>
      <c r="Q56" s="157"/>
      <c r="R56" s="157"/>
    </row>
    <row r="57" spans="2:18">
      <c r="B57" s="272" t="s">
        <v>190</v>
      </c>
      <c r="C57" s="295" t="str">
        <f t="shared" ref="C57:C69" si="16">C23</f>
        <v>農林漁業</v>
      </c>
      <c r="D57" s="296"/>
      <c r="E57" s="297">
        <f>Q40</f>
        <v>0</v>
      </c>
      <c r="F57" s="298"/>
      <c r="G57" s="299">
        <f>+係数!D5</f>
        <v>0.42958652277575604</v>
      </c>
      <c r="H57" s="298"/>
      <c r="I57" s="300">
        <f>E57*G57</f>
        <v>0</v>
      </c>
      <c r="J57" s="157"/>
      <c r="K57" s="157"/>
      <c r="L57" s="157"/>
      <c r="M57" s="157"/>
      <c r="N57" s="157"/>
      <c r="O57" s="157"/>
      <c r="P57" s="157"/>
      <c r="Q57" s="157"/>
      <c r="R57" s="157"/>
    </row>
    <row r="58" spans="2:18">
      <c r="B58" s="272" t="s">
        <v>191</v>
      </c>
      <c r="C58" s="295" t="str">
        <f t="shared" si="16"/>
        <v>鉱業</v>
      </c>
      <c r="D58" s="296"/>
      <c r="E58" s="297">
        <f t="shared" ref="E58:E69" si="17">Q41</f>
        <v>0</v>
      </c>
      <c r="F58" s="298"/>
      <c r="G58" s="299">
        <f>+係数!E5</f>
        <v>1.2157762336030165E-2</v>
      </c>
      <c r="H58" s="298"/>
      <c r="I58" s="300">
        <f t="shared" ref="I58:I69" si="18">E58*G58</f>
        <v>0</v>
      </c>
      <c r="J58" s="157"/>
      <c r="K58" s="157"/>
      <c r="L58" s="157"/>
      <c r="M58" s="157"/>
      <c r="N58" s="157"/>
      <c r="O58" s="157"/>
      <c r="P58" s="157"/>
      <c r="Q58" s="157"/>
      <c r="R58" s="157"/>
    </row>
    <row r="59" spans="2:18">
      <c r="B59" s="272" t="s">
        <v>192</v>
      </c>
      <c r="C59" s="295" t="str">
        <f t="shared" si="16"/>
        <v>製造業</v>
      </c>
      <c r="D59" s="296"/>
      <c r="E59" s="297">
        <f t="shared" si="17"/>
        <v>0</v>
      </c>
      <c r="F59" s="298"/>
      <c r="G59" s="299">
        <f>+係数!F5</f>
        <v>0.28839260880356965</v>
      </c>
      <c r="H59" s="298"/>
      <c r="I59" s="300">
        <f t="shared" si="18"/>
        <v>0</v>
      </c>
      <c r="J59" s="157"/>
      <c r="K59" s="157"/>
      <c r="L59" s="157"/>
      <c r="M59" s="157"/>
      <c r="N59" s="157"/>
      <c r="O59" s="157"/>
      <c r="P59" s="157"/>
      <c r="Q59" s="157"/>
      <c r="R59" s="157"/>
    </row>
    <row r="60" spans="2:18">
      <c r="B60" s="272" t="s">
        <v>193</v>
      </c>
      <c r="C60" s="295" t="str">
        <f t="shared" si="16"/>
        <v>建設</v>
      </c>
      <c r="D60" s="296"/>
      <c r="E60" s="297">
        <f t="shared" si="17"/>
        <v>0</v>
      </c>
      <c r="F60" s="298"/>
      <c r="G60" s="299">
        <f>+係数!G5</f>
        <v>1</v>
      </c>
      <c r="H60" s="298"/>
      <c r="I60" s="300">
        <f t="shared" si="18"/>
        <v>0</v>
      </c>
      <c r="J60" s="157"/>
      <c r="K60" s="157"/>
      <c r="L60" s="157"/>
      <c r="M60" s="157"/>
      <c r="N60" s="157"/>
      <c r="O60" s="157"/>
      <c r="P60" s="157"/>
      <c r="Q60" s="157"/>
      <c r="R60" s="157"/>
    </row>
    <row r="61" spans="2:18">
      <c r="B61" s="272" t="s">
        <v>194</v>
      </c>
      <c r="C61" s="295" t="str">
        <f t="shared" si="16"/>
        <v>電力・ガス・水道</v>
      </c>
      <c r="D61" s="296"/>
      <c r="E61" s="297">
        <f t="shared" si="17"/>
        <v>0</v>
      </c>
      <c r="F61" s="298"/>
      <c r="G61" s="299">
        <f>+係数!H5</f>
        <v>0.7793120489127936</v>
      </c>
      <c r="H61" s="298"/>
      <c r="I61" s="300">
        <f t="shared" si="18"/>
        <v>0</v>
      </c>
      <c r="J61" s="157"/>
      <c r="K61" s="157"/>
      <c r="L61" s="157"/>
      <c r="M61" s="157"/>
      <c r="N61" s="157"/>
      <c r="O61" s="157"/>
      <c r="P61" s="157"/>
      <c r="Q61" s="157"/>
      <c r="R61" s="157"/>
    </row>
    <row r="62" spans="2:18">
      <c r="B62" s="272" t="s">
        <v>195</v>
      </c>
      <c r="C62" s="295" t="str">
        <f t="shared" si="16"/>
        <v>商業　　　　　　　　</v>
      </c>
      <c r="D62" s="296"/>
      <c r="E62" s="297">
        <f t="shared" si="17"/>
        <v>0</v>
      </c>
      <c r="F62" s="298"/>
      <c r="G62" s="299">
        <f>+係数!I5</f>
        <v>0.23632306563262395</v>
      </c>
      <c r="H62" s="298"/>
      <c r="I62" s="300">
        <f t="shared" si="18"/>
        <v>0</v>
      </c>
      <c r="J62" s="157"/>
      <c r="K62" s="157"/>
      <c r="L62" s="157"/>
      <c r="M62" s="157"/>
      <c r="N62" s="157"/>
      <c r="O62" s="157"/>
      <c r="P62" s="157"/>
      <c r="Q62" s="157"/>
      <c r="R62" s="157"/>
    </row>
    <row r="63" spans="2:18">
      <c r="B63" s="272" t="s">
        <v>196</v>
      </c>
      <c r="C63" s="295" t="str">
        <f t="shared" si="16"/>
        <v>金融・保険　　　　　</v>
      </c>
      <c r="D63" s="296"/>
      <c r="E63" s="297">
        <f t="shared" si="17"/>
        <v>0</v>
      </c>
      <c r="F63" s="298"/>
      <c r="G63" s="299">
        <f>+係数!J5</f>
        <v>0.88178145801223928</v>
      </c>
      <c r="H63" s="298"/>
      <c r="I63" s="300">
        <f t="shared" si="18"/>
        <v>0</v>
      </c>
      <c r="J63" s="157"/>
      <c r="K63" s="157"/>
      <c r="L63" s="157"/>
      <c r="M63" s="157"/>
      <c r="N63" s="157"/>
      <c r="O63" s="157"/>
      <c r="P63" s="157"/>
      <c r="Q63" s="157"/>
      <c r="R63" s="157"/>
    </row>
    <row r="64" spans="2:18">
      <c r="B64" s="272" t="s">
        <v>197</v>
      </c>
      <c r="C64" s="295" t="str">
        <f t="shared" si="16"/>
        <v>不動産　　　　　　　</v>
      </c>
      <c r="D64" s="296"/>
      <c r="E64" s="297">
        <f t="shared" si="17"/>
        <v>0</v>
      </c>
      <c r="F64" s="298"/>
      <c r="G64" s="299">
        <f>+係数!K5</f>
        <v>0.94771405769011519</v>
      </c>
      <c r="H64" s="298"/>
      <c r="I64" s="300">
        <f t="shared" si="18"/>
        <v>0</v>
      </c>
      <c r="J64" s="157"/>
      <c r="K64" s="157"/>
      <c r="L64" s="157"/>
      <c r="M64" s="157"/>
      <c r="N64" s="157"/>
      <c r="O64" s="157"/>
      <c r="P64" s="157"/>
      <c r="Q64" s="157"/>
      <c r="R64" s="157"/>
    </row>
    <row r="65" spans="2:18">
      <c r="B65" s="272" t="s">
        <v>198</v>
      </c>
      <c r="C65" s="295" t="str">
        <f t="shared" si="16"/>
        <v>運輸・郵便　　　</v>
      </c>
      <c r="D65" s="296"/>
      <c r="E65" s="297">
        <f t="shared" si="17"/>
        <v>0</v>
      </c>
      <c r="F65" s="298"/>
      <c r="G65" s="299">
        <f>+係数!L5</f>
        <v>0.5857993258490265</v>
      </c>
      <c r="H65" s="298"/>
      <c r="I65" s="300">
        <f t="shared" si="18"/>
        <v>0</v>
      </c>
      <c r="J65" s="157"/>
      <c r="K65" s="157"/>
      <c r="L65" s="157"/>
      <c r="M65" s="157"/>
      <c r="N65" s="157"/>
      <c r="O65" s="157"/>
      <c r="P65" s="157"/>
      <c r="Q65" s="157"/>
      <c r="R65" s="157"/>
    </row>
    <row r="66" spans="2:18">
      <c r="B66" s="272" t="s">
        <v>199</v>
      </c>
      <c r="C66" s="295" t="str">
        <f t="shared" si="16"/>
        <v>情報通信</v>
      </c>
      <c r="D66" s="296"/>
      <c r="E66" s="297">
        <f t="shared" si="17"/>
        <v>0</v>
      </c>
      <c r="F66" s="298"/>
      <c r="G66" s="299">
        <f>+係数!M5</f>
        <v>0.36062067702856626</v>
      </c>
      <c r="H66" s="298"/>
      <c r="I66" s="300">
        <f t="shared" si="18"/>
        <v>0</v>
      </c>
      <c r="J66" s="157"/>
      <c r="K66" s="157"/>
      <c r="L66" s="157"/>
      <c r="M66" s="157"/>
      <c r="N66" s="157"/>
      <c r="O66" s="157"/>
      <c r="P66" s="157"/>
      <c r="Q66" s="157"/>
      <c r="R66" s="157"/>
    </row>
    <row r="67" spans="2:18">
      <c r="B67" s="272" t="s">
        <v>200</v>
      </c>
      <c r="C67" s="295" t="str">
        <f t="shared" si="16"/>
        <v>公務　　　　　　　　</v>
      </c>
      <c r="D67" s="296"/>
      <c r="E67" s="297">
        <f t="shared" si="17"/>
        <v>0</v>
      </c>
      <c r="F67" s="298"/>
      <c r="G67" s="299">
        <f>+係数!N5</f>
        <v>1</v>
      </c>
      <c r="H67" s="298"/>
      <c r="I67" s="300">
        <f t="shared" si="18"/>
        <v>0</v>
      </c>
      <c r="J67" s="157"/>
      <c r="K67" s="157"/>
      <c r="L67" s="157"/>
      <c r="M67" s="157"/>
      <c r="N67" s="157"/>
      <c r="O67" s="157"/>
      <c r="P67" s="157"/>
      <c r="Q67" s="157"/>
      <c r="R67" s="157"/>
    </row>
    <row r="68" spans="2:18">
      <c r="B68" s="272" t="s">
        <v>201</v>
      </c>
      <c r="C68" s="295" t="str">
        <f t="shared" si="16"/>
        <v>サービス業</v>
      </c>
      <c r="D68" s="296"/>
      <c r="E68" s="297">
        <f t="shared" si="17"/>
        <v>0</v>
      </c>
      <c r="F68" s="298"/>
      <c r="G68" s="299">
        <f>+係数!O5</f>
        <v>0.74663194785592357</v>
      </c>
      <c r="H68" s="298"/>
      <c r="I68" s="300">
        <f t="shared" si="18"/>
        <v>0</v>
      </c>
      <c r="J68" s="157"/>
      <c r="K68" s="157"/>
      <c r="L68" s="157"/>
      <c r="M68" s="157"/>
      <c r="N68" s="157"/>
      <c r="O68" s="157"/>
      <c r="P68" s="157"/>
      <c r="Q68" s="157"/>
      <c r="R68" s="157"/>
    </row>
    <row r="69" spans="2:18" ht="12.75" thickBot="1">
      <c r="B69" s="272" t="s">
        <v>202</v>
      </c>
      <c r="C69" s="295" t="str">
        <f t="shared" si="16"/>
        <v>分類不明</v>
      </c>
      <c r="D69" s="296"/>
      <c r="E69" s="297">
        <f t="shared" si="17"/>
        <v>0</v>
      </c>
      <c r="F69" s="298"/>
      <c r="G69" s="301">
        <f>+係数!P5</f>
        <v>0.940260403369926</v>
      </c>
      <c r="H69" s="298"/>
      <c r="I69" s="300">
        <f t="shared" si="18"/>
        <v>0</v>
      </c>
      <c r="J69" s="157"/>
      <c r="K69" s="157"/>
      <c r="L69" s="157"/>
      <c r="M69" s="157"/>
      <c r="N69" s="157"/>
      <c r="O69" s="157"/>
      <c r="P69" s="157"/>
      <c r="Q69" s="157"/>
      <c r="R69" s="157"/>
    </row>
    <row r="70" spans="2:18" ht="12.75" thickBot="1">
      <c r="B70" s="237"/>
      <c r="C70" s="302" t="s">
        <v>49</v>
      </c>
      <c r="D70" s="298"/>
      <c r="E70" s="303">
        <f>SUM(E57:E69)</f>
        <v>0</v>
      </c>
      <c r="F70" s="304"/>
      <c r="G70" s="305"/>
      <c r="H70" s="306"/>
      <c r="I70" s="307">
        <f>SUM(I57:I69)</f>
        <v>0</v>
      </c>
      <c r="J70" s="226">
        <f>I70-E70</f>
        <v>0</v>
      </c>
      <c r="K70" s="157"/>
      <c r="L70" s="157"/>
      <c r="M70" s="157"/>
      <c r="N70" s="157"/>
      <c r="O70" s="157"/>
      <c r="P70" s="157"/>
      <c r="Q70" s="157"/>
      <c r="R70" s="157"/>
    </row>
    <row r="71" spans="2:18">
      <c r="C71" s="157"/>
      <c r="D71" s="157"/>
      <c r="E71" s="157"/>
      <c r="F71" s="157"/>
      <c r="G71" s="157"/>
      <c r="H71" s="157"/>
      <c r="I71" s="157"/>
      <c r="J71" s="157"/>
      <c r="K71" s="157"/>
      <c r="L71" s="157"/>
      <c r="M71" s="157"/>
      <c r="N71" s="157"/>
      <c r="O71" s="157"/>
      <c r="P71" s="157"/>
      <c r="Q71" s="157"/>
      <c r="R71" s="157"/>
    </row>
    <row r="72" spans="2:18">
      <c r="C72" s="157"/>
      <c r="D72" s="157"/>
      <c r="E72" s="157"/>
      <c r="F72" s="157"/>
      <c r="G72" s="157"/>
      <c r="H72" s="157"/>
      <c r="I72" s="157"/>
      <c r="J72" s="157"/>
      <c r="K72" s="157"/>
      <c r="L72" s="157"/>
      <c r="M72" s="157"/>
      <c r="N72" s="157"/>
      <c r="O72" s="157"/>
      <c r="P72" s="157"/>
      <c r="Q72" s="157"/>
      <c r="R72" s="157"/>
    </row>
    <row r="73" spans="2:18" ht="14.25">
      <c r="B73" s="241" t="s">
        <v>161</v>
      </c>
      <c r="C73" s="157"/>
      <c r="D73" s="157"/>
      <c r="E73" s="157"/>
      <c r="F73" s="157"/>
      <c r="G73" s="157"/>
      <c r="H73" s="157"/>
      <c r="I73" s="157"/>
      <c r="J73" s="157"/>
      <c r="K73" s="157"/>
      <c r="L73" s="157"/>
      <c r="M73" s="157"/>
      <c r="N73" s="157"/>
      <c r="O73" s="157"/>
      <c r="P73" s="157"/>
      <c r="Q73" s="157"/>
      <c r="R73" s="157"/>
    </row>
    <row r="74" spans="2:18">
      <c r="C74" s="157"/>
      <c r="D74" s="157"/>
      <c r="E74" s="157"/>
      <c r="F74" s="157"/>
      <c r="G74" s="157"/>
      <c r="H74" s="157"/>
      <c r="I74" s="157"/>
      <c r="J74" s="157"/>
      <c r="K74" s="157"/>
      <c r="L74" s="157"/>
      <c r="M74" s="157"/>
      <c r="N74" s="157"/>
      <c r="O74" s="157"/>
      <c r="P74" s="157"/>
      <c r="Q74" s="157"/>
      <c r="R74" s="157"/>
    </row>
    <row r="75" spans="2:18" ht="12.75" thickBot="1">
      <c r="B75" s="256" t="s">
        <v>255</v>
      </c>
      <c r="C75" s="157"/>
      <c r="D75" s="157"/>
      <c r="E75" s="157"/>
      <c r="F75" s="157"/>
      <c r="G75" s="157"/>
      <c r="H75" s="157"/>
      <c r="I75" s="157"/>
      <c r="J75" s="157"/>
      <c r="K75" s="157"/>
      <c r="L75" s="157"/>
      <c r="M75" s="157"/>
      <c r="N75" s="157"/>
      <c r="O75" s="157"/>
      <c r="P75" s="157"/>
      <c r="Q75" s="157"/>
      <c r="R75" s="157"/>
    </row>
    <row r="76" spans="2:18">
      <c r="B76" s="257"/>
      <c r="C76" s="258"/>
      <c r="D76" s="259" t="s">
        <v>190</v>
      </c>
      <c r="E76" s="259" t="s">
        <v>191</v>
      </c>
      <c r="F76" s="259" t="s">
        <v>192</v>
      </c>
      <c r="G76" s="259" t="s">
        <v>193</v>
      </c>
      <c r="H76" s="259" t="s">
        <v>194</v>
      </c>
      <c r="I76" s="259" t="s">
        <v>195</v>
      </c>
      <c r="J76" s="259" t="s">
        <v>196</v>
      </c>
      <c r="K76" s="259" t="s">
        <v>197</v>
      </c>
      <c r="L76" s="259" t="s">
        <v>198</v>
      </c>
      <c r="M76" s="259" t="s">
        <v>199</v>
      </c>
      <c r="N76" s="259" t="s">
        <v>200</v>
      </c>
      <c r="O76" s="259" t="s">
        <v>201</v>
      </c>
      <c r="P76" s="260" t="s">
        <v>202</v>
      </c>
      <c r="Q76" s="157"/>
    </row>
    <row r="77" spans="2:18" ht="24">
      <c r="B77" s="261"/>
      <c r="C77" s="478"/>
      <c r="D77" s="263" t="s">
        <v>253</v>
      </c>
      <c r="E77" s="263" t="s">
        <v>37</v>
      </c>
      <c r="F77" s="263" t="s">
        <v>38</v>
      </c>
      <c r="G77" s="263" t="s">
        <v>39</v>
      </c>
      <c r="H77" s="263" t="s">
        <v>127</v>
      </c>
      <c r="I77" s="263" t="s">
        <v>234</v>
      </c>
      <c r="J77" s="263" t="s">
        <v>235</v>
      </c>
      <c r="K77" s="263" t="s">
        <v>236</v>
      </c>
      <c r="L77" s="263" t="s">
        <v>254</v>
      </c>
      <c r="M77" s="263" t="s">
        <v>203</v>
      </c>
      <c r="N77" s="263" t="s">
        <v>237</v>
      </c>
      <c r="O77" s="263" t="s">
        <v>204</v>
      </c>
      <c r="P77" s="264" t="s">
        <v>48</v>
      </c>
      <c r="Q77" s="292"/>
    </row>
    <row r="78" spans="2:18">
      <c r="B78" s="272" t="s">
        <v>190</v>
      </c>
      <c r="C78" s="291" t="s">
        <v>253</v>
      </c>
      <c r="D78" s="480">
        <v>1.0405597036785721</v>
      </c>
      <c r="E78" s="476">
        <v>8.3659527862886768E-4</v>
      </c>
      <c r="F78" s="476">
        <v>7.5593696062091634E-3</v>
      </c>
      <c r="G78" s="476">
        <v>1.4911774102673481E-3</v>
      </c>
      <c r="H78" s="476">
        <v>3.9736898100669877E-4</v>
      </c>
      <c r="I78" s="476">
        <v>3.9108662910284861E-4</v>
      </c>
      <c r="J78" s="476">
        <v>3.9016597602079954E-4</v>
      </c>
      <c r="K78" s="476">
        <v>8.3427970330587499E-5</v>
      </c>
      <c r="L78" s="476">
        <v>2.8595163241028717E-4</v>
      </c>
      <c r="M78" s="476">
        <v>5.0537407028378764E-4</v>
      </c>
      <c r="N78" s="476">
        <v>3.7930400043936676E-4</v>
      </c>
      <c r="O78" s="476">
        <v>3.6256294363665588E-3</v>
      </c>
      <c r="P78" s="477">
        <v>3.7703424974517896E-4</v>
      </c>
      <c r="Q78" s="292"/>
    </row>
    <row r="79" spans="2:18">
      <c r="B79" s="272" t="s">
        <v>191</v>
      </c>
      <c r="C79" s="291" t="s">
        <v>37</v>
      </c>
      <c r="D79" s="481">
        <v>9.3852228743438994E-5</v>
      </c>
      <c r="E79" s="308">
        <v>1.0001868536131002</v>
      </c>
      <c r="F79" s="308">
        <v>1.0937614927941559E-3</v>
      </c>
      <c r="G79" s="308">
        <v>2.0768107569426643E-4</v>
      </c>
      <c r="H79" s="308">
        <v>2.9179099772274706E-3</v>
      </c>
      <c r="I79" s="308">
        <v>8.7478428915768034E-5</v>
      </c>
      <c r="J79" s="308">
        <v>3.5815298789845894E-5</v>
      </c>
      <c r="K79" s="308">
        <v>1.005752915894644E-5</v>
      </c>
      <c r="L79" s="308">
        <v>5.3790105694546382E-5</v>
      </c>
      <c r="M79" s="308">
        <v>5.4907583428814952E-5</v>
      </c>
      <c r="N79" s="308">
        <v>5.0775626553373529E-5</v>
      </c>
      <c r="O79" s="308">
        <v>1.127706013860788E-4</v>
      </c>
      <c r="P79" s="309">
        <v>5.0542132709824505E-5</v>
      </c>
      <c r="Q79" s="292"/>
    </row>
    <row r="80" spans="2:18">
      <c r="B80" s="272" t="s">
        <v>192</v>
      </c>
      <c r="C80" s="291" t="s">
        <v>38</v>
      </c>
      <c r="D80" s="481">
        <v>7.6103277413575268E-2</v>
      </c>
      <c r="E80" s="308">
        <v>7.387271051519044E-2</v>
      </c>
      <c r="F80" s="308">
        <v>1.1674327200978825</v>
      </c>
      <c r="G80" s="308">
        <v>0.10038200837273686</v>
      </c>
      <c r="H80" s="308">
        <v>2.4157379841303447E-2</v>
      </c>
      <c r="I80" s="308">
        <v>1.5834438579904922E-2</v>
      </c>
      <c r="J80" s="308">
        <v>1.5516153860660822E-2</v>
      </c>
      <c r="K80" s="308">
        <v>3.1679472940212513E-3</v>
      </c>
      <c r="L80" s="308">
        <v>2.4536608162323958E-2</v>
      </c>
      <c r="M80" s="308">
        <v>2.0770085281443782E-2</v>
      </c>
      <c r="N80" s="308">
        <v>1.8549573430375738E-2</v>
      </c>
      <c r="O80" s="308">
        <v>5.0394964499108741E-2</v>
      </c>
      <c r="P80" s="309">
        <v>2.5322544503553108E-2</v>
      </c>
      <c r="Q80" s="292"/>
    </row>
    <row r="81" spans="2:17">
      <c r="B81" s="272" t="s">
        <v>193</v>
      </c>
      <c r="C81" s="291" t="s">
        <v>39</v>
      </c>
      <c r="D81" s="481">
        <v>2.2665634368812678E-3</v>
      </c>
      <c r="E81" s="308">
        <v>8.1413339432726325E-3</v>
      </c>
      <c r="F81" s="308">
        <v>2.9020809369618484E-3</v>
      </c>
      <c r="G81" s="308">
        <v>1.0015288440260759</v>
      </c>
      <c r="H81" s="308">
        <v>1.5070943919281286E-2</v>
      </c>
      <c r="I81" s="308">
        <v>3.4344644683211769E-3</v>
      </c>
      <c r="J81" s="308">
        <v>3.1562662098335676E-3</v>
      </c>
      <c r="K81" s="308">
        <v>9.3340332214430187E-3</v>
      </c>
      <c r="L81" s="308">
        <v>3.7845953588064789E-3</v>
      </c>
      <c r="M81" s="308">
        <v>7.3805823959033458E-3</v>
      </c>
      <c r="N81" s="308">
        <v>6.8087653313345002E-3</v>
      </c>
      <c r="O81" s="308">
        <v>3.1208825463150116E-3</v>
      </c>
      <c r="P81" s="309">
        <v>2.360855857810624E-3</v>
      </c>
      <c r="Q81" s="292"/>
    </row>
    <row r="82" spans="2:17">
      <c r="B82" s="272" t="s">
        <v>194</v>
      </c>
      <c r="C82" s="291" t="s">
        <v>127</v>
      </c>
      <c r="D82" s="481">
        <v>9.9754475021126606E-3</v>
      </c>
      <c r="E82" s="308">
        <v>3.5315786241253179E-2</v>
      </c>
      <c r="F82" s="308">
        <v>2.5498346162627961E-2</v>
      </c>
      <c r="G82" s="308">
        <v>8.4865378628061639E-3</v>
      </c>
      <c r="H82" s="308">
        <v>1.0841389022159651</v>
      </c>
      <c r="I82" s="308">
        <v>2.7404962756388963E-2</v>
      </c>
      <c r="J82" s="308">
        <v>8.1835831170677022E-3</v>
      </c>
      <c r="K82" s="308">
        <v>2.384376171386563E-3</v>
      </c>
      <c r="L82" s="308">
        <v>1.1909704968786147E-2</v>
      </c>
      <c r="M82" s="308">
        <v>1.345232827056449E-2</v>
      </c>
      <c r="N82" s="308">
        <v>1.2638863947375617E-2</v>
      </c>
      <c r="O82" s="308">
        <v>2.547512053372529E-2</v>
      </c>
      <c r="P82" s="309">
        <v>9.6297213439034777E-3</v>
      </c>
      <c r="Q82" s="292"/>
    </row>
    <row r="83" spans="2:17">
      <c r="B83" s="272" t="s">
        <v>195</v>
      </c>
      <c r="C83" s="291" t="s">
        <v>234</v>
      </c>
      <c r="D83" s="481">
        <v>1.3252744508332276E-2</v>
      </c>
      <c r="E83" s="308">
        <v>1.1897463576672046E-2</v>
      </c>
      <c r="F83" s="308">
        <v>1.3214732011488723E-2</v>
      </c>
      <c r="G83" s="308">
        <v>1.5204286494398792E-2</v>
      </c>
      <c r="H83" s="308">
        <v>5.0009635752322323E-3</v>
      </c>
      <c r="I83" s="308">
        <v>1.0033264664193233</v>
      </c>
      <c r="J83" s="308">
        <v>2.6101171682091141E-3</v>
      </c>
      <c r="K83" s="308">
        <v>7.0389385377927604E-4</v>
      </c>
      <c r="L83" s="308">
        <v>2.9924010018833845E-3</v>
      </c>
      <c r="M83" s="308">
        <v>3.864792344965914E-3</v>
      </c>
      <c r="N83" s="308">
        <v>3.1581712221263425E-3</v>
      </c>
      <c r="O83" s="308">
        <v>1.176370880469171E-2</v>
      </c>
      <c r="P83" s="309">
        <v>3.9248495125217119E-3</v>
      </c>
      <c r="Q83" s="292"/>
    </row>
    <row r="84" spans="2:17">
      <c r="B84" s="272" t="s">
        <v>196</v>
      </c>
      <c r="C84" s="291" t="s">
        <v>235</v>
      </c>
      <c r="D84" s="481">
        <v>7.1968710294327354E-3</v>
      </c>
      <c r="E84" s="308">
        <v>5.318647651387854E-2</v>
      </c>
      <c r="F84" s="308">
        <v>8.3406638736068395E-3</v>
      </c>
      <c r="G84" s="308">
        <v>1.5414027011041337E-2</v>
      </c>
      <c r="H84" s="308">
        <v>1.8505011234200425E-2</v>
      </c>
      <c r="I84" s="308">
        <v>1.2366302746156558E-2</v>
      </c>
      <c r="J84" s="308">
        <v>1.0309138274307348</v>
      </c>
      <c r="K84" s="308">
        <v>6.3880569338207155E-2</v>
      </c>
      <c r="L84" s="308">
        <v>1.775480600715176E-2</v>
      </c>
      <c r="M84" s="308">
        <v>9.5856827983319369E-3</v>
      </c>
      <c r="N84" s="308">
        <v>1.5952506170267545E-2</v>
      </c>
      <c r="O84" s="308">
        <v>1.0741219009309501E-2</v>
      </c>
      <c r="P84" s="309">
        <v>9.2687353219805292E-3</v>
      </c>
      <c r="Q84" s="292"/>
    </row>
    <row r="85" spans="2:17">
      <c r="B85" s="272" t="s">
        <v>197</v>
      </c>
      <c r="C85" s="291" t="s">
        <v>236</v>
      </c>
      <c r="D85" s="481">
        <v>3.4550676463914144E-3</v>
      </c>
      <c r="E85" s="308">
        <v>1.0003449940869978E-2</v>
      </c>
      <c r="F85" s="308">
        <v>3.2914213716489175E-3</v>
      </c>
      <c r="G85" s="308">
        <v>6.9607181599864862E-3</v>
      </c>
      <c r="H85" s="308">
        <v>6.5806643015367434E-3</v>
      </c>
      <c r="I85" s="308">
        <v>1.589302891819494E-2</v>
      </c>
      <c r="J85" s="308">
        <v>1.5001211628111214E-2</v>
      </c>
      <c r="K85" s="308">
        <v>1.020123938207703</v>
      </c>
      <c r="L85" s="308">
        <v>2.2166623617623692E-2</v>
      </c>
      <c r="M85" s="308">
        <v>1.2578278895692793E-2</v>
      </c>
      <c r="N85" s="308">
        <v>2.9151728217939417E-3</v>
      </c>
      <c r="O85" s="308">
        <v>1.2523308147044396E-2</v>
      </c>
      <c r="P85" s="309">
        <v>2.8774698260910617E-2</v>
      </c>
      <c r="Q85" s="292"/>
    </row>
    <row r="86" spans="2:17">
      <c r="B86" s="272" t="s">
        <v>198</v>
      </c>
      <c r="C86" s="291" t="s">
        <v>254</v>
      </c>
      <c r="D86" s="481">
        <v>1.7752782041726561E-2</v>
      </c>
      <c r="E86" s="308">
        <v>2.9364873423828659E-2</v>
      </c>
      <c r="F86" s="308">
        <v>1.6886981619194451E-2</v>
      </c>
      <c r="G86" s="308">
        <v>2.1837858052196103E-2</v>
      </c>
      <c r="H86" s="308">
        <v>2.0079004716898954E-2</v>
      </c>
      <c r="I86" s="308">
        <v>8.713904015209769E-3</v>
      </c>
      <c r="J86" s="308">
        <v>1.8955252186469818E-2</v>
      </c>
      <c r="K86" s="308">
        <v>1.9461837459832329E-3</v>
      </c>
      <c r="L86" s="308">
        <v>1.0601068404179157</v>
      </c>
      <c r="M86" s="308">
        <v>1.4205671821532019E-2</v>
      </c>
      <c r="N86" s="308">
        <v>1.3262052336588203E-2</v>
      </c>
      <c r="O86" s="308">
        <v>1.3691424500440435E-2</v>
      </c>
      <c r="P86" s="309">
        <v>4.9059281248917744E-2</v>
      </c>
      <c r="Q86" s="292"/>
    </row>
    <row r="87" spans="2:17">
      <c r="B87" s="272" t="s">
        <v>199</v>
      </c>
      <c r="C87" s="291" t="s">
        <v>203</v>
      </c>
      <c r="D87" s="481">
        <v>2.3519635678107787E-3</v>
      </c>
      <c r="E87" s="308">
        <v>5.2263805979521254E-3</v>
      </c>
      <c r="F87" s="308">
        <v>3.7755611954391846E-3</v>
      </c>
      <c r="G87" s="308">
        <v>5.0949746508903134E-3</v>
      </c>
      <c r="H87" s="308">
        <v>7.0379785440807382E-3</v>
      </c>
      <c r="I87" s="308">
        <v>1.244956862054082E-2</v>
      </c>
      <c r="J87" s="308">
        <v>2.1392121014476094E-2</v>
      </c>
      <c r="K87" s="308">
        <v>2.156794128716031E-3</v>
      </c>
      <c r="L87" s="308">
        <v>4.6837301699834914E-3</v>
      </c>
      <c r="M87" s="308">
        <v>1.0730112196218393</v>
      </c>
      <c r="N87" s="308">
        <v>9.873157514804656E-3</v>
      </c>
      <c r="O87" s="308">
        <v>9.2380350464341208E-3</v>
      </c>
      <c r="P87" s="309">
        <v>2.7393824864188707E-2</v>
      </c>
      <c r="Q87" s="292"/>
    </row>
    <row r="88" spans="2:17">
      <c r="B88" s="272" t="s">
        <v>200</v>
      </c>
      <c r="C88" s="291" t="s">
        <v>237</v>
      </c>
      <c r="D88" s="481">
        <v>7.3767678689929555E-4</v>
      </c>
      <c r="E88" s="308">
        <v>2.9947871944666212E-3</v>
      </c>
      <c r="F88" s="308">
        <v>6.7984576639427518E-4</v>
      </c>
      <c r="G88" s="308">
        <v>2.7817772871809913E-3</v>
      </c>
      <c r="H88" s="308">
        <v>8.3734312834554475E-4</v>
      </c>
      <c r="I88" s="308">
        <v>1.1934096851096533E-3</v>
      </c>
      <c r="J88" s="308">
        <v>1.147665234410368E-3</v>
      </c>
      <c r="K88" s="308">
        <v>2.2903370045464371E-4</v>
      </c>
      <c r="L88" s="308">
        <v>1.6303182862932994E-3</v>
      </c>
      <c r="M88" s="308">
        <v>7.3137197457106315E-4</v>
      </c>
      <c r="N88" s="308">
        <v>1.0002898305475252</v>
      </c>
      <c r="O88" s="308">
        <v>1.1032849658655787E-3</v>
      </c>
      <c r="P88" s="309">
        <v>0.2109692606199392</v>
      </c>
      <c r="Q88" s="292"/>
    </row>
    <row r="89" spans="2:17">
      <c r="B89" s="272" t="s">
        <v>201</v>
      </c>
      <c r="C89" s="291" t="s">
        <v>204</v>
      </c>
      <c r="D89" s="481">
        <v>2.4585984378382476E-2</v>
      </c>
      <c r="E89" s="308">
        <v>0.11693082781020432</v>
      </c>
      <c r="F89" s="308">
        <v>4.0173783679014086E-2</v>
      </c>
      <c r="G89" s="308">
        <v>9.3045307049315948E-2</v>
      </c>
      <c r="H89" s="308">
        <v>7.6071026606832542E-2</v>
      </c>
      <c r="I89" s="308">
        <v>6.9967592784464253E-2</v>
      </c>
      <c r="J89" s="308">
        <v>9.3791247619920984E-2</v>
      </c>
      <c r="K89" s="308">
        <v>1.7987201558709608E-2</v>
      </c>
      <c r="L89" s="308">
        <v>4.126401679576739E-2</v>
      </c>
      <c r="M89" s="308">
        <v>0.1194957488768596</v>
      </c>
      <c r="N89" s="308">
        <v>7.7892027744821166E-2</v>
      </c>
      <c r="O89" s="308">
        <v>1.0703390626094473</v>
      </c>
      <c r="P89" s="309">
        <v>6.8256605005019955E-2</v>
      </c>
      <c r="Q89" s="292"/>
    </row>
    <row r="90" spans="2:17" ht="12.75" thickBot="1">
      <c r="B90" s="277" t="s">
        <v>202</v>
      </c>
      <c r="C90" s="479" t="s">
        <v>48</v>
      </c>
      <c r="D90" s="482">
        <v>3.500246569037216E-3</v>
      </c>
      <c r="E90" s="310">
        <v>1.4210144318746749E-2</v>
      </c>
      <c r="F90" s="310">
        <v>3.225840711754557E-3</v>
      </c>
      <c r="G90" s="310">
        <v>1.3199420909268979E-2</v>
      </c>
      <c r="H90" s="310">
        <v>3.9731593350225579E-3</v>
      </c>
      <c r="I90" s="310">
        <v>5.6626807701502272E-3</v>
      </c>
      <c r="J90" s="310">
        <v>5.445625198582508E-3</v>
      </c>
      <c r="K90" s="310">
        <v>1.0867556610802032E-3</v>
      </c>
      <c r="L90" s="310">
        <v>7.7357944419305467E-3</v>
      </c>
      <c r="M90" s="310">
        <v>3.4703304891059495E-3</v>
      </c>
      <c r="N90" s="310">
        <v>1.3752342456660898E-3</v>
      </c>
      <c r="O90" s="310">
        <v>5.2350426162569835E-3</v>
      </c>
      <c r="P90" s="311">
        <v>1.0010406234432176</v>
      </c>
      <c r="Q90" s="292"/>
    </row>
    <row r="92" spans="2:17" ht="12.75" thickBot="1"/>
    <row r="93" spans="2:17" ht="36">
      <c r="B93" s="244" t="s">
        <v>156</v>
      </c>
      <c r="C93" s="293" t="s">
        <v>36</v>
      </c>
      <c r="E93" s="294" t="s">
        <v>160</v>
      </c>
      <c r="G93" s="294" t="s">
        <v>162</v>
      </c>
      <c r="H93" s="148"/>
      <c r="I93" s="312" t="s">
        <v>163</v>
      </c>
      <c r="J93" s="148"/>
      <c r="K93" s="294" t="s">
        <v>164</v>
      </c>
      <c r="L93" s="148"/>
      <c r="M93" s="294" t="s">
        <v>165</v>
      </c>
      <c r="N93" s="148"/>
      <c r="O93" s="294" t="s">
        <v>166</v>
      </c>
    </row>
    <row r="94" spans="2:17">
      <c r="B94" s="266">
        <v>1</v>
      </c>
      <c r="C94" s="313" t="str">
        <f t="shared" ref="C94:C106" si="19">C78</f>
        <v>農林漁業</v>
      </c>
      <c r="D94" s="296"/>
      <c r="E94" s="300">
        <f>I57</f>
        <v>0</v>
      </c>
      <c r="F94" s="298"/>
      <c r="G94" s="314">
        <f t="array" ref="G94:G106">+MMULT(D78:P90,E94:E106)</f>
        <v>0</v>
      </c>
      <c r="H94" s="298"/>
      <c r="I94" s="315">
        <f>+係数!D6</f>
        <v>0.1299790013362786</v>
      </c>
      <c r="J94" s="298"/>
      <c r="K94" s="314">
        <f>G94*I94</f>
        <v>0</v>
      </c>
      <c r="L94" s="298"/>
      <c r="M94" s="315">
        <f>+係数!D7</f>
        <v>0.57748506913196429</v>
      </c>
      <c r="N94" s="298"/>
      <c r="O94" s="316">
        <f t="shared" ref="O94:O106" si="20">G94*M94</f>
        <v>0</v>
      </c>
    </row>
    <row r="95" spans="2:17">
      <c r="B95" s="272">
        <v>2</v>
      </c>
      <c r="C95" s="295" t="str">
        <f t="shared" si="19"/>
        <v>鉱業</v>
      </c>
      <c r="D95" s="296"/>
      <c r="E95" s="300">
        <f t="shared" ref="E95:E106" si="21">I58</f>
        <v>0</v>
      </c>
      <c r="F95" s="298"/>
      <c r="G95" s="300">
        <v>0</v>
      </c>
      <c r="H95" s="298"/>
      <c r="I95" s="299">
        <f>+係数!E6</f>
        <v>0.17144607843137255</v>
      </c>
      <c r="J95" s="298"/>
      <c r="K95" s="300">
        <f t="shared" ref="K95:K106" si="22">G95*I95</f>
        <v>0</v>
      </c>
      <c r="L95" s="298"/>
      <c r="M95" s="299">
        <f>+係数!E7</f>
        <v>0.46813725490196079</v>
      </c>
      <c r="N95" s="298"/>
      <c r="O95" s="297">
        <f t="shared" si="20"/>
        <v>0</v>
      </c>
    </row>
    <row r="96" spans="2:17">
      <c r="B96" s="272">
        <v>3</v>
      </c>
      <c r="C96" s="295" t="str">
        <f t="shared" si="19"/>
        <v>製造業</v>
      </c>
      <c r="D96" s="296"/>
      <c r="E96" s="300">
        <f t="shared" si="21"/>
        <v>0</v>
      </c>
      <c r="F96" s="298"/>
      <c r="G96" s="300">
        <v>0</v>
      </c>
      <c r="H96" s="298"/>
      <c r="I96" s="299">
        <f>+係数!F6</f>
        <v>9.0013774488754555E-2</v>
      </c>
      <c r="J96" s="298"/>
      <c r="K96" s="300">
        <f t="shared" si="22"/>
        <v>0</v>
      </c>
      <c r="L96" s="298"/>
      <c r="M96" s="299">
        <f>+係数!F7</f>
        <v>0.27816522749299094</v>
      </c>
      <c r="N96" s="298"/>
      <c r="O96" s="297">
        <f t="shared" si="20"/>
        <v>0</v>
      </c>
    </row>
    <row r="97" spans="2:15">
      <c r="B97" s="272">
        <v>4</v>
      </c>
      <c r="C97" s="295" t="str">
        <f t="shared" si="19"/>
        <v>建設</v>
      </c>
      <c r="D97" s="296"/>
      <c r="E97" s="300">
        <f t="shared" si="21"/>
        <v>0</v>
      </c>
      <c r="F97" s="298"/>
      <c r="G97" s="300">
        <v>0</v>
      </c>
      <c r="H97" s="298"/>
      <c r="I97" s="299">
        <f>+係数!G6</f>
        <v>0.31218282799214508</v>
      </c>
      <c r="J97" s="298"/>
      <c r="K97" s="300">
        <f t="shared" si="22"/>
        <v>0</v>
      </c>
      <c r="L97" s="298"/>
      <c r="M97" s="299">
        <f>+係数!G7</f>
        <v>0.47268469980616296</v>
      </c>
      <c r="N97" s="298"/>
      <c r="O97" s="297">
        <f t="shared" si="20"/>
        <v>0</v>
      </c>
    </row>
    <row r="98" spans="2:15">
      <c r="B98" s="272">
        <v>5</v>
      </c>
      <c r="C98" s="295" t="str">
        <f t="shared" si="19"/>
        <v>電力・ガス・水道</v>
      </c>
      <c r="D98" s="296"/>
      <c r="E98" s="300">
        <f t="shared" si="21"/>
        <v>0</v>
      </c>
      <c r="F98" s="298"/>
      <c r="G98" s="300">
        <v>0</v>
      </c>
      <c r="H98" s="298"/>
      <c r="I98" s="299">
        <f>+係数!H6</f>
        <v>0.10906094366436911</v>
      </c>
      <c r="J98" s="298"/>
      <c r="K98" s="300">
        <f t="shared" si="22"/>
        <v>0</v>
      </c>
      <c r="L98" s="298"/>
      <c r="M98" s="299">
        <f>+係数!H7</f>
        <v>0.45987482200951774</v>
      </c>
      <c r="N98" s="298"/>
      <c r="O98" s="297">
        <f t="shared" si="20"/>
        <v>0</v>
      </c>
    </row>
    <row r="99" spans="2:15">
      <c r="B99" s="272">
        <v>6</v>
      </c>
      <c r="C99" s="295" t="str">
        <f t="shared" si="19"/>
        <v>商業　　　　　　　　</v>
      </c>
      <c r="D99" s="296"/>
      <c r="E99" s="300">
        <f t="shared" si="21"/>
        <v>0</v>
      </c>
      <c r="F99" s="298"/>
      <c r="G99" s="300">
        <v>0</v>
      </c>
      <c r="H99" s="298"/>
      <c r="I99" s="299">
        <f>+係数!I6</f>
        <v>0.39472440200434905</v>
      </c>
      <c r="J99" s="298"/>
      <c r="K99" s="300">
        <f t="shared" si="22"/>
        <v>0</v>
      </c>
      <c r="L99" s="298"/>
      <c r="M99" s="299">
        <f>+係数!I7</f>
        <v>0.77326968116871697</v>
      </c>
      <c r="N99" s="298"/>
      <c r="O99" s="297">
        <f t="shared" si="20"/>
        <v>0</v>
      </c>
    </row>
    <row r="100" spans="2:15">
      <c r="B100" s="272">
        <v>7</v>
      </c>
      <c r="C100" s="295" t="str">
        <f t="shared" si="19"/>
        <v>金融・保険　　　　　</v>
      </c>
      <c r="D100" s="296"/>
      <c r="E100" s="300">
        <f t="shared" si="21"/>
        <v>0</v>
      </c>
      <c r="F100" s="298"/>
      <c r="G100" s="300">
        <v>0</v>
      </c>
      <c r="H100" s="298"/>
      <c r="I100" s="299">
        <f>+係数!J6</f>
        <v>0.22638147728217903</v>
      </c>
      <c r="J100" s="298"/>
      <c r="K100" s="300">
        <f t="shared" si="22"/>
        <v>0</v>
      </c>
      <c r="L100" s="298"/>
      <c r="M100" s="299">
        <f>+係数!J7</f>
        <v>0.72168425752846566</v>
      </c>
      <c r="N100" s="298"/>
      <c r="O100" s="297">
        <f t="shared" si="20"/>
        <v>0</v>
      </c>
    </row>
    <row r="101" spans="2:15">
      <c r="B101" s="272">
        <v>8</v>
      </c>
      <c r="C101" s="295" t="str">
        <f t="shared" si="19"/>
        <v>不動産　　　　　　　</v>
      </c>
      <c r="D101" s="296"/>
      <c r="E101" s="300">
        <f t="shared" si="21"/>
        <v>0</v>
      </c>
      <c r="F101" s="298"/>
      <c r="G101" s="300">
        <v>0</v>
      </c>
      <c r="H101" s="298"/>
      <c r="I101" s="299">
        <f>+係数!K6</f>
        <v>3.5748082075734031E-2</v>
      </c>
      <c r="J101" s="298"/>
      <c r="K101" s="300">
        <f t="shared" si="22"/>
        <v>0</v>
      </c>
      <c r="L101" s="298"/>
      <c r="M101" s="299">
        <f>+係数!K7</f>
        <v>0.8814885549661251</v>
      </c>
      <c r="N101" s="298"/>
      <c r="O101" s="297">
        <f t="shared" si="20"/>
        <v>0</v>
      </c>
    </row>
    <row r="102" spans="2:15">
      <c r="B102" s="272">
        <v>9</v>
      </c>
      <c r="C102" s="295" t="str">
        <f t="shared" si="19"/>
        <v>運輸・郵便　　　</v>
      </c>
      <c r="D102" s="296"/>
      <c r="E102" s="300">
        <f t="shared" si="21"/>
        <v>0</v>
      </c>
      <c r="F102" s="298"/>
      <c r="G102" s="300">
        <v>0</v>
      </c>
      <c r="H102" s="298"/>
      <c r="I102" s="299">
        <f>+係数!L6</f>
        <v>0.38249931824379602</v>
      </c>
      <c r="J102" s="298"/>
      <c r="K102" s="300">
        <f t="shared" si="22"/>
        <v>0</v>
      </c>
      <c r="L102" s="298"/>
      <c r="M102" s="299">
        <f>+係数!L7</f>
        <v>0.72581981183528765</v>
      </c>
      <c r="N102" s="298"/>
      <c r="O102" s="297">
        <f t="shared" si="20"/>
        <v>0</v>
      </c>
    </row>
    <row r="103" spans="2:15">
      <c r="B103" s="272">
        <v>10</v>
      </c>
      <c r="C103" s="295" t="str">
        <f t="shared" si="19"/>
        <v>情報通信</v>
      </c>
      <c r="D103" s="296"/>
      <c r="E103" s="300">
        <f t="shared" si="21"/>
        <v>0</v>
      </c>
      <c r="F103" s="298"/>
      <c r="G103" s="300">
        <v>0</v>
      </c>
      <c r="H103" s="298"/>
      <c r="I103" s="299">
        <f>+係数!M6</f>
        <v>0.13269238292711552</v>
      </c>
      <c r="J103" s="298"/>
      <c r="K103" s="300">
        <f t="shared" si="22"/>
        <v>0</v>
      </c>
      <c r="L103" s="298"/>
      <c r="M103" s="299">
        <f>+係数!M7</f>
        <v>0.5767673408708579</v>
      </c>
      <c r="N103" s="298"/>
      <c r="O103" s="297">
        <f t="shared" si="20"/>
        <v>0</v>
      </c>
    </row>
    <row r="104" spans="2:15">
      <c r="B104" s="272">
        <v>11</v>
      </c>
      <c r="C104" s="295" t="str">
        <f t="shared" si="19"/>
        <v>公務　　　　　　　　</v>
      </c>
      <c r="D104" s="296"/>
      <c r="E104" s="300">
        <f t="shared" si="21"/>
        <v>0</v>
      </c>
      <c r="F104" s="298"/>
      <c r="G104" s="300">
        <v>0</v>
      </c>
      <c r="H104" s="298"/>
      <c r="I104" s="299">
        <f>+係数!N6</f>
        <v>0.32722133574330081</v>
      </c>
      <c r="J104" s="298"/>
      <c r="K104" s="300">
        <f t="shared" si="22"/>
        <v>0</v>
      </c>
      <c r="L104" s="298"/>
      <c r="M104" s="299">
        <f>+係数!N7</f>
        <v>0.7828487510061144</v>
      </c>
      <c r="N104" s="298"/>
      <c r="O104" s="297">
        <f t="shared" si="20"/>
        <v>0</v>
      </c>
    </row>
    <row r="105" spans="2:15">
      <c r="B105" s="272">
        <v>12</v>
      </c>
      <c r="C105" s="295" t="str">
        <f t="shared" si="19"/>
        <v>サービス業</v>
      </c>
      <c r="D105" s="296"/>
      <c r="E105" s="300">
        <f t="shared" si="21"/>
        <v>0</v>
      </c>
      <c r="F105" s="298"/>
      <c r="G105" s="300">
        <v>0</v>
      </c>
      <c r="H105" s="298"/>
      <c r="I105" s="299">
        <f>+係数!O6</f>
        <v>0.36445981873960048</v>
      </c>
      <c r="J105" s="298"/>
      <c r="K105" s="300">
        <f t="shared" si="22"/>
        <v>0</v>
      </c>
      <c r="L105" s="298"/>
      <c r="M105" s="299">
        <f>+係数!O7</f>
        <v>0.64284902520892673</v>
      </c>
      <c r="N105" s="298"/>
      <c r="O105" s="297">
        <f t="shared" si="20"/>
        <v>0</v>
      </c>
    </row>
    <row r="106" spans="2:15" ht="12.75" thickBot="1">
      <c r="B106" s="272">
        <v>13</v>
      </c>
      <c r="C106" s="295" t="str">
        <f t="shared" si="19"/>
        <v>分類不明</v>
      </c>
      <c r="D106" s="296"/>
      <c r="E106" s="300">
        <f t="shared" si="21"/>
        <v>0</v>
      </c>
      <c r="F106" s="298"/>
      <c r="G106" s="300">
        <v>0</v>
      </c>
      <c r="H106" s="298"/>
      <c r="I106" s="301">
        <f>+係数!P6</f>
        <v>1.0233753353019409E-2</v>
      </c>
      <c r="J106" s="298"/>
      <c r="K106" s="300">
        <f t="shared" si="22"/>
        <v>0</v>
      </c>
      <c r="L106" s="298"/>
      <c r="M106" s="301">
        <f>+係数!P7</f>
        <v>0.49930121948470574</v>
      </c>
      <c r="N106" s="298"/>
      <c r="O106" s="297">
        <f t="shared" si="20"/>
        <v>0</v>
      </c>
    </row>
    <row r="107" spans="2:15" ht="12.75" thickBot="1">
      <c r="B107" s="317"/>
      <c r="C107" s="318" t="s">
        <v>49</v>
      </c>
      <c r="D107" s="298"/>
      <c r="E107" s="307">
        <f>SUM(E94:E106)</f>
        <v>0</v>
      </c>
      <c r="F107" s="298"/>
      <c r="G107" s="307">
        <f>SUM(G94:G106)</f>
        <v>0</v>
      </c>
      <c r="H107" s="304"/>
      <c r="I107" s="305"/>
      <c r="J107" s="306"/>
      <c r="K107" s="307">
        <f>SUM(K94:K106)</f>
        <v>0</v>
      </c>
      <c r="L107" s="304"/>
      <c r="M107" s="305"/>
      <c r="N107" s="306"/>
      <c r="O107" s="307">
        <f>SUM(O94:O106)</f>
        <v>0</v>
      </c>
    </row>
  </sheetData>
  <phoneticPr fontId="7"/>
  <pageMargins left="0.78740157480314965" right="0.78740157480314965" top="0.98425196850393704" bottom="0.98425196850393704" header="0.51181102362204722" footer="0.51181102362204722"/>
  <pageSetup paperSize="9" scale="60" orientation="landscape" r:id="rId1"/>
  <headerFooter alignWithMargins="0"/>
  <rowBreaks count="1" manualBreakCount="1">
    <brk id="53" min="1" max="17"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B1:Q72"/>
  <sheetViews>
    <sheetView showGridLines="0" zoomScaleNormal="90" zoomScaleSheetLayoutView="90" workbookViewId="0"/>
  </sheetViews>
  <sheetFormatPr defaultRowHeight="12"/>
  <cols>
    <col min="1" max="1" width="2.125" style="243" customWidth="1"/>
    <col min="2" max="2" width="4.125" style="243" bestFit="1" customWidth="1"/>
    <col min="3" max="3" width="18.75" style="243" customWidth="1"/>
    <col min="4" max="16" width="10.875" style="243" customWidth="1"/>
    <col min="17" max="17" width="3" style="243" customWidth="1"/>
    <col min="18" max="16384" width="9" style="243"/>
  </cols>
  <sheetData>
    <row r="1" spans="2:12" ht="14.25">
      <c r="B1" s="319" t="s">
        <v>167</v>
      </c>
    </row>
    <row r="3" spans="2:12" ht="12.75" thickBot="1">
      <c r="B3" s="242" t="s">
        <v>168</v>
      </c>
    </row>
    <row r="4" spans="2:12" ht="50.65" customHeight="1">
      <c r="B4" s="244" t="s">
        <v>156</v>
      </c>
      <c r="C4" s="245" t="s">
        <v>36</v>
      </c>
      <c r="D4" s="320" t="s">
        <v>60</v>
      </c>
      <c r="E4" s="320" t="s">
        <v>169</v>
      </c>
      <c r="F4" s="246" t="s">
        <v>49</v>
      </c>
      <c r="H4" s="321"/>
      <c r="I4" s="322"/>
      <c r="J4" s="323"/>
      <c r="K4" s="324"/>
      <c r="L4" s="323"/>
    </row>
    <row r="5" spans="2:12">
      <c r="B5" s="325" t="str">
        <f>'１次効果'!B5</f>
        <v>01</v>
      </c>
      <c r="C5" s="248" t="str">
        <f>'１次効果'!C5</f>
        <v>農林漁業</v>
      </c>
      <c r="D5" s="326">
        <f>'１次効果'!D5*'１次効果'!I94</f>
        <v>0</v>
      </c>
      <c r="E5" s="326">
        <f>'１次効果'!G94*'１次効果'!I94</f>
        <v>0</v>
      </c>
      <c r="F5" s="249">
        <f>SUM(D5:E5)</f>
        <v>0</v>
      </c>
      <c r="G5" s="327"/>
    </row>
    <row r="6" spans="2:12" ht="13.5">
      <c r="B6" s="328" t="str">
        <f>'１次効果'!B6</f>
        <v>02</v>
      </c>
      <c r="C6" s="252" t="str">
        <f>'１次効果'!C6</f>
        <v>鉱業</v>
      </c>
      <c r="D6" s="326">
        <f>'１次効果'!D6*'１次効果'!I95</f>
        <v>0</v>
      </c>
      <c r="E6" s="326">
        <f>'１次効果'!G95*'１次効果'!I95</f>
        <v>0</v>
      </c>
      <c r="F6" s="249">
        <f t="shared" ref="F6:F17" si="0">SUM(D6:E6)</f>
        <v>0</v>
      </c>
      <c r="G6" s="329"/>
    </row>
    <row r="7" spans="2:12" ht="13.5">
      <c r="B7" s="328" t="str">
        <f>'１次効果'!B7</f>
        <v>03</v>
      </c>
      <c r="C7" s="252" t="str">
        <f>'１次効果'!C7</f>
        <v>製造業</v>
      </c>
      <c r="D7" s="326">
        <f>'１次効果'!D7*'１次効果'!I96</f>
        <v>0</v>
      </c>
      <c r="E7" s="326">
        <f>'１次効果'!G96*'１次効果'!I96</f>
        <v>0</v>
      </c>
      <c r="F7" s="249">
        <f t="shared" si="0"/>
        <v>0</v>
      </c>
      <c r="G7" s="329"/>
    </row>
    <row r="8" spans="2:12" ht="13.5">
      <c r="B8" s="328" t="str">
        <f>'１次効果'!B8</f>
        <v>04</v>
      </c>
      <c r="C8" s="252" t="str">
        <f>'１次効果'!C8</f>
        <v>建設</v>
      </c>
      <c r="D8" s="326">
        <f>'１次効果'!D8*'１次効果'!I97</f>
        <v>0</v>
      </c>
      <c r="E8" s="326">
        <f>'１次効果'!G97*'１次効果'!I97</f>
        <v>0</v>
      </c>
      <c r="F8" s="249">
        <f t="shared" si="0"/>
        <v>0</v>
      </c>
      <c r="G8" s="329"/>
    </row>
    <row r="9" spans="2:12" ht="13.5">
      <c r="B9" s="328" t="str">
        <f>'１次効果'!B9</f>
        <v>05</v>
      </c>
      <c r="C9" s="252" t="str">
        <f>'１次効果'!C9</f>
        <v>電力・ガス・水道</v>
      </c>
      <c r="D9" s="326">
        <f>'１次効果'!D9*'１次効果'!I98</f>
        <v>0</v>
      </c>
      <c r="E9" s="326">
        <f>'１次効果'!G98*'１次効果'!I98</f>
        <v>0</v>
      </c>
      <c r="F9" s="249">
        <f t="shared" si="0"/>
        <v>0</v>
      </c>
      <c r="G9" s="329"/>
    </row>
    <row r="10" spans="2:12" ht="13.5">
      <c r="B10" s="328" t="str">
        <f>'１次効果'!B10</f>
        <v>06</v>
      </c>
      <c r="C10" s="252" t="str">
        <f>'１次効果'!C10</f>
        <v>商業　　　　　　　　</v>
      </c>
      <c r="D10" s="326">
        <f>'１次効果'!D10*'１次効果'!I99</f>
        <v>0</v>
      </c>
      <c r="E10" s="326">
        <f>'１次効果'!G99*'１次効果'!I99</f>
        <v>0</v>
      </c>
      <c r="F10" s="249">
        <f t="shared" si="0"/>
        <v>0</v>
      </c>
      <c r="G10" s="329"/>
    </row>
    <row r="11" spans="2:12" ht="13.5">
      <c r="B11" s="328" t="str">
        <f>'１次効果'!B11</f>
        <v>07</v>
      </c>
      <c r="C11" s="252" t="str">
        <f>'１次効果'!C11</f>
        <v>金融・保険　　　　　</v>
      </c>
      <c r="D11" s="326">
        <f>'１次効果'!D11*'１次効果'!I100</f>
        <v>0</v>
      </c>
      <c r="E11" s="326">
        <f>'１次効果'!G100*'１次効果'!I100</f>
        <v>0</v>
      </c>
      <c r="F11" s="249">
        <f t="shared" si="0"/>
        <v>0</v>
      </c>
      <c r="G11" s="329"/>
    </row>
    <row r="12" spans="2:12" ht="13.5">
      <c r="B12" s="328" t="str">
        <f>'１次効果'!B12</f>
        <v>08</v>
      </c>
      <c r="C12" s="252" t="str">
        <f>'１次効果'!C12</f>
        <v>不動産　　　　　　　</v>
      </c>
      <c r="D12" s="326">
        <f>'１次効果'!D12*'１次効果'!I101</f>
        <v>0</v>
      </c>
      <c r="E12" s="326">
        <f>'１次効果'!G101*'１次効果'!I101</f>
        <v>0</v>
      </c>
      <c r="F12" s="249">
        <f t="shared" si="0"/>
        <v>0</v>
      </c>
      <c r="G12" s="329"/>
    </row>
    <row r="13" spans="2:12" ht="14.25" thickBot="1">
      <c r="B13" s="328" t="str">
        <f>'１次効果'!B13</f>
        <v>09</v>
      </c>
      <c r="C13" s="252" t="str">
        <f>'１次効果'!C13</f>
        <v>運輸・郵便　　　</v>
      </c>
      <c r="D13" s="326">
        <f>'１次効果'!D13*'１次効果'!I102</f>
        <v>0</v>
      </c>
      <c r="E13" s="326">
        <f>'１次効果'!G102*'１次効果'!I102</f>
        <v>0</v>
      </c>
      <c r="F13" s="249">
        <f t="shared" si="0"/>
        <v>0</v>
      </c>
      <c r="G13" s="329"/>
    </row>
    <row r="14" spans="2:12" ht="13.5">
      <c r="B14" s="328" t="str">
        <f>'１次効果'!B14</f>
        <v>10</v>
      </c>
      <c r="C14" s="252" t="str">
        <f>'１次効果'!C14</f>
        <v>情報通信</v>
      </c>
      <c r="D14" s="326">
        <f>'１次効果'!D14*'１次効果'!I103</f>
        <v>0</v>
      </c>
      <c r="E14" s="326">
        <f>'１次効果'!G103*'１次効果'!I103</f>
        <v>0</v>
      </c>
      <c r="F14" s="249">
        <f t="shared" si="0"/>
        <v>0</v>
      </c>
      <c r="G14" s="329"/>
      <c r="H14" s="540" t="s">
        <v>170</v>
      </c>
      <c r="J14" s="540" t="s">
        <v>171</v>
      </c>
      <c r="L14" s="540" t="s">
        <v>172</v>
      </c>
    </row>
    <row r="15" spans="2:12" ht="13.5">
      <c r="B15" s="328" t="str">
        <f>'１次効果'!B15</f>
        <v>11</v>
      </c>
      <c r="C15" s="252" t="str">
        <f>'１次効果'!C15</f>
        <v>公務　　　　　　　　</v>
      </c>
      <c r="D15" s="326">
        <f>'１次効果'!D15*'１次効果'!I104</f>
        <v>0</v>
      </c>
      <c r="E15" s="326">
        <f>'１次効果'!G104*'１次効果'!I104</f>
        <v>0</v>
      </c>
      <c r="F15" s="249">
        <f t="shared" si="0"/>
        <v>0</v>
      </c>
      <c r="G15" s="329"/>
      <c r="H15" s="541"/>
      <c r="J15" s="541"/>
      <c r="L15" s="541"/>
    </row>
    <row r="16" spans="2:12" ht="13.5">
      <c r="B16" s="328" t="str">
        <f>'１次効果'!B16</f>
        <v>12</v>
      </c>
      <c r="C16" s="252" t="str">
        <f>'１次効果'!C16</f>
        <v>サービス業</v>
      </c>
      <c r="D16" s="326">
        <f>'１次効果'!D16*'１次効果'!I105</f>
        <v>0</v>
      </c>
      <c r="E16" s="326">
        <f>'１次効果'!G105*'１次効果'!I105</f>
        <v>0</v>
      </c>
      <c r="F16" s="249">
        <f t="shared" si="0"/>
        <v>0</v>
      </c>
      <c r="G16" s="329"/>
      <c r="H16" s="541"/>
      <c r="J16" s="541"/>
      <c r="L16" s="541"/>
    </row>
    <row r="17" spans="2:17" ht="13.5">
      <c r="B17" s="328" t="str">
        <f>'１次効果'!B17</f>
        <v>13</v>
      </c>
      <c r="C17" s="252" t="str">
        <f>'１次効果'!C17</f>
        <v>分類不明</v>
      </c>
      <c r="D17" s="326">
        <f>'１次効果'!D17*'１次効果'!I106</f>
        <v>0</v>
      </c>
      <c r="E17" s="326">
        <f>'１次効果'!G106*'１次効果'!I106</f>
        <v>0</v>
      </c>
      <c r="F17" s="249">
        <f t="shared" si="0"/>
        <v>0</v>
      </c>
      <c r="G17" s="329"/>
      <c r="H17" s="541"/>
      <c r="J17" s="541"/>
      <c r="L17" s="541"/>
    </row>
    <row r="18" spans="2:17" ht="12.75" thickBot="1">
      <c r="B18" s="253"/>
      <c r="C18" s="254" t="s">
        <v>49</v>
      </c>
      <c r="D18" s="330">
        <f>SUM(D5:D17)</f>
        <v>0</v>
      </c>
      <c r="E18" s="330">
        <f>SUM(E5:E17)</f>
        <v>0</v>
      </c>
      <c r="F18" s="255">
        <f>SUM(F5:F17)</f>
        <v>0</v>
      </c>
      <c r="G18" s="331"/>
      <c r="H18" s="332">
        <f>F18</f>
        <v>0</v>
      </c>
      <c r="I18" s="333" t="s">
        <v>125</v>
      </c>
      <c r="J18" s="334">
        <f>結果!H12</f>
        <v>0.73743563761537856</v>
      </c>
      <c r="K18" s="335" t="s">
        <v>153</v>
      </c>
      <c r="L18" s="336">
        <f>H18*J18</f>
        <v>0</v>
      </c>
    </row>
    <row r="19" spans="2:17">
      <c r="B19" s="133"/>
      <c r="C19" s="337"/>
      <c r="D19" s="338"/>
      <c r="E19" s="338"/>
      <c r="F19" s="338"/>
      <c r="G19" s="339"/>
      <c r="H19" s="340"/>
      <c r="I19" s="335"/>
      <c r="J19" s="341"/>
      <c r="K19" s="335"/>
      <c r="L19" s="342"/>
    </row>
    <row r="20" spans="2:17" ht="12.75" thickBot="1">
      <c r="D20" s="343"/>
      <c r="E20" s="343"/>
      <c r="F20" s="344"/>
      <c r="G20" s="343"/>
      <c r="H20" s="343"/>
      <c r="I20" s="343"/>
      <c r="J20" s="343"/>
      <c r="K20" s="343"/>
      <c r="L20" s="343"/>
      <c r="M20" s="343"/>
      <c r="N20" s="343"/>
      <c r="O20" s="343"/>
      <c r="P20" s="343"/>
      <c r="Q20" s="343"/>
    </row>
    <row r="21" spans="2:17" ht="50.65" customHeight="1" thickBot="1">
      <c r="B21" s="244" t="s">
        <v>173</v>
      </c>
      <c r="C21" s="293" t="s">
        <v>36</v>
      </c>
      <c r="F21" s="345" t="s">
        <v>172</v>
      </c>
      <c r="H21" s="346" t="s">
        <v>174</v>
      </c>
      <c r="J21" s="346" t="s">
        <v>175</v>
      </c>
      <c r="L21" s="294" t="s">
        <v>159</v>
      </c>
      <c r="N21" s="294" t="s">
        <v>176</v>
      </c>
      <c r="O21" s="343"/>
      <c r="P21" s="343"/>
      <c r="Q21" s="343"/>
    </row>
    <row r="22" spans="2:17">
      <c r="B22" s="325" t="str">
        <f>'１次効果'!B5</f>
        <v>01</v>
      </c>
      <c r="C22" s="347" t="str">
        <f>'１次効果'!C5</f>
        <v>農林漁業</v>
      </c>
      <c r="D22" s="348"/>
      <c r="E22" s="349"/>
      <c r="F22" s="350"/>
      <c r="G22" s="349"/>
      <c r="H22" s="351">
        <f>+係数!D8</f>
        <v>1.3431473710761047E-2</v>
      </c>
      <c r="I22" s="331"/>
      <c r="J22" s="316">
        <f>$F$35*H22</f>
        <v>0</v>
      </c>
      <c r="K22" s="331"/>
      <c r="L22" s="352">
        <f>+係数!D5</f>
        <v>0.42958652277575604</v>
      </c>
      <c r="M22" s="331"/>
      <c r="N22" s="353">
        <f t="shared" ref="N22:N34" si="1">J22*L22</f>
        <v>0</v>
      </c>
      <c r="O22" s="343"/>
      <c r="P22" s="343"/>
      <c r="Q22" s="343"/>
    </row>
    <row r="23" spans="2:17">
      <c r="B23" s="328" t="str">
        <f>'１次効果'!B6</f>
        <v>02</v>
      </c>
      <c r="C23" s="354" t="str">
        <f>'１次効果'!C6</f>
        <v>鉱業</v>
      </c>
      <c r="D23" s="348"/>
      <c r="E23" s="355"/>
      <c r="F23" s="356"/>
      <c r="G23" s="355"/>
      <c r="H23" s="357">
        <f>+係数!E8</f>
        <v>-2.0636995253491091E-5</v>
      </c>
      <c r="I23" s="331"/>
      <c r="J23" s="297">
        <f t="shared" ref="J23:J34" si="2">$F$35*H23</f>
        <v>0</v>
      </c>
      <c r="K23" s="331"/>
      <c r="L23" s="358">
        <f>+係数!E5</f>
        <v>1.2157762336030165E-2</v>
      </c>
      <c r="M23" s="331"/>
      <c r="N23" s="359">
        <f t="shared" si="1"/>
        <v>0</v>
      </c>
      <c r="O23" s="343"/>
      <c r="P23" s="343"/>
      <c r="Q23" s="343"/>
    </row>
    <row r="24" spans="2:17">
      <c r="B24" s="328" t="str">
        <f>'１次効果'!B7</f>
        <v>03</v>
      </c>
      <c r="C24" s="354" t="str">
        <f>'１次効果'!C7</f>
        <v>製造業</v>
      </c>
      <c r="D24" s="348"/>
      <c r="E24" s="355"/>
      <c r="F24" s="356"/>
      <c r="G24" s="355"/>
      <c r="H24" s="357">
        <f>+係数!F8</f>
        <v>0.18999908280021097</v>
      </c>
      <c r="I24" s="331"/>
      <c r="J24" s="297">
        <f t="shared" si="2"/>
        <v>0</v>
      </c>
      <c r="K24" s="331"/>
      <c r="L24" s="358">
        <f>+係数!F5</f>
        <v>0.28839260880356965</v>
      </c>
      <c r="M24" s="331"/>
      <c r="N24" s="359">
        <f t="shared" si="1"/>
        <v>0</v>
      </c>
      <c r="O24" s="343"/>
      <c r="P24" s="343"/>
      <c r="Q24" s="343"/>
    </row>
    <row r="25" spans="2:17">
      <c r="B25" s="328" t="str">
        <f>'１次効果'!B8</f>
        <v>04</v>
      </c>
      <c r="C25" s="354" t="str">
        <f>'１次効果'!C8</f>
        <v>建設</v>
      </c>
      <c r="D25" s="348"/>
      <c r="E25" s="360"/>
      <c r="F25" s="361"/>
      <c r="G25" s="360"/>
      <c r="H25" s="362">
        <f>+係数!G8</f>
        <v>0</v>
      </c>
      <c r="I25" s="331"/>
      <c r="J25" s="297">
        <f t="shared" si="2"/>
        <v>0</v>
      </c>
      <c r="K25" s="331"/>
      <c r="L25" s="358">
        <f>+係数!G5</f>
        <v>1</v>
      </c>
      <c r="M25" s="331"/>
      <c r="N25" s="359">
        <f t="shared" si="1"/>
        <v>0</v>
      </c>
      <c r="O25" s="343"/>
      <c r="P25" s="343"/>
      <c r="Q25" s="343"/>
    </row>
    <row r="26" spans="2:17">
      <c r="B26" s="328" t="str">
        <f>'１次効果'!B9</f>
        <v>05</v>
      </c>
      <c r="C26" s="354" t="str">
        <f>'１次効果'!C9</f>
        <v>電力・ガス・水道</v>
      </c>
      <c r="D26" s="348"/>
      <c r="E26" s="355"/>
      <c r="F26" s="363"/>
      <c r="G26" s="355"/>
      <c r="H26" s="357">
        <f>+係数!H8</f>
        <v>5.3934328495104447E-2</v>
      </c>
      <c r="I26" s="331"/>
      <c r="J26" s="297">
        <f t="shared" si="2"/>
        <v>0</v>
      </c>
      <c r="K26" s="331"/>
      <c r="L26" s="358">
        <f>+係数!H5</f>
        <v>0.7793120489127936</v>
      </c>
      <c r="M26" s="331"/>
      <c r="N26" s="359">
        <f t="shared" si="1"/>
        <v>0</v>
      </c>
      <c r="O26" s="343"/>
      <c r="P26" s="343"/>
      <c r="Q26" s="343"/>
    </row>
    <row r="27" spans="2:17">
      <c r="B27" s="328" t="str">
        <f>'１次効果'!B10</f>
        <v>06</v>
      </c>
      <c r="C27" s="354" t="str">
        <f>'１次効果'!C10</f>
        <v>商業　　　　　　　　</v>
      </c>
      <c r="D27" s="348"/>
      <c r="E27" s="355"/>
      <c r="F27" s="363"/>
      <c r="G27" s="355"/>
      <c r="H27" s="357">
        <f>+係数!I8</f>
        <v>0.15299672101075418</v>
      </c>
      <c r="I27" s="331"/>
      <c r="J27" s="297">
        <f t="shared" si="2"/>
        <v>0</v>
      </c>
      <c r="K27" s="331"/>
      <c r="L27" s="358">
        <f>+係数!I5</f>
        <v>0.23632306563262395</v>
      </c>
      <c r="M27" s="331"/>
      <c r="N27" s="359">
        <f t="shared" si="1"/>
        <v>0</v>
      </c>
      <c r="O27" s="343"/>
      <c r="P27" s="343"/>
      <c r="Q27" s="343"/>
    </row>
    <row r="28" spans="2:17">
      <c r="B28" s="328" t="str">
        <f>'１次効果'!B11</f>
        <v>07</v>
      </c>
      <c r="C28" s="354" t="str">
        <f>'１次効果'!C11</f>
        <v>金融・保険　　　　　</v>
      </c>
      <c r="D28" s="348"/>
      <c r="E28" s="355"/>
      <c r="F28" s="363"/>
      <c r="G28" s="355"/>
      <c r="H28" s="357">
        <f>+係数!J8</f>
        <v>6.3602302171470504E-2</v>
      </c>
      <c r="I28" s="331"/>
      <c r="J28" s="297">
        <f t="shared" si="2"/>
        <v>0</v>
      </c>
      <c r="K28" s="331"/>
      <c r="L28" s="358">
        <f>+係数!J5</f>
        <v>0.88178145801223928</v>
      </c>
      <c r="M28" s="331"/>
      <c r="N28" s="359">
        <f t="shared" si="1"/>
        <v>0</v>
      </c>
      <c r="O28" s="343"/>
      <c r="P28" s="343"/>
      <c r="Q28" s="343"/>
    </row>
    <row r="29" spans="2:17">
      <c r="B29" s="328" t="str">
        <f>'１次効果'!B12</f>
        <v>08</v>
      </c>
      <c r="C29" s="354" t="str">
        <f>'１次効果'!C12</f>
        <v>不動産　　　　　　　</v>
      </c>
      <c r="D29" s="348"/>
      <c r="E29" s="355"/>
      <c r="F29" s="363"/>
      <c r="G29" s="355"/>
      <c r="H29" s="357">
        <f>+係数!K8</f>
        <v>0.18485106968425397</v>
      </c>
      <c r="I29" s="331"/>
      <c r="J29" s="297">
        <f t="shared" si="2"/>
        <v>0</v>
      </c>
      <c r="K29" s="331"/>
      <c r="L29" s="358">
        <f>+係数!K5</f>
        <v>0.94771405769011519</v>
      </c>
      <c r="M29" s="331"/>
      <c r="N29" s="359">
        <f t="shared" si="1"/>
        <v>0</v>
      </c>
      <c r="O29" s="343"/>
      <c r="P29" s="343"/>
      <c r="Q29" s="343"/>
    </row>
    <row r="30" spans="2:17">
      <c r="B30" s="328" t="str">
        <f>'１次効果'!B13</f>
        <v>09</v>
      </c>
      <c r="C30" s="354" t="str">
        <f>'１次効果'!C13</f>
        <v>運輸・郵便　　　</v>
      </c>
      <c r="D30" s="348"/>
      <c r="E30" s="349"/>
      <c r="F30" s="364"/>
      <c r="G30" s="349"/>
      <c r="H30" s="357">
        <f>+係数!L8</f>
        <v>4.3134300979110772E-2</v>
      </c>
      <c r="I30" s="331"/>
      <c r="J30" s="297">
        <f t="shared" si="2"/>
        <v>0</v>
      </c>
      <c r="K30" s="331"/>
      <c r="L30" s="358">
        <f>+係数!L5</f>
        <v>0.5857993258490265</v>
      </c>
      <c r="M30" s="331"/>
      <c r="N30" s="359">
        <f t="shared" si="1"/>
        <v>0</v>
      </c>
      <c r="O30" s="343"/>
      <c r="P30" s="343"/>
      <c r="Q30" s="343"/>
    </row>
    <row r="31" spans="2:17">
      <c r="B31" s="328" t="str">
        <f>'１次効果'!B14</f>
        <v>10</v>
      </c>
      <c r="C31" s="354" t="str">
        <f>'１次効果'!C14</f>
        <v>情報通信</v>
      </c>
      <c r="D31" s="348"/>
      <c r="E31" s="365"/>
      <c r="F31" s="356"/>
      <c r="G31" s="365"/>
      <c r="H31" s="357">
        <f>+係数!M8</f>
        <v>5.2695650180000456E-2</v>
      </c>
      <c r="I31" s="331"/>
      <c r="J31" s="297">
        <f t="shared" si="2"/>
        <v>0</v>
      </c>
      <c r="K31" s="331"/>
      <c r="L31" s="358">
        <f>+係数!M5</f>
        <v>0.36062067702856626</v>
      </c>
      <c r="M31" s="331"/>
      <c r="N31" s="359">
        <f t="shared" si="1"/>
        <v>0</v>
      </c>
      <c r="O31" s="343"/>
      <c r="P31" s="343"/>
      <c r="Q31" s="343"/>
    </row>
    <row r="32" spans="2:17">
      <c r="B32" s="328" t="str">
        <f>'１次効果'!B15</f>
        <v>11</v>
      </c>
      <c r="C32" s="354" t="str">
        <f>'１次効果'!C15</f>
        <v>公務　　　　　　　　</v>
      </c>
      <c r="D32" s="348"/>
      <c r="E32" s="365"/>
      <c r="F32" s="356"/>
      <c r="G32" s="365"/>
      <c r="H32" s="357">
        <f>+係数!N8</f>
        <v>3.7206209442571829E-3</v>
      </c>
      <c r="I32" s="331"/>
      <c r="J32" s="297">
        <f t="shared" si="2"/>
        <v>0</v>
      </c>
      <c r="K32" s="331"/>
      <c r="L32" s="358">
        <f>+係数!N5</f>
        <v>1</v>
      </c>
      <c r="M32" s="331"/>
      <c r="N32" s="359">
        <f t="shared" si="1"/>
        <v>0</v>
      </c>
      <c r="O32" s="343"/>
      <c r="P32" s="343"/>
      <c r="Q32" s="343"/>
    </row>
    <row r="33" spans="2:17">
      <c r="B33" s="328" t="str">
        <f>'１次効果'!B16</f>
        <v>12</v>
      </c>
      <c r="C33" s="354" t="str">
        <f>'１次効果'!C16</f>
        <v>サービス業</v>
      </c>
      <c r="D33" s="348"/>
      <c r="E33" s="365"/>
      <c r="F33" s="356"/>
      <c r="G33" s="365"/>
      <c r="H33" s="357">
        <f>+係数!O8</f>
        <v>0.24161152002935038</v>
      </c>
      <c r="I33" s="331"/>
      <c r="J33" s="297">
        <f t="shared" si="2"/>
        <v>0</v>
      </c>
      <c r="K33" s="331"/>
      <c r="L33" s="358">
        <f>+係数!O5</f>
        <v>0.74663194785592357</v>
      </c>
      <c r="M33" s="331"/>
      <c r="N33" s="359">
        <f t="shared" si="1"/>
        <v>0</v>
      </c>
      <c r="O33" s="343"/>
      <c r="P33" s="343"/>
      <c r="Q33" s="343"/>
    </row>
    <row r="34" spans="2:17" ht="12.75" thickBot="1">
      <c r="B34" s="328" t="str">
        <f>'１次効果'!B17</f>
        <v>13</v>
      </c>
      <c r="C34" s="354" t="str">
        <f>'１次効果'!C17</f>
        <v>分類不明</v>
      </c>
      <c r="D34" s="348"/>
      <c r="E34" s="365"/>
      <c r="F34" s="366"/>
      <c r="G34" s="365"/>
      <c r="H34" s="357">
        <f>+係数!P8</f>
        <v>4.3566989979592304E-5</v>
      </c>
      <c r="I34" s="331"/>
      <c r="J34" s="297">
        <f t="shared" si="2"/>
        <v>0</v>
      </c>
      <c r="K34" s="331"/>
      <c r="L34" s="367">
        <f>+係数!P5</f>
        <v>0.940260403369926</v>
      </c>
      <c r="M34" s="331"/>
      <c r="N34" s="359">
        <f t="shared" si="1"/>
        <v>0</v>
      </c>
      <c r="O34" s="343"/>
      <c r="P34" s="343"/>
      <c r="Q34" s="343"/>
    </row>
    <row r="35" spans="2:17" ht="12.75" thickBot="1">
      <c r="B35" s="253"/>
      <c r="C35" s="368" t="s">
        <v>49</v>
      </c>
      <c r="D35" s="348"/>
      <c r="E35" s="369"/>
      <c r="F35" s="370">
        <f>L18</f>
        <v>0</v>
      </c>
      <c r="G35" s="371"/>
      <c r="H35" s="372">
        <f>SUM(H22:H34)</f>
        <v>0.99999999999999989</v>
      </c>
      <c r="I35" s="331"/>
      <c r="J35" s="336">
        <f>SUM(J22:J34)</f>
        <v>0</v>
      </c>
      <c r="K35" s="371"/>
      <c r="L35" s="360"/>
      <c r="M35" s="369"/>
      <c r="N35" s="336">
        <f>SUM(N22:N34)</f>
        <v>0</v>
      </c>
      <c r="O35" s="343"/>
      <c r="P35" s="343"/>
      <c r="Q35" s="343"/>
    </row>
    <row r="36" spans="2:17">
      <c r="D36" s="343"/>
      <c r="E36" s="343"/>
      <c r="F36" s="343"/>
      <c r="G36" s="343"/>
      <c r="H36" s="343"/>
      <c r="I36" s="343"/>
      <c r="J36" s="343"/>
      <c r="K36" s="343"/>
      <c r="L36" s="343"/>
      <c r="M36" s="343"/>
      <c r="N36" s="343"/>
      <c r="O36" s="343"/>
      <c r="P36" s="343"/>
      <c r="Q36" s="343"/>
    </row>
    <row r="38" spans="2:17" ht="14.25">
      <c r="B38" s="319" t="s">
        <v>177</v>
      </c>
    </row>
    <row r="40" spans="2:17" ht="12.75" thickBot="1">
      <c r="B40" s="242" t="s">
        <v>178</v>
      </c>
    </row>
    <row r="41" spans="2:17">
      <c r="B41" s="373"/>
      <c r="C41" s="258"/>
      <c r="D41" s="259">
        <v>1</v>
      </c>
      <c r="E41" s="259">
        <v>2</v>
      </c>
      <c r="F41" s="259">
        <v>3</v>
      </c>
      <c r="G41" s="259">
        <v>4</v>
      </c>
      <c r="H41" s="259">
        <v>5</v>
      </c>
      <c r="I41" s="259">
        <v>6</v>
      </c>
      <c r="J41" s="259">
        <v>7</v>
      </c>
      <c r="K41" s="259">
        <v>8</v>
      </c>
      <c r="L41" s="259">
        <v>9</v>
      </c>
      <c r="M41" s="259">
        <v>10</v>
      </c>
      <c r="N41" s="259">
        <v>11</v>
      </c>
      <c r="O41" s="259">
        <v>12</v>
      </c>
      <c r="P41" s="260">
        <v>13</v>
      </c>
      <c r="Q41" s="322"/>
    </row>
    <row r="42" spans="2:17" ht="24">
      <c r="B42" s="261" t="s">
        <v>156</v>
      </c>
      <c r="C42" s="374" t="s">
        <v>36</v>
      </c>
      <c r="D42" s="263" t="s">
        <v>157</v>
      </c>
      <c r="E42" s="263" t="s">
        <v>37</v>
      </c>
      <c r="F42" s="263" t="s">
        <v>38</v>
      </c>
      <c r="G42" s="263" t="s">
        <v>39</v>
      </c>
      <c r="H42" s="263" t="s">
        <v>40</v>
      </c>
      <c r="I42" s="263" t="s">
        <v>41</v>
      </c>
      <c r="J42" s="263" t="s">
        <v>42</v>
      </c>
      <c r="K42" s="263" t="s">
        <v>43</v>
      </c>
      <c r="L42" s="263" t="s">
        <v>44</v>
      </c>
      <c r="M42" s="263" t="s">
        <v>45</v>
      </c>
      <c r="N42" s="263" t="s">
        <v>46</v>
      </c>
      <c r="O42" s="263" t="s">
        <v>47</v>
      </c>
      <c r="P42" s="264" t="s">
        <v>48</v>
      </c>
      <c r="Q42" s="321"/>
    </row>
    <row r="43" spans="2:17">
      <c r="B43" s="325">
        <v>1</v>
      </c>
      <c r="C43" s="267" t="str">
        <f>'１次効果'!C23</f>
        <v>農林漁業</v>
      </c>
      <c r="D43" s="308">
        <f>'１次効果'!D78</f>
        <v>1.0405597036785721</v>
      </c>
      <c r="E43" s="308">
        <f>'１次効果'!E78</f>
        <v>8.3659527862886768E-4</v>
      </c>
      <c r="F43" s="308">
        <f>'１次効果'!F78</f>
        <v>7.5593696062091634E-3</v>
      </c>
      <c r="G43" s="308">
        <f>'１次効果'!G78</f>
        <v>1.4911774102673481E-3</v>
      </c>
      <c r="H43" s="308">
        <f>'１次効果'!H78</f>
        <v>3.9736898100669877E-4</v>
      </c>
      <c r="I43" s="308">
        <f>'１次効果'!I78</f>
        <v>3.9108662910284861E-4</v>
      </c>
      <c r="J43" s="308">
        <f>'１次効果'!J78</f>
        <v>3.9016597602079954E-4</v>
      </c>
      <c r="K43" s="308">
        <f>'１次効果'!K78</f>
        <v>8.3427970330587499E-5</v>
      </c>
      <c r="L43" s="308">
        <f>'１次効果'!L78</f>
        <v>2.8595163241028717E-4</v>
      </c>
      <c r="M43" s="308">
        <f>'１次効果'!M78</f>
        <v>5.0537407028378764E-4</v>
      </c>
      <c r="N43" s="308">
        <f>'１次効果'!N78</f>
        <v>3.7930400043936676E-4</v>
      </c>
      <c r="O43" s="308">
        <f>'１次効果'!O78</f>
        <v>3.6256294363665588E-3</v>
      </c>
      <c r="P43" s="309">
        <f>'１次効果'!P78</f>
        <v>3.7703424974517896E-4</v>
      </c>
      <c r="Q43" s="375"/>
    </row>
    <row r="44" spans="2:17">
      <c r="B44" s="328">
        <v>2</v>
      </c>
      <c r="C44" s="273" t="str">
        <f>'１次効果'!C24</f>
        <v>鉱業</v>
      </c>
      <c r="D44" s="308">
        <f>'１次効果'!D79</f>
        <v>9.3852228743438994E-5</v>
      </c>
      <c r="E44" s="308">
        <f>'１次効果'!E79</f>
        <v>1.0001868536131002</v>
      </c>
      <c r="F44" s="308">
        <f>'１次効果'!F79</f>
        <v>1.0937614927941559E-3</v>
      </c>
      <c r="G44" s="308">
        <f>'１次効果'!G79</f>
        <v>2.0768107569426643E-4</v>
      </c>
      <c r="H44" s="308">
        <f>'１次効果'!H79</f>
        <v>2.9179099772274706E-3</v>
      </c>
      <c r="I44" s="308">
        <f>'１次効果'!I79</f>
        <v>8.7478428915768034E-5</v>
      </c>
      <c r="J44" s="308">
        <f>'１次効果'!J79</f>
        <v>3.5815298789845894E-5</v>
      </c>
      <c r="K44" s="308">
        <f>'１次効果'!K79</f>
        <v>1.005752915894644E-5</v>
      </c>
      <c r="L44" s="308">
        <f>'１次効果'!L79</f>
        <v>5.3790105694546382E-5</v>
      </c>
      <c r="M44" s="308">
        <f>'１次効果'!M79</f>
        <v>5.4907583428814952E-5</v>
      </c>
      <c r="N44" s="308">
        <f>'１次効果'!N79</f>
        <v>5.0775626553373529E-5</v>
      </c>
      <c r="O44" s="308">
        <f>'１次効果'!O79</f>
        <v>1.127706013860788E-4</v>
      </c>
      <c r="P44" s="309">
        <f>'１次効果'!P79</f>
        <v>5.0542132709824505E-5</v>
      </c>
      <c r="Q44" s="375"/>
    </row>
    <row r="45" spans="2:17">
      <c r="B45" s="328">
        <v>3</v>
      </c>
      <c r="C45" s="273" t="str">
        <f>'１次効果'!C25</f>
        <v>製造業</v>
      </c>
      <c r="D45" s="308">
        <f>'１次効果'!D80</f>
        <v>7.6103277413575268E-2</v>
      </c>
      <c r="E45" s="308">
        <f>'１次効果'!E80</f>
        <v>7.387271051519044E-2</v>
      </c>
      <c r="F45" s="308">
        <f>'１次効果'!F80</f>
        <v>1.1674327200978825</v>
      </c>
      <c r="G45" s="308">
        <f>'１次効果'!G80</f>
        <v>0.10038200837273686</v>
      </c>
      <c r="H45" s="308">
        <f>'１次効果'!H80</f>
        <v>2.4157379841303447E-2</v>
      </c>
      <c r="I45" s="308">
        <f>'１次効果'!I80</f>
        <v>1.5834438579904922E-2</v>
      </c>
      <c r="J45" s="308">
        <f>'１次効果'!J80</f>
        <v>1.5516153860660822E-2</v>
      </c>
      <c r="K45" s="308">
        <f>'１次効果'!K80</f>
        <v>3.1679472940212513E-3</v>
      </c>
      <c r="L45" s="308">
        <f>'１次効果'!L80</f>
        <v>2.4536608162323958E-2</v>
      </c>
      <c r="M45" s="308">
        <f>'１次効果'!M80</f>
        <v>2.0770085281443782E-2</v>
      </c>
      <c r="N45" s="308">
        <f>'１次効果'!N80</f>
        <v>1.8549573430375738E-2</v>
      </c>
      <c r="O45" s="308">
        <f>'１次効果'!O80</f>
        <v>5.0394964499108741E-2</v>
      </c>
      <c r="P45" s="309">
        <f>'１次効果'!P80</f>
        <v>2.5322544503553108E-2</v>
      </c>
      <c r="Q45" s="375"/>
    </row>
    <row r="46" spans="2:17">
      <c r="B46" s="328">
        <v>4</v>
      </c>
      <c r="C46" s="273" t="str">
        <f>'１次効果'!C26</f>
        <v>建設</v>
      </c>
      <c r="D46" s="308">
        <f>'１次効果'!D81</f>
        <v>2.2665634368812678E-3</v>
      </c>
      <c r="E46" s="308">
        <f>'１次効果'!E81</f>
        <v>8.1413339432726325E-3</v>
      </c>
      <c r="F46" s="308">
        <f>'１次効果'!F81</f>
        <v>2.9020809369618484E-3</v>
      </c>
      <c r="G46" s="308">
        <f>'１次効果'!G81</f>
        <v>1.0015288440260759</v>
      </c>
      <c r="H46" s="308">
        <f>'１次効果'!H81</f>
        <v>1.5070943919281286E-2</v>
      </c>
      <c r="I46" s="308">
        <f>'１次効果'!I81</f>
        <v>3.4344644683211769E-3</v>
      </c>
      <c r="J46" s="308">
        <f>'１次効果'!J81</f>
        <v>3.1562662098335676E-3</v>
      </c>
      <c r="K46" s="308">
        <f>'１次効果'!K81</f>
        <v>9.3340332214430187E-3</v>
      </c>
      <c r="L46" s="308">
        <f>'１次効果'!L81</f>
        <v>3.7845953588064789E-3</v>
      </c>
      <c r="M46" s="308">
        <f>'１次効果'!M81</f>
        <v>7.3805823959033458E-3</v>
      </c>
      <c r="N46" s="308">
        <f>'１次効果'!N81</f>
        <v>6.8087653313345002E-3</v>
      </c>
      <c r="O46" s="308">
        <f>'１次効果'!O81</f>
        <v>3.1208825463150116E-3</v>
      </c>
      <c r="P46" s="309">
        <f>'１次効果'!P81</f>
        <v>2.360855857810624E-3</v>
      </c>
      <c r="Q46" s="375"/>
    </row>
    <row r="47" spans="2:17">
      <c r="B47" s="328">
        <v>5</v>
      </c>
      <c r="C47" s="273" t="str">
        <f>'１次効果'!C27</f>
        <v>電力・ガス・水道</v>
      </c>
      <c r="D47" s="308">
        <f>'１次効果'!D82</f>
        <v>9.9754475021126606E-3</v>
      </c>
      <c r="E47" s="308">
        <f>'１次効果'!E82</f>
        <v>3.5315786241253179E-2</v>
      </c>
      <c r="F47" s="308">
        <f>'１次効果'!F82</f>
        <v>2.5498346162627961E-2</v>
      </c>
      <c r="G47" s="308">
        <f>'１次効果'!G82</f>
        <v>8.4865378628061639E-3</v>
      </c>
      <c r="H47" s="308">
        <f>'１次効果'!H82</f>
        <v>1.0841389022159651</v>
      </c>
      <c r="I47" s="308">
        <f>'１次効果'!I82</f>
        <v>2.7404962756388963E-2</v>
      </c>
      <c r="J47" s="308">
        <f>'１次効果'!J82</f>
        <v>8.1835831170677022E-3</v>
      </c>
      <c r="K47" s="308">
        <f>'１次効果'!K82</f>
        <v>2.384376171386563E-3</v>
      </c>
      <c r="L47" s="308">
        <f>'１次効果'!L82</f>
        <v>1.1909704968786147E-2</v>
      </c>
      <c r="M47" s="308">
        <f>'１次効果'!M82</f>
        <v>1.345232827056449E-2</v>
      </c>
      <c r="N47" s="308">
        <f>'１次効果'!N82</f>
        <v>1.2638863947375617E-2</v>
      </c>
      <c r="O47" s="308">
        <f>'１次効果'!O82</f>
        <v>2.547512053372529E-2</v>
      </c>
      <c r="P47" s="309">
        <f>'１次効果'!P82</f>
        <v>9.6297213439034777E-3</v>
      </c>
      <c r="Q47" s="375"/>
    </row>
    <row r="48" spans="2:17">
      <c r="B48" s="328">
        <v>6</v>
      </c>
      <c r="C48" s="273" t="str">
        <f>'１次効果'!C28</f>
        <v>商業　　　　　　　　</v>
      </c>
      <c r="D48" s="308">
        <f>'１次効果'!D83</f>
        <v>1.3252744508332276E-2</v>
      </c>
      <c r="E48" s="308">
        <f>'１次効果'!E83</f>
        <v>1.1897463576672046E-2</v>
      </c>
      <c r="F48" s="308">
        <f>'１次効果'!F83</f>
        <v>1.3214732011488723E-2</v>
      </c>
      <c r="G48" s="308">
        <f>'１次効果'!G83</f>
        <v>1.5204286494398792E-2</v>
      </c>
      <c r="H48" s="308">
        <f>'１次効果'!H83</f>
        <v>5.0009635752322323E-3</v>
      </c>
      <c r="I48" s="308">
        <f>'１次効果'!I83</f>
        <v>1.0033264664193233</v>
      </c>
      <c r="J48" s="308">
        <f>'１次効果'!J83</f>
        <v>2.6101171682091141E-3</v>
      </c>
      <c r="K48" s="308">
        <f>'１次効果'!K83</f>
        <v>7.0389385377927604E-4</v>
      </c>
      <c r="L48" s="308">
        <f>'１次効果'!L83</f>
        <v>2.9924010018833845E-3</v>
      </c>
      <c r="M48" s="308">
        <f>'１次効果'!M83</f>
        <v>3.864792344965914E-3</v>
      </c>
      <c r="N48" s="308">
        <f>'１次効果'!N83</f>
        <v>3.1581712221263425E-3</v>
      </c>
      <c r="O48" s="308">
        <f>'１次効果'!O83</f>
        <v>1.176370880469171E-2</v>
      </c>
      <c r="P48" s="309">
        <f>'１次効果'!P83</f>
        <v>3.9248495125217119E-3</v>
      </c>
      <c r="Q48" s="375"/>
    </row>
    <row r="49" spans="2:17">
      <c r="B49" s="328">
        <v>7</v>
      </c>
      <c r="C49" s="273" t="str">
        <f>'１次効果'!C29</f>
        <v>金融・保険　　　　　</v>
      </c>
      <c r="D49" s="308">
        <f>'１次効果'!D84</f>
        <v>7.1968710294327354E-3</v>
      </c>
      <c r="E49" s="308">
        <f>'１次効果'!E84</f>
        <v>5.318647651387854E-2</v>
      </c>
      <c r="F49" s="308">
        <f>'１次効果'!F84</f>
        <v>8.3406638736068395E-3</v>
      </c>
      <c r="G49" s="308">
        <f>'１次効果'!G84</f>
        <v>1.5414027011041337E-2</v>
      </c>
      <c r="H49" s="308">
        <f>'１次効果'!H84</f>
        <v>1.8505011234200425E-2</v>
      </c>
      <c r="I49" s="308">
        <f>'１次効果'!I84</f>
        <v>1.2366302746156558E-2</v>
      </c>
      <c r="J49" s="308">
        <f>'１次効果'!J84</f>
        <v>1.0309138274307348</v>
      </c>
      <c r="K49" s="308">
        <f>'１次効果'!K84</f>
        <v>6.3880569338207155E-2</v>
      </c>
      <c r="L49" s="308">
        <f>'１次効果'!L84</f>
        <v>1.775480600715176E-2</v>
      </c>
      <c r="M49" s="308">
        <f>'１次効果'!M84</f>
        <v>9.5856827983319369E-3</v>
      </c>
      <c r="N49" s="308">
        <f>'１次効果'!N84</f>
        <v>1.5952506170267545E-2</v>
      </c>
      <c r="O49" s="308">
        <f>'１次効果'!O84</f>
        <v>1.0741219009309501E-2</v>
      </c>
      <c r="P49" s="309">
        <f>'１次効果'!P84</f>
        <v>9.2687353219805292E-3</v>
      </c>
      <c r="Q49" s="375"/>
    </row>
    <row r="50" spans="2:17">
      <c r="B50" s="328">
        <v>8</v>
      </c>
      <c r="C50" s="273" t="str">
        <f>'１次効果'!C30</f>
        <v>不動産　　　　　　　</v>
      </c>
      <c r="D50" s="308">
        <f>'１次効果'!D85</f>
        <v>3.4550676463914144E-3</v>
      </c>
      <c r="E50" s="308">
        <f>'１次効果'!E85</f>
        <v>1.0003449940869978E-2</v>
      </c>
      <c r="F50" s="308">
        <f>'１次効果'!F85</f>
        <v>3.2914213716489175E-3</v>
      </c>
      <c r="G50" s="308">
        <f>'１次効果'!G85</f>
        <v>6.9607181599864862E-3</v>
      </c>
      <c r="H50" s="308">
        <f>'１次効果'!H85</f>
        <v>6.5806643015367434E-3</v>
      </c>
      <c r="I50" s="308">
        <f>'１次効果'!I85</f>
        <v>1.589302891819494E-2</v>
      </c>
      <c r="J50" s="308">
        <f>'１次効果'!J85</f>
        <v>1.5001211628111214E-2</v>
      </c>
      <c r="K50" s="308">
        <f>'１次効果'!K85</f>
        <v>1.020123938207703</v>
      </c>
      <c r="L50" s="308">
        <f>'１次効果'!L85</f>
        <v>2.2166623617623692E-2</v>
      </c>
      <c r="M50" s="308">
        <f>'１次効果'!M85</f>
        <v>1.2578278895692793E-2</v>
      </c>
      <c r="N50" s="308">
        <f>'１次効果'!N85</f>
        <v>2.9151728217939417E-3</v>
      </c>
      <c r="O50" s="308">
        <f>'１次効果'!O85</f>
        <v>1.2523308147044396E-2</v>
      </c>
      <c r="P50" s="309">
        <f>'１次効果'!P85</f>
        <v>2.8774698260910617E-2</v>
      </c>
      <c r="Q50" s="375"/>
    </row>
    <row r="51" spans="2:17">
      <c r="B51" s="328">
        <v>9</v>
      </c>
      <c r="C51" s="273" t="str">
        <f>'１次効果'!C31</f>
        <v>運輸・郵便　　　</v>
      </c>
      <c r="D51" s="308">
        <f>'１次効果'!D86</f>
        <v>1.7752782041726561E-2</v>
      </c>
      <c r="E51" s="308">
        <f>'１次効果'!E86</f>
        <v>2.9364873423828659E-2</v>
      </c>
      <c r="F51" s="308">
        <f>'１次効果'!F86</f>
        <v>1.6886981619194451E-2</v>
      </c>
      <c r="G51" s="308">
        <f>'１次効果'!G86</f>
        <v>2.1837858052196103E-2</v>
      </c>
      <c r="H51" s="308">
        <f>'１次効果'!H86</f>
        <v>2.0079004716898954E-2</v>
      </c>
      <c r="I51" s="308">
        <f>'１次効果'!I86</f>
        <v>8.713904015209769E-3</v>
      </c>
      <c r="J51" s="308">
        <f>'１次効果'!J86</f>
        <v>1.8955252186469818E-2</v>
      </c>
      <c r="K51" s="308">
        <f>'１次効果'!K86</f>
        <v>1.9461837459832329E-3</v>
      </c>
      <c r="L51" s="308">
        <f>'１次効果'!L86</f>
        <v>1.0601068404179157</v>
      </c>
      <c r="M51" s="308">
        <f>'１次効果'!M86</f>
        <v>1.4205671821532019E-2</v>
      </c>
      <c r="N51" s="308">
        <f>'１次効果'!N86</f>
        <v>1.3262052336588203E-2</v>
      </c>
      <c r="O51" s="308">
        <f>'１次効果'!O86</f>
        <v>1.3691424500440435E-2</v>
      </c>
      <c r="P51" s="309">
        <f>'１次効果'!P86</f>
        <v>4.9059281248917744E-2</v>
      </c>
      <c r="Q51" s="375"/>
    </row>
    <row r="52" spans="2:17">
      <c r="B52" s="328">
        <v>10</v>
      </c>
      <c r="C52" s="273" t="str">
        <f>'１次効果'!C32</f>
        <v>情報通信</v>
      </c>
      <c r="D52" s="308">
        <f>'１次効果'!D87</f>
        <v>2.3519635678107787E-3</v>
      </c>
      <c r="E52" s="308">
        <f>'１次効果'!E87</f>
        <v>5.2263805979521254E-3</v>
      </c>
      <c r="F52" s="308">
        <f>'１次効果'!F87</f>
        <v>3.7755611954391846E-3</v>
      </c>
      <c r="G52" s="308">
        <f>'１次効果'!G87</f>
        <v>5.0949746508903134E-3</v>
      </c>
      <c r="H52" s="308">
        <f>'１次効果'!H87</f>
        <v>7.0379785440807382E-3</v>
      </c>
      <c r="I52" s="308">
        <f>'１次効果'!I87</f>
        <v>1.244956862054082E-2</v>
      </c>
      <c r="J52" s="308">
        <f>'１次効果'!J87</f>
        <v>2.1392121014476094E-2</v>
      </c>
      <c r="K52" s="308">
        <f>'１次効果'!K87</f>
        <v>2.156794128716031E-3</v>
      </c>
      <c r="L52" s="308">
        <f>'１次効果'!L87</f>
        <v>4.6837301699834914E-3</v>
      </c>
      <c r="M52" s="308">
        <f>'１次効果'!M87</f>
        <v>1.0730112196218393</v>
      </c>
      <c r="N52" s="308">
        <f>'１次効果'!N87</f>
        <v>9.873157514804656E-3</v>
      </c>
      <c r="O52" s="308">
        <f>'１次効果'!O87</f>
        <v>9.2380350464341208E-3</v>
      </c>
      <c r="P52" s="309">
        <f>'１次効果'!P87</f>
        <v>2.7393824864188707E-2</v>
      </c>
      <c r="Q52" s="375"/>
    </row>
    <row r="53" spans="2:17">
      <c r="B53" s="328">
        <v>11</v>
      </c>
      <c r="C53" s="273" t="str">
        <f>'１次効果'!C33</f>
        <v>公務　　　　　　　　</v>
      </c>
      <c r="D53" s="308">
        <f>'１次効果'!D88</f>
        <v>7.3767678689929555E-4</v>
      </c>
      <c r="E53" s="308">
        <f>'１次効果'!E88</f>
        <v>2.9947871944666212E-3</v>
      </c>
      <c r="F53" s="308">
        <f>'１次効果'!F88</f>
        <v>6.7984576639427518E-4</v>
      </c>
      <c r="G53" s="308">
        <f>'１次効果'!G88</f>
        <v>2.7817772871809913E-3</v>
      </c>
      <c r="H53" s="308">
        <f>'１次効果'!H88</f>
        <v>8.3734312834554475E-4</v>
      </c>
      <c r="I53" s="308">
        <f>'１次効果'!I88</f>
        <v>1.1934096851096533E-3</v>
      </c>
      <c r="J53" s="308">
        <f>'１次効果'!J88</f>
        <v>1.147665234410368E-3</v>
      </c>
      <c r="K53" s="308">
        <f>'１次効果'!K88</f>
        <v>2.2903370045464371E-4</v>
      </c>
      <c r="L53" s="308">
        <f>'１次効果'!L88</f>
        <v>1.6303182862932994E-3</v>
      </c>
      <c r="M53" s="308">
        <f>'１次効果'!M88</f>
        <v>7.3137197457106315E-4</v>
      </c>
      <c r="N53" s="308">
        <f>'１次効果'!N88</f>
        <v>1.0002898305475252</v>
      </c>
      <c r="O53" s="308">
        <f>'１次効果'!O88</f>
        <v>1.1032849658655787E-3</v>
      </c>
      <c r="P53" s="309">
        <f>'１次効果'!P88</f>
        <v>0.2109692606199392</v>
      </c>
      <c r="Q53" s="375"/>
    </row>
    <row r="54" spans="2:17">
      <c r="B54" s="328">
        <v>12</v>
      </c>
      <c r="C54" s="273" t="str">
        <f>'１次効果'!C34</f>
        <v>サービス業</v>
      </c>
      <c r="D54" s="308">
        <f>'１次効果'!D89</f>
        <v>2.4585984378382476E-2</v>
      </c>
      <c r="E54" s="308">
        <f>'１次効果'!E89</f>
        <v>0.11693082781020432</v>
      </c>
      <c r="F54" s="308">
        <f>'１次効果'!F89</f>
        <v>4.0173783679014086E-2</v>
      </c>
      <c r="G54" s="308">
        <f>'１次効果'!G89</f>
        <v>9.3045307049315948E-2</v>
      </c>
      <c r="H54" s="308">
        <f>'１次効果'!H89</f>
        <v>7.6071026606832542E-2</v>
      </c>
      <c r="I54" s="308">
        <f>'１次効果'!I89</f>
        <v>6.9967592784464253E-2</v>
      </c>
      <c r="J54" s="308">
        <f>'１次効果'!J89</f>
        <v>9.3791247619920984E-2</v>
      </c>
      <c r="K54" s="308">
        <f>'１次効果'!K89</f>
        <v>1.7987201558709608E-2</v>
      </c>
      <c r="L54" s="308">
        <f>'１次効果'!L89</f>
        <v>4.126401679576739E-2</v>
      </c>
      <c r="M54" s="308">
        <f>'１次効果'!M89</f>
        <v>0.1194957488768596</v>
      </c>
      <c r="N54" s="308">
        <f>'１次効果'!N89</f>
        <v>7.7892027744821166E-2</v>
      </c>
      <c r="O54" s="308">
        <f>'１次効果'!O89</f>
        <v>1.0703390626094473</v>
      </c>
      <c r="P54" s="309">
        <f>'１次効果'!P89</f>
        <v>6.8256605005019955E-2</v>
      </c>
      <c r="Q54" s="375"/>
    </row>
    <row r="55" spans="2:17" ht="12.75" thickBot="1">
      <c r="B55" s="376">
        <v>13</v>
      </c>
      <c r="C55" s="278" t="str">
        <f>'１次効果'!C35</f>
        <v>分類不明</v>
      </c>
      <c r="D55" s="310">
        <f>'１次効果'!D90</f>
        <v>3.500246569037216E-3</v>
      </c>
      <c r="E55" s="310">
        <f>'１次効果'!E90</f>
        <v>1.4210144318746749E-2</v>
      </c>
      <c r="F55" s="310">
        <f>'１次効果'!F90</f>
        <v>3.225840711754557E-3</v>
      </c>
      <c r="G55" s="310">
        <f>'１次効果'!G90</f>
        <v>1.3199420909268979E-2</v>
      </c>
      <c r="H55" s="310">
        <f>'１次効果'!H90</f>
        <v>3.9731593350225579E-3</v>
      </c>
      <c r="I55" s="310">
        <f>'１次効果'!I90</f>
        <v>5.6626807701502272E-3</v>
      </c>
      <c r="J55" s="310">
        <f>'１次効果'!J90</f>
        <v>5.445625198582508E-3</v>
      </c>
      <c r="K55" s="310">
        <f>'１次効果'!K90</f>
        <v>1.0867556610802032E-3</v>
      </c>
      <c r="L55" s="310">
        <f>'１次効果'!L90</f>
        <v>7.7357944419305467E-3</v>
      </c>
      <c r="M55" s="310">
        <f>'１次効果'!M90</f>
        <v>3.4703304891059495E-3</v>
      </c>
      <c r="N55" s="310">
        <f>'１次効果'!N90</f>
        <v>1.3752342456660898E-3</v>
      </c>
      <c r="O55" s="310">
        <f>'１次効果'!O90</f>
        <v>5.2350426162569835E-3</v>
      </c>
      <c r="P55" s="311">
        <f>'１次効果'!P90</f>
        <v>1.0010406234432176</v>
      </c>
      <c r="Q55" s="375"/>
    </row>
    <row r="57" spans="2:17" ht="12.75" thickBot="1"/>
    <row r="58" spans="2:17" ht="36">
      <c r="B58" s="244" t="s">
        <v>179</v>
      </c>
      <c r="C58" s="293" t="s">
        <v>36</v>
      </c>
      <c r="F58" s="294" t="s">
        <v>176</v>
      </c>
      <c r="H58" s="294" t="s">
        <v>180</v>
      </c>
      <c r="J58" s="294" t="s">
        <v>181</v>
      </c>
      <c r="L58" s="294" t="s">
        <v>164</v>
      </c>
      <c r="N58" s="294" t="s">
        <v>165</v>
      </c>
      <c r="P58" s="294" t="s">
        <v>166</v>
      </c>
    </row>
    <row r="59" spans="2:17">
      <c r="B59" s="325">
        <v>1</v>
      </c>
      <c r="C59" s="347" t="str">
        <f>'１次効果'!C23</f>
        <v>農林漁業</v>
      </c>
      <c r="D59" s="348"/>
      <c r="E59" s="377"/>
      <c r="F59" s="314">
        <f t="shared" ref="F59:F72" si="3">N22</f>
        <v>0</v>
      </c>
      <c r="G59" s="331"/>
      <c r="H59" s="314">
        <f t="array" ref="H59:H71">MMULT(D43:P55,F59:F71)</f>
        <v>0</v>
      </c>
      <c r="I59" s="331"/>
      <c r="J59" s="378">
        <f>+係数!D6</f>
        <v>0.1299790013362786</v>
      </c>
      <c r="K59" s="331"/>
      <c r="L59" s="314">
        <f t="shared" ref="L59:L71" si="4">H59*J59</f>
        <v>0</v>
      </c>
      <c r="M59" s="331"/>
      <c r="N59" s="378">
        <f>+係数!D7</f>
        <v>0.57748506913196429</v>
      </c>
      <c r="O59" s="331"/>
      <c r="P59" s="314">
        <f t="shared" ref="P59:P71" si="5">H59*N59</f>
        <v>0</v>
      </c>
    </row>
    <row r="60" spans="2:17">
      <c r="B60" s="328">
        <v>2</v>
      </c>
      <c r="C60" s="354" t="str">
        <f>'１次効果'!C24</f>
        <v>鉱業</v>
      </c>
      <c r="D60" s="348"/>
      <c r="E60" s="377"/>
      <c r="F60" s="300">
        <f t="shared" si="3"/>
        <v>0</v>
      </c>
      <c r="G60" s="331"/>
      <c r="H60" s="300">
        <v>0</v>
      </c>
      <c r="I60" s="331"/>
      <c r="J60" s="379">
        <f>+係数!E6</f>
        <v>0.17144607843137255</v>
      </c>
      <c r="K60" s="331"/>
      <c r="L60" s="300">
        <f t="shared" si="4"/>
        <v>0</v>
      </c>
      <c r="M60" s="331"/>
      <c r="N60" s="379">
        <f>+係数!E7</f>
        <v>0.46813725490196079</v>
      </c>
      <c r="O60" s="331"/>
      <c r="P60" s="300">
        <f t="shared" si="5"/>
        <v>0</v>
      </c>
    </row>
    <row r="61" spans="2:17">
      <c r="B61" s="328">
        <v>3</v>
      </c>
      <c r="C61" s="354" t="str">
        <f>'１次効果'!C25</f>
        <v>製造業</v>
      </c>
      <c r="D61" s="348"/>
      <c r="E61" s="377"/>
      <c r="F61" s="300">
        <f t="shared" si="3"/>
        <v>0</v>
      </c>
      <c r="G61" s="331"/>
      <c r="H61" s="300">
        <v>0</v>
      </c>
      <c r="I61" s="331"/>
      <c r="J61" s="379">
        <f>+係数!F6</f>
        <v>9.0013774488754555E-2</v>
      </c>
      <c r="K61" s="331"/>
      <c r="L61" s="300">
        <f t="shared" si="4"/>
        <v>0</v>
      </c>
      <c r="M61" s="331"/>
      <c r="N61" s="379">
        <f>+係数!F7</f>
        <v>0.27816522749299094</v>
      </c>
      <c r="O61" s="331"/>
      <c r="P61" s="300">
        <f t="shared" si="5"/>
        <v>0</v>
      </c>
    </row>
    <row r="62" spans="2:17">
      <c r="B62" s="328">
        <v>4</v>
      </c>
      <c r="C62" s="354" t="str">
        <f>'１次効果'!C26</f>
        <v>建設</v>
      </c>
      <c r="D62" s="348"/>
      <c r="E62" s="377"/>
      <c r="F62" s="300">
        <f t="shared" si="3"/>
        <v>0</v>
      </c>
      <c r="G62" s="331"/>
      <c r="H62" s="300">
        <v>0</v>
      </c>
      <c r="I62" s="331"/>
      <c r="J62" s="379">
        <f>+係数!G6</f>
        <v>0.31218282799214508</v>
      </c>
      <c r="K62" s="331"/>
      <c r="L62" s="300">
        <f t="shared" si="4"/>
        <v>0</v>
      </c>
      <c r="M62" s="331"/>
      <c r="N62" s="379">
        <f>+係数!G7</f>
        <v>0.47268469980616296</v>
      </c>
      <c r="O62" s="331"/>
      <c r="P62" s="300">
        <f t="shared" si="5"/>
        <v>0</v>
      </c>
    </row>
    <row r="63" spans="2:17">
      <c r="B63" s="328">
        <v>5</v>
      </c>
      <c r="C63" s="354" t="str">
        <f>'１次効果'!C27</f>
        <v>電力・ガス・水道</v>
      </c>
      <c r="D63" s="348"/>
      <c r="E63" s="377"/>
      <c r="F63" s="300">
        <f t="shared" si="3"/>
        <v>0</v>
      </c>
      <c r="G63" s="331"/>
      <c r="H63" s="300">
        <v>0</v>
      </c>
      <c r="I63" s="331"/>
      <c r="J63" s="379">
        <f>+係数!H6</f>
        <v>0.10906094366436911</v>
      </c>
      <c r="K63" s="331"/>
      <c r="L63" s="300">
        <f t="shared" si="4"/>
        <v>0</v>
      </c>
      <c r="M63" s="331"/>
      <c r="N63" s="379">
        <f>+係数!H7</f>
        <v>0.45987482200951774</v>
      </c>
      <c r="O63" s="331"/>
      <c r="P63" s="300">
        <f t="shared" si="5"/>
        <v>0</v>
      </c>
    </row>
    <row r="64" spans="2:17">
      <c r="B64" s="328">
        <v>6</v>
      </c>
      <c r="C64" s="354" t="str">
        <f>'１次効果'!C28</f>
        <v>商業　　　　　　　　</v>
      </c>
      <c r="D64" s="348"/>
      <c r="E64" s="377"/>
      <c r="F64" s="300">
        <f t="shared" si="3"/>
        <v>0</v>
      </c>
      <c r="G64" s="331"/>
      <c r="H64" s="300">
        <v>0</v>
      </c>
      <c r="I64" s="331"/>
      <c r="J64" s="379">
        <f>+係数!I6</f>
        <v>0.39472440200434905</v>
      </c>
      <c r="K64" s="331"/>
      <c r="L64" s="300">
        <f t="shared" si="4"/>
        <v>0</v>
      </c>
      <c r="M64" s="331"/>
      <c r="N64" s="379">
        <f>+係数!I7</f>
        <v>0.77326968116871697</v>
      </c>
      <c r="O64" s="331"/>
      <c r="P64" s="300">
        <f t="shared" si="5"/>
        <v>0</v>
      </c>
    </row>
    <row r="65" spans="2:16">
      <c r="B65" s="328">
        <v>7</v>
      </c>
      <c r="C65" s="354" t="str">
        <f>'１次効果'!C29</f>
        <v>金融・保険　　　　　</v>
      </c>
      <c r="D65" s="348"/>
      <c r="E65" s="377"/>
      <c r="F65" s="300">
        <f t="shared" si="3"/>
        <v>0</v>
      </c>
      <c r="G65" s="331"/>
      <c r="H65" s="300">
        <v>0</v>
      </c>
      <c r="I65" s="331"/>
      <c r="J65" s="379">
        <f>+係数!J6</f>
        <v>0.22638147728217903</v>
      </c>
      <c r="K65" s="331"/>
      <c r="L65" s="300">
        <f t="shared" si="4"/>
        <v>0</v>
      </c>
      <c r="M65" s="331"/>
      <c r="N65" s="379">
        <f>+係数!J7</f>
        <v>0.72168425752846566</v>
      </c>
      <c r="O65" s="331"/>
      <c r="P65" s="300">
        <f t="shared" si="5"/>
        <v>0</v>
      </c>
    </row>
    <row r="66" spans="2:16">
      <c r="B66" s="328">
        <v>8</v>
      </c>
      <c r="C66" s="354" t="str">
        <f>'１次効果'!C30</f>
        <v>不動産　　　　　　　</v>
      </c>
      <c r="D66" s="348"/>
      <c r="E66" s="377"/>
      <c r="F66" s="300">
        <f t="shared" si="3"/>
        <v>0</v>
      </c>
      <c r="G66" s="331"/>
      <c r="H66" s="300">
        <v>0</v>
      </c>
      <c r="I66" s="331"/>
      <c r="J66" s="379">
        <f>+係数!K6</f>
        <v>3.5748082075734031E-2</v>
      </c>
      <c r="K66" s="331"/>
      <c r="L66" s="300">
        <f t="shared" si="4"/>
        <v>0</v>
      </c>
      <c r="M66" s="331"/>
      <c r="N66" s="379">
        <f>+係数!K7</f>
        <v>0.8814885549661251</v>
      </c>
      <c r="O66" s="331"/>
      <c r="P66" s="300">
        <f t="shared" si="5"/>
        <v>0</v>
      </c>
    </row>
    <row r="67" spans="2:16">
      <c r="B67" s="328">
        <v>9</v>
      </c>
      <c r="C67" s="354" t="str">
        <f>'１次効果'!C31</f>
        <v>運輸・郵便　　　</v>
      </c>
      <c r="D67" s="348"/>
      <c r="E67" s="377"/>
      <c r="F67" s="300">
        <f t="shared" si="3"/>
        <v>0</v>
      </c>
      <c r="G67" s="331"/>
      <c r="H67" s="300">
        <v>0</v>
      </c>
      <c r="I67" s="331"/>
      <c r="J67" s="379">
        <f>+係数!L6</f>
        <v>0.38249931824379602</v>
      </c>
      <c r="K67" s="331"/>
      <c r="L67" s="300">
        <f t="shared" si="4"/>
        <v>0</v>
      </c>
      <c r="M67" s="331"/>
      <c r="N67" s="379">
        <f>+係数!L7</f>
        <v>0.72581981183528765</v>
      </c>
      <c r="O67" s="331"/>
      <c r="P67" s="300">
        <f t="shared" si="5"/>
        <v>0</v>
      </c>
    </row>
    <row r="68" spans="2:16">
      <c r="B68" s="328">
        <v>10</v>
      </c>
      <c r="C68" s="354" t="str">
        <f>'１次効果'!C32</f>
        <v>情報通信</v>
      </c>
      <c r="D68" s="348"/>
      <c r="E68" s="377"/>
      <c r="F68" s="300">
        <f t="shared" si="3"/>
        <v>0</v>
      </c>
      <c r="G68" s="331"/>
      <c r="H68" s="300">
        <v>0</v>
      </c>
      <c r="I68" s="331"/>
      <c r="J68" s="379">
        <f>+係数!M6</f>
        <v>0.13269238292711552</v>
      </c>
      <c r="K68" s="331"/>
      <c r="L68" s="300">
        <f t="shared" si="4"/>
        <v>0</v>
      </c>
      <c r="M68" s="331"/>
      <c r="N68" s="379">
        <f>+係数!M7</f>
        <v>0.5767673408708579</v>
      </c>
      <c r="O68" s="331"/>
      <c r="P68" s="300">
        <f t="shared" si="5"/>
        <v>0</v>
      </c>
    </row>
    <row r="69" spans="2:16">
      <c r="B69" s="328">
        <v>11</v>
      </c>
      <c r="C69" s="354" t="str">
        <f>'１次効果'!C33</f>
        <v>公務　　　　　　　　</v>
      </c>
      <c r="D69" s="348"/>
      <c r="E69" s="377"/>
      <c r="F69" s="300">
        <f t="shared" si="3"/>
        <v>0</v>
      </c>
      <c r="G69" s="331"/>
      <c r="H69" s="300">
        <v>0</v>
      </c>
      <c r="I69" s="331"/>
      <c r="J69" s="379">
        <f>+係数!N6</f>
        <v>0.32722133574330081</v>
      </c>
      <c r="K69" s="331"/>
      <c r="L69" s="300">
        <f t="shared" si="4"/>
        <v>0</v>
      </c>
      <c r="M69" s="331"/>
      <c r="N69" s="379">
        <f>+係数!N7</f>
        <v>0.7828487510061144</v>
      </c>
      <c r="O69" s="331"/>
      <c r="P69" s="300">
        <f t="shared" si="5"/>
        <v>0</v>
      </c>
    </row>
    <row r="70" spans="2:16">
      <c r="B70" s="328">
        <v>12</v>
      </c>
      <c r="C70" s="354" t="str">
        <f>'１次効果'!C34</f>
        <v>サービス業</v>
      </c>
      <c r="D70" s="348"/>
      <c r="E70" s="377"/>
      <c r="F70" s="300">
        <f t="shared" si="3"/>
        <v>0</v>
      </c>
      <c r="G70" s="331"/>
      <c r="H70" s="300">
        <v>0</v>
      </c>
      <c r="I70" s="331"/>
      <c r="J70" s="379">
        <f>+係数!O6</f>
        <v>0.36445981873960048</v>
      </c>
      <c r="K70" s="331"/>
      <c r="L70" s="300">
        <f t="shared" si="4"/>
        <v>0</v>
      </c>
      <c r="M70" s="331"/>
      <c r="N70" s="379">
        <f>+係数!O7</f>
        <v>0.64284902520892673</v>
      </c>
      <c r="O70" s="331"/>
      <c r="P70" s="300">
        <f t="shared" si="5"/>
        <v>0</v>
      </c>
    </row>
    <row r="71" spans="2:16" ht="12.75" thickBot="1">
      <c r="B71" s="328">
        <v>13</v>
      </c>
      <c r="C71" s="354" t="str">
        <f>'１次効果'!C35</f>
        <v>分類不明</v>
      </c>
      <c r="D71" s="348"/>
      <c r="E71" s="377"/>
      <c r="F71" s="300">
        <f t="shared" si="3"/>
        <v>0</v>
      </c>
      <c r="G71" s="331"/>
      <c r="H71" s="300">
        <v>0</v>
      </c>
      <c r="I71" s="331"/>
      <c r="J71" s="380">
        <f>+係数!P6</f>
        <v>1.0233753353019409E-2</v>
      </c>
      <c r="K71" s="331"/>
      <c r="L71" s="300">
        <f t="shared" si="4"/>
        <v>0</v>
      </c>
      <c r="M71" s="331"/>
      <c r="N71" s="380">
        <f>+係数!P7</f>
        <v>0.49930121948470574</v>
      </c>
      <c r="O71" s="331"/>
      <c r="P71" s="300">
        <f t="shared" si="5"/>
        <v>0</v>
      </c>
    </row>
    <row r="72" spans="2:16" ht="12.75" thickBot="1">
      <c r="B72" s="253"/>
      <c r="C72" s="368" t="s">
        <v>49</v>
      </c>
      <c r="D72" s="348"/>
      <c r="E72" s="377"/>
      <c r="F72" s="307">
        <f t="shared" si="3"/>
        <v>0</v>
      </c>
      <c r="G72" s="331"/>
      <c r="H72" s="307">
        <f>SUM(H59:H71)</f>
        <v>0</v>
      </c>
      <c r="I72" s="371"/>
      <c r="J72" s="305"/>
      <c r="K72" s="369"/>
      <c r="L72" s="307">
        <f>SUM(L59:L71)</f>
        <v>0</v>
      </c>
      <c r="M72" s="371"/>
      <c r="N72" s="305"/>
      <c r="O72" s="306"/>
      <c r="P72" s="307">
        <f>SUM(P59:P71)</f>
        <v>0</v>
      </c>
    </row>
  </sheetData>
  <mergeCells count="3">
    <mergeCell ref="H14:H17"/>
    <mergeCell ref="J14:J17"/>
    <mergeCell ref="L14:L17"/>
  </mergeCells>
  <phoneticPr fontId="7"/>
  <pageMargins left="0.78740157480314965" right="0.78740157480314965" top="0.98425196850393704" bottom="0.98425196850393704" header="0.51181102362204722" footer="0.51181102362204722"/>
  <pageSetup paperSize="9" scale="75" fitToHeight="2" orientation="landscape" r:id="rId1"/>
  <headerFooter alignWithMargins="0"/>
  <rowBreaks count="1" manualBreakCount="1">
    <brk id="36" min="1" max="15"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B1:P15"/>
  <sheetViews>
    <sheetView showGridLines="0" zoomScaleNormal="100" workbookViewId="0"/>
  </sheetViews>
  <sheetFormatPr defaultRowHeight="12"/>
  <cols>
    <col min="1" max="1" width="2.75" style="381" customWidth="1"/>
    <col min="2" max="2" width="4.125" style="381" customWidth="1"/>
    <col min="3" max="3" width="31.25" style="397" customWidth="1"/>
    <col min="4" max="16" width="9.375" style="381" customWidth="1"/>
    <col min="17" max="16384" width="9" style="381"/>
  </cols>
  <sheetData>
    <row r="1" spans="2:16" ht="12.75" thickBot="1">
      <c r="C1" s="382" t="s">
        <v>182</v>
      </c>
    </row>
    <row r="2" spans="2:16" ht="12.95" customHeight="1">
      <c r="B2" s="383"/>
      <c r="C2" s="384"/>
      <c r="D2" s="385" t="str">
        <f>'１次効果'!D21</f>
        <v>01</v>
      </c>
      <c r="E2" s="385" t="str">
        <f>'１次効果'!E21</f>
        <v>02</v>
      </c>
      <c r="F2" s="385" t="str">
        <f>'１次効果'!F21</f>
        <v>03</v>
      </c>
      <c r="G2" s="385" t="str">
        <f>'１次効果'!G21</f>
        <v>04</v>
      </c>
      <c r="H2" s="385" t="str">
        <f>'１次効果'!H21</f>
        <v>05</v>
      </c>
      <c r="I2" s="385" t="str">
        <f>'１次効果'!I21</f>
        <v>06</v>
      </c>
      <c r="J2" s="385" t="str">
        <f>'１次効果'!J21</f>
        <v>07</v>
      </c>
      <c r="K2" s="385" t="str">
        <f>'１次効果'!K21</f>
        <v>08</v>
      </c>
      <c r="L2" s="385" t="str">
        <f>'１次効果'!L21</f>
        <v>09</v>
      </c>
      <c r="M2" s="385" t="str">
        <f>'１次効果'!M21</f>
        <v>10</v>
      </c>
      <c r="N2" s="385" t="str">
        <f>'１次効果'!N21</f>
        <v>11</v>
      </c>
      <c r="O2" s="385" t="str">
        <f>'１次効果'!O21</f>
        <v>12</v>
      </c>
      <c r="P2" s="385" t="str">
        <f>'１次効果'!P21</f>
        <v>13</v>
      </c>
    </row>
    <row r="3" spans="2:16" ht="42.75" customHeight="1">
      <c r="B3" s="386"/>
      <c r="C3" s="387"/>
      <c r="D3" s="388" t="str">
        <f>'１次効果'!D22</f>
        <v>農林漁業</v>
      </c>
      <c r="E3" s="388" t="str">
        <f>'１次効果'!E22</f>
        <v>鉱業</v>
      </c>
      <c r="F3" s="388" t="str">
        <f>'１次効果'!F22</f>
        <v>製造業</v>
      </c>
      <c r="G3" s="388" t="str">
        <f>'１次効果'!G22</f>
        <v>建設</v>
      </c>
      <c r="H3" s="388" t="str">
        <f>'１次効果'!H22</f>
        <v>電力・ガス・水道</v>
      </c>
      <c r="I3" s="388" t="str">
        <f>'１次効果'!I22</f>
        <v>商業　　　　　　　　</v>
      </c>
      <c r="J3" s="388" t="str">
        <f>'１次効果'!J22</f>
        <v>金融・保険　　　　　</v>
      </c>
      <c r="K3" s="388" t="str">
        <f>'１次効果'!K22</f>
        <v>不動産　　　　　　　</v>
      </c>
      <c r="L3" s="388" t="str">
        <f>'１次効果'!L22</f>
        <v>運輸・郵便　　　</v>
      </c>
      <c r="M3" s="388" t="str">
        <f>'１次効果'!M22</f>
        <v>情報通信</v>
      </c>
      <c r="N3" s="388" t="str">
        <f>'１次効果'!N22</f>
        <v>公務　　　　　　　　</v>
      </c>
      <c r="O3" s="388" t="str">
        <f>'１次効果'!O22</f>
        <v>サービス業</v>
      </c>
      <c r="P3" s="388" t="str">
        <f>'１次効果'!P22</f>
        <v>分類不明</v>
      </c>
    </row>
    <row r="4" spans="2:16" ht="17.25" customHeight="1">
      <c r="B4" s="389">
        <v>1</v>
      </c>
      <c r="C4" s="390" t="s">
        <v>183</v>
      </c>
      <c r="D4" s="391">
        <v>0.57041347722424396</v>
      </c>
      <c r="E4" s="391">
        <v>0.98784223766396984</v>
      </c>
      <c r="F4" s="391">
        <v>0.71160739119643035</v>
      </c>
      <c r="G4" s="391">
        <v>0</v>
      </c>
      <c r="H4" s="391">
        <v>0.22068795108720637</v>
      </c>
      <c r="I4" s="391">
        <v>0.76367693436737605</v>
      </c>
      <c r="J4" s="391">
        <v>0.11821854198776076</v>
      </c>
      <c r="K4" s="391">
        <v>5.2285942309884849E-2</v>
      </c>
      <c r="L4" s="391">
        <v>0.4142006741509735</v>
      </c>
      <c r="M4" s="391">
        <v>0.63937932297143374</v>
      </c>
      <c r="N4" s="391">
        <v>0</v>
      </c>
      <c r="O4" s="391">
        <v>0.25336805214407643</v>
      </c>
      <c r="P4" s="392">
        <v>5.9739596630074034E-2</v>
      </c>
    </row>
    <row r="5" spans="2:16" ht="17.25" customHeight="1">
      <c r="B5" s="389">
        <v>2</v>
      </c>
      <c r="C5" s="390" t="s">
        <v>184</v>
      </c>
      <c r="D5" s="391">
        <v>0.42958652277575604</v>
      </c>
      <c r="E5" s="391">
        <v>1.2157762336030165E-2</v>
      </c>
      <c r="F5" s="391">
        <v>0.28839260880356965</v>
      </c>
      <c r="G5" s="391">
        <v>1</v>
      </c>
      <c r="H5" s="391">
        <v>0.7793120489127936</v>
      </c>
      <c r="I5" s="391">
        <v>0.23632306563262395</v>
      </c>
      <c r="J5" s="391">
        <v>0.88178145801223928</v>
      </c>
      <c r="K5" s="391">
        <v>0.94771405769011519</v>
      </c>
      <c r="L5" s="391">
        <v>0.5857993258490265</v>
      </c>
      <c r="M5" s="391">
        <v>0.36062067702856626</v>
      </c>
      <c r="N5" s="391">
        <v>1</v>
      </c>
      <c r="O5" s="391">
        <v>0.74663194785592357</v>
      </c>
      <c r="P5" s="392">
        <v>0.940260403369926</v>
      </c>
    </row>
    <row r="6" spans="2:16" ht="17.25" customHeight="1">
      <c r="B6" s="393">
        <v>3</v>
      </c>
      <c r="C6" s="394" t="s">
        <v>185</v>
      </c>
      <c r="D6" s="406">
        <v>0.1299790013362786</v>
      </c>
      <c r="E6" s="406">
        <v>0.17144607843137255</v>
      </c>
      <c r="F6" s="406">
        <v>9.0013774488754555E-2</v>
      </c>
      <c r="G6" s="406">
        <v>0.31218282799214508</v>
      </c>
      <c r="H6" s="406">
        <v>0.10906094366436911</v>
      </c>
      <c r="I6" s="406">
        <v>0.39472440200434905</v>
      </c>
      <c r="J6" s="406">
        <v>0.22638147728217903</v>
      </c>
      <c r="K6" s="406">
        <v>3.5748082075734031E-2</v>
      </c>
      <c r="L6" s="406">
        <v>0.38249931824379602</v>
      </c>
      <c r="M6" s="406">
        <v>0.13269238292711552</v>
      </c>
      <c r="N6" s="406">
        <v>0.32722133574330081</v>
      </c>
      <c r="O6" s="406">
        <v>0.36445981873960048</v>
      </c>
      <c r="P6" s="407">
        <v>1.0233753353019409E-2</v>
      </c>
    </row>
    <row r="7" spans="2:16" ht="17.25" customHeight="1">
      <c r="B7" s="389">
        <v>4</v>
      </c>
      <c r="C7" s="390" t="s">
        <v>186</v>
      </c>
      <c r="D7" s="406">
        <v>0.57748506913196429</v>
      </c>
      <c r="E7" s="406">
        <v>0.46813725490196079</v>
      </c>
      <c r="F7" s="406">
        <v>0.27816522749299094</v>
      </c>
      <c r="G7" s="406">
        <v>0.47268469980616296</v>
      </c>
      <c r="H7" s="406">
        <v>0.45987482200951774</v>
      </c>
      <c r="I7" s="406">
        <v>0.77326968116871697</v>
      </c>
      <c r="J7" s="406">
        <v>0.72168425752846566</v>
      </c>
      <c r="K7" s="406">
        <v>0.8814885549661251</v>
      </c>
      <c r="L7" s="406">
        <v>0.72581981183528765</v>
      </c>
      <c r="M7" s="406">
        <v>0.5767673408708579</v>
      </c>
      <c r="N7" s="406">
        <v>0.7828487510061144</v>
      </c>
      <c r="O7" s="406">
        <v>0.64284902520892673</v>
      </c>
      <c r="P7" s="407">
        <v>0.49930121948470574</v>
      </c>
    </row>
    <row r="8" spans="2:16" ht="17.25" customHeight="1">
      <c r="B8" s="389">
        <v>5</v>
      </c>
      <c r="C8" s="390" t="s">
        <v>174</v>
      </c>
      <c r="D8" s="406">
        <v>1.3431473710761047E-2</v>
      </c>
      <c r="E8" s="406">
        <v>-2.0636995253491091E-5</v>
      </c>
      <c r="F8" s="406">
        <v>0.18999908280021097</v>
      </c>
      <c r="G8" s="406">
        <v>0</v>
      </c>
      <c r="H8" s="406">
        <v>5.3934328495104447E-2</v>
      </c>
      <c r="I8" s="406">
        <v>0.15299672101075418</v>
      </c>
      <c r="J8" s="406">
        <v>6.3602302171470504E-2</v>
      </c>
      <c r="K8" s="406">
        <v>0.18485106968425397</v>
      </c>
      <c r="L8" s="406">
        <v>4.3134300979110772E-2</v>
      </c>
      <c r="M8" s="406">
        <v>5.2695650180000456E-2</v>
      </c>
      <c r="N8" s="406">
        <v>3.7206209442571829E-3</v>
      </c>
      <c r="O8" s="406">
        <v>0.24161152002935038</v>
      </c>
      <c r="P8" s="407">
        <v>4.3566989979592304E-5</v>
      </c>
    </row>
    <row r="9" spans="2:16" ht="17.25" customHeight="1" thickBot="1">
      <c r="B9" s="395">
        <v>6</v>
      </c>
      <c r="C9" s="396" t="s">
        <v>69</v>
      </c>
      <c r="D9" s="408">
        <v>4.9065999999999999E-2</v>
      </c>
      <c r="E9" s="408">
        <v>4.2952999999999998E-2</v>
      </c>
      <c r="F9" s="408">
        <v>1.8835000000000001E-2</v>
      </c>
      <c r="G9" s="408">
        <v>7.9658000000000007E-2</v>
      </c>
      <c r="H9" s="408">
        <v>1.0657E-2</v>
      </c>
      <c r="I9" s="408">
        <v>0.14002899999999999</v>
      </c>
      <c r="J9" s="408">
        <v>5.6498E-2</v>
      </c>
      <c r="K9" s="408">
        <v>6.5830000000000003E-3</v>
      </c>
      <c r="L9" s="408">
        <v>9.5211000000000004E-2</v>
      </c>
      <c r="M9" s="408">
        <v>2.1444999999999999E-2</v>
      </c>
      <c r="N9" s="408">
        <v>6.4956E-2</v>
      </c>
      <c r="O9" s="408">
        <v>0.12368800000000001</v>
      </c>
      <c r="P9" s="409">
        <v>1.815E-3</v>
      </c>
    </row>
    <row r="10" spans="2:16" ht="12.75" thickBot="1"/>
    <row r="11" spans="2:16" ht="21.4" customHeight="1">
      <c r="B11" s="398"/>
      <c r="C11" s="399"/>
      <c r="D11" s="400" t="s">
        <v>187</v>
      </c>
      <c r="G11"/>
      <c r="H11"/>
      <c r="I11"/>
    </row>
    <row r="12" spans="2:16" ht="17.25" customHeight="1">
      <c r="B12" s="401">
        <v>7</v>
      </c>
      <c r="C12" s="390" t="s">
        <v>78</v>
      </c>
      <c r="D12" s="392">
        <v>8.2181814256435615E-2</v>
      </c>
      <c r="F12"/>
      <c r="G12"/>
      <c r="H12"/>
      <c r="I12"/>
    </row>
    <row r="13" spans="2:16" ht="17.25" customHeight="1">
      <c r="B13" s="401">
        <v>8</v>
      </c>
      <c r="C13" s="390" t="s">
        <v>188</v>
      </c>
      <c r="D13" s="392">
        <v>5.4475791639899837E-2</v>
      </c>
      <c r="E13" s="402"/>
      <c r="F13"/>
      <c r="G13"/>
      <c r="H13"/>
      <c r="I13"/>
      <c r="K13" s="402"/>
    </row>
    <row r="14" spans="2:16" ht="17.25" customHeight="1" thickBot="1">
      <c r="B14" s="403">
        <v>9</v>
      </c>
      <c r="C14" s="396" t="s">
        <v>189</v>
      </c>
      <c r="D14" s="404">
        <v>6.1390265696287166E-2</v>
      </c>
      <c r="E14" s="402"/>
      <c r="F14"/>
      <c r="G14" s="475"/>
      <c r="K14" s="402"/>
    </row>
    <row r="15" spans="2:16" ht="13.5">
      <c r="E15" s="405"/>
      <c r="F15"/>
      <c r="G15"/>
    </row>
  </sheetData>
  <phoneticPr fontId="7"/>
  <pageMargins left="0.78740157480314965" right="0.78740157480314965" top="0.98425196850393704" bottom="0.98425196850393704" header="0.51181102362204722" footer="0.51181102362204722"/>
  <pageSetup paperSize="9" scale="8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ワークシート</vt:lpstr>
      </vt:variant>
      <vt:variant>
        <vt:i4>10</vt:i4>
      </vt:variant>
      <vt:variant>
        <vt:lpstr>グラフ</vt:lpstr>
      </vt:variant>
      <vt:variant>
        <vt:i4>4</vt:i4>
      </vt:variant>
      <vt:variant>
        <vt:lpstr>名前付き一覧</vt:lpstr>
      </vt:variant>
      <vt:variant>
        <vt:i4>6</vt:i4>
      </vt:variant>
    </vt:vector>
  </HeadingPairs>
  <TitlesOfParts>
    <vt:vector size="20" baseType="lpstr">
      <vt:lpstr>使い方</vt:lpstr>
      <vt:lpstr>入力</vt:lpstr>
      <vt:lpstr>結果</vt:lpstr>
      <vt:lpstr>雇用</vt:lpstr>
      <vt:lpstr>税</vt:lpstr>
      <vt:lpstr>体系図</vt:lpstr>
      <vt:lpstr>１次効果</vt:lpstr>
      <vt:lpstr>２次効果</vt:lpstr>
      <vt:lpstr>係数</vt:lpstr>
      <vt:lpstr>13部門マージン率</vt:lpstr>
      <vt:lpstr>G1</vt:lpstr>
      <vt:lpstr>G2</vt:lpstr>
      <vt:lpstr>G3</vt:lpstr>
      <vt:lpstr>G4</vt:lpstr>
      <vt:lpstr>'１次効果'!Print_Area</vt:lpstr>
      <vt:lpstr>'２次効果'!Print_Area</vt:lpstr>
      <vt:lpstr>係数!Print_Area</vt:lpstr>
      <vt:lpstr>結果!Print_Area</vt:lpstr>
      <vt:lpstr>雇用!Print_Area</vt:lpstr>
      <vt:lpstr>体系図!Print_Area</vt:lpstr>
    </vt:vector>
  </TitlesOfParts>
  <Company>mieken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2020-09-25T06:24:56Z</cp:lastPrinted>
  <dcterms:created xsi:type="dcterms:W3CDTF">2016-12-21T06:38:52Z</dcterms:created>
  <dcterms:modified xsi:type="dcterms:W3CDTF">2020-12-17T02:44:40Z</dcterms:modified>
</cp:coreProperties>
</file>