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30庁内LAN移行データ\Ｈ２５移行データ\移行データ\財政係２\公営企業会計制度関係\31年度\1.10【依頼_25〆】公営企業に係る経営比較分析表（平成30年度決算）の分析等について\"/>
    </mc:Choice>
  </mc:AlternateContent>
  <workbookProtection workbookAlgorithmName="SHA-512" workbookHashValue="YLVe/iH7EyXPhdIVKaxfPDzv3KzE2ipLqAqL1gPLtP5ECAl4ULdeKZW2bnYFZhFacy+G1fUvyUw3VERFVWsC+A==" workbookSaltValue="Oqh5Vy0XK1/1Q7aDgJh3qg==" workbookSpinCount="100000" lockStructure="1"/>
  <bookViews>
    <workbookView xWindow="0" yWindow="0" windowWidth="20490" windowHeight="7620"/>
  </bookViews>
  <sheets>
    <sheet name="法非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H85" i="4"/>
  <c r="E85" i="4"/>
  <c r="BB10" i="4"/>
  <c r="AT10" i="4"/>
  <c r="AL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<sst xmlns="http://schemas.openxmlformats.org/spreadsheetml/2006/main" count="225" uniqueCount="113">
  <si>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</si>
  <si>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</si>
  <si>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</si>
  <si>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</si>
  <si>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</si>
  <si>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</si>
  <si>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</si>
  <si>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</si>
  <si>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</si>
  <si>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</si>
  <si>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</si>
  <si>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</si>
  <si>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</si>
  <si>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</si>
  <si>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</si>
  <si>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</si>
  <si>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</si>
  <si>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</si>
  <si>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</si>
  <si>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</si>
  <si>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</si>
  <si>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</si>
  <si>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</si>
  <si>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</si>
  <si>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</si>
  <si>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</si>
  <si>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</si>
  <si>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</si>
  <si>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</si>
  <si>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</si>
  <si>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</si>
  <si>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</si>
  <si>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</si>
  <si>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</si>
  <si>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</si>
  <si>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</si>
  <si>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</si>
  <si>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</si>
  <si>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</si>
  <si>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</si>
  <si>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</si>
  <si>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</si>
  <si>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</si>
  <si>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</si>
  <si>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</si>
  <si>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</si>
  <si>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</si>
  <si>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</si>
  <si>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</si>
  <si>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</si>
  <si>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</si>
  <si>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</si>
  <si>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</si>
  <si>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</si>
  <si>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</si>
  <si>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</si>
  <si>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</si>
  <si>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</si>
  <si>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</si>
  <si>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</si>
  <si>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</si>
  <si>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</si>
  <si>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</si>
  <si>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</si>
  <si>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</si>
  <si>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</si>
  <si>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</si>
  <si>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</si>
  <si>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</si>
  <si>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</si>
  <si>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</si>
  <si>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</si>
  <si>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</si>
  <si>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</si>
  <si>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</si>
  <si>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</si>
  <si>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</si>
  <si>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</si>
  <si>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</si>
  <si>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</si>
  <si>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</si>
  <si>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</si>
  <si>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</si>
  <si>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</si>
  <si>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</si>
  <si>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</si>
  <si>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</si>
  <si>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</si>
  <si>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</si>
  <si>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</si>
  <si>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</si>
  <si>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</si>
  <si>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</si>
  <si>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</si>
  <si>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</si>
  <si>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</si>
  <si>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</si>
  <si>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熊野市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</si>
  <si>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</si>
  <si>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</si>
  <si>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</si>
  <si>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</si>
  <si>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</si>
  <si>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</si>
  <si>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</si>
  <si>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</si>
  <si>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</si>
  <si>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</si>
  <si>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</si>
  <si>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</si>
  <si>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 法定耐用年数を超えた管がなく、更新率が0％となっています。</t>
    <rPh sb="1" eb="3">
      <t>ホウテイ</t>
    </rPh>
    <rPh sb="3" eb="5">
      <t>タイヨウ</t>
    </rPh>
    <rPh sb="5" eb="7">
      <t>ネンスウ</t>
    </rPh>
    <rPh sb="8" eb="9">
      <t>コ</t>
    </rPh>
    <rPh sb="11" eb="12">
      <t>カン</t>
    </rPh>
    <phoneticPr fontId="4"/>
  </si>
  <si>
    <t>①収益的収支比率について
　5年連続の比率上昇から、経営の健全化が進んでいると考えられます。ただし、類似団体より約20％低く、今後も経営改善に向けた取組が必要です。
④企業債残高対給水収益比率について
　類似団体の約1.6倍となっていることから、水道料金の水準が類似団体より低いと考えられます。
⑤料金回収率について
　料金収入の占める割合が約4分の1しかなく、一般会計繰入金への依存度の高さがうかがえます。解消のためには料金改定が必要ですが、住民の負担を伴うことから慎重な検討が求められます。
⑥給水原価について
　経営改善に向けた取組が少しずつ進んでいることが分かります。
⑦施設利用率について
　利用率の低さは、給水人口の減少によるものであり、「利用率が低い＝経営効率が悪い」とはなりません。紀和水道は有収率が高く、「利用率の低さ＝効率的な施設管理」と判断できます。
⑧有収率について
　有収率が96.8％と高い水準で推移していることから、施設の稼働が十分に収益につながっていると考えられます。</t>
    <rPh sb="19" eb="21">
      <t>ヒリツ</t>
    </rPh>
    <rPh sb="21" eb="23">
      <t>ジョウショウ</t>
    </rPh>
    <rPh sb="26" eb="28">
      <t>ケイエイ</t>
    </rPh>
    <rPh sb="29" eb="32">
      <t>ケンゼンカ</t>
    </rPh>
    <rPh sb="33" eb="34">
      <t>スス</t>
    </rPh>
    <rPh sb="39" eb="40">
      <t>カンガ</t>
    </rPh>
    <rPh sb="50" eb="52">
      <t>ルイジ</t>
    </rPh>
    <rPh sb="52" eb="54">
      <t>ダンタイ</t>
    </rPh>
    <rPh sb="56" eb="57">
      <t>ヤク</t>
    </rPh>
    <rPh sb="60" eb="61">
      <t>ヒク</t>
    </rPh>
    <rPh sb="63" eb="65">
      <t>コンゴ</t>
    </rPh>
    <rPh sb="77" eb="79">
      <t>ヒツヨウ</t>
    </rPh>
    <rPh sb="102" eb="104">
      <t>ルイジ</t>
    </rPh>
    <rPh sb="104" eb="106">
      <t>ダンタイ</t>
    </rPh>
    <rPh sb="107" eb="108">
      <t>ヤク</t>
    </rPh>
    <rPh sb="111" eb="112">
      <t>バイ</t>
    </rPh>
    <rPh sb="128" eb="130">
      <t>スイジュン</t>
    </rPh>
    <rPh sb="131" eb="133">
      <t>ルイジ</t>
    </rPh>
    <rPh sb="133" eb="135">
      <t>ダンタイ</t>
    </rPh>
    <rPh sb="160" eb="162">
      <t>リョウキン</t>
    </rPh>
    <rPh sb="162" eb="164">
      <t>シュウニュウ</t>
    </rPh>
    <rPh sb="165" eb="166">
      <t>シ</t>
    </rPh>
    <rPh sb="168" eb="170">
      <t>ワリアイ</t>
    </rPh>
    <rPh sb="171" eb="172">
      <t>ヤク</t>
    </rPh>
    <rPh sb="173" eb="174">
      <t>ブン</t>
    </rPh>
    <rPh sb="181" eb="183">
      <t>イッパン</t>
    </rPh>
    <rPh sb="183" eb="185">
      <t>カイケイ</t>
    </rPh>
    <rPh sb="185" eb="188">
      <t>クリイレキン</t>
    </rPh>
    <rPh sb="190" eb="193">
      <t>イゾンド</t>
    </rPh>
    <rPh sb="194" eb="195">
      <t>タカ</t>
    </rPh>
    <rPh sb="204" eb="206">
      <t>カイショウ</t>
    </rPh>
    <rPh sb="211" eb="213">
      <t>リョウキン</t>
    </rPh>
    <rPh sb="213" eb="215">
      <t>カイテイ</t>
    </rPh>
    <rPh sb="216" eb="218">
      <t>ヒツヨウ</t>
    </rPh>
    <rPh sb="222" eb="224">
      <t>ジュウミン</t>
    </rPh>
    <rPh sb="225" eb="227">
      <t>フタン</t>
    </rPh>
    <rPh sb="228" eb="229">
      <t>トモナ</t>
    </rPh>
    <rPh sb="234" eb="236">
      <t>シンチョウ</t>
    </rPh>
    <rPh sb="237" eb="239">
      <t>ケントウ</t>
    </rPh>
    <rPh sb="240" eb="241">
      <t>モト</t>
    </rPh>
    <rPh sb="301" eb="303">
      <t>リヨウ</t>
    </rPh>
    <rPh sb="303" eb="304">
      <t>リツ</t>
    </rPh>
    <rPh sb="305" eb="306">
      <t>ヒク</t>
    </rPh>
    <rPh sb="309" eb="311">
      <t>キュウスイ</t>
    </rPh>
    <rPh sb="311" eb="313">
      <t>ジンコウ</t>
    </rPh>
    <rPh sb="314" eb="316">
      <t>ゲンショウ</t>
    </rPh>
    <rPh sb="326" eb="328">
      <t>リヨウ</t>
    </rPh>
    <rPh sb="328" eb="329">
      <t>リツ</t>
    </rPh>
    <rPh sb="330" eb="331">
      <t>ヒク</t>
    </rPh>
    <rPh sb="333" eb="335">
      <t>ケイエイ</t>
    </rPh>
    <rPh sb="335" eb="337">
      <t>コウリツ</t>
    </rPh>
    <rPh sb="338" eb="339">
      <t>ワル</t>
    </rPh>
    <rPh sb="349" eb="353">
      <t>キワスイドウ</t>
    </rPh>
    <rPh sb="354" eb="357">
      <t>ユウシュウリツ</t>
    </rPh>
    <rPh sb="358" eb="359">
      <t>タカ</t>
    </rPh>
    <rPh sb="366" eb="367">
      <t>ヒク</t>
    </rPh>
    <rPh sb="371" eb="372">
      <t>テキ</t>
    </rPh>
    <rPh sb="373" eb="375">
      <t>シセツ</t>
    </rPh>
    <rPh sb="379" eb="381">
      <t>ハンダン</t>
    </rPh>
    <phoneticPr fontId="4"/>
  </si>
  <si>
    <t>1.経営の健全性・効率性について　
　少しづつではありますが、経営状況の改善が進んでいると感じられます。とは言え、類似団体との比較からも健全な経営あるとは言い難い状況です。
　一方、施設の維持管理については、効率のよい健全な運営といえます。
　給水人口の減少が進む中、効率のよい施設管理を維持し続けていくことと、経営健全化のための工夫を凝らしていくことが大切です。
2.老朽化の状況について
西部簡易水道の一部の水道管がまもなく耐用年数を超え、更新が必要となってきます。更新費用が水道料金として住民負担となるので、必要最小限かつ低価格に抑えるための更新計画の策定が必要です。</t>
    <rPh sb="19" eb="20">
      <t>スコ</t>
    </rPh>
    <rPh sb="54" eb="55">
      <t>イ</t>
    </rPh>
    <rPh sb="57" eb="61">
      <t>ルイジダンタイ</t>
    </rPh>
    <rPh sb="63" eb="65">
      <t>ヒカク</t>
    </rPh>
    <rPh sb="68" eb="70">
      <t>ケンゼン</t>
    </rPh>
    <rPh sb="77" eb="78">
      <t>イ</t>
    </rPh>
    <rPh sb="79" eb="80">
      <t>ガタ</t>
    </rPh>
    <rPh sb="81" eb="83">
      <t>ジョウキョウ</t>
    </rPh>
    <rPh sb="109" eb="111">
      <t>ケンゼン</t>
    </rPh>
    <rPh sb="122" eb="124">
      <t>キュウスイ</t>
    </rPh>
    <rPh sb="124" eb="126">
      <t>ジンコウ</t>
    </rPh>
    <rPh sb="127" eb="129">
      <t>ゲンショウ</t>
    </rPh>
    <rPh sb="130" eb="131">
      <t>スス</t>
    </rPh>
    <rPh sb="132" eb="133">
      <t>ナカ</t>
    </rPh>
    <rPh sb="139" eb="141">
      <t>シセツ</t>
    </rPh>
    <rPh sb="141" eb="143">
      <t>カンリ</t>
    </rPh>
    <rPh sb="144" eb="146">
      <t>イジ</t>
    </rPh>
    <rPh sb="147" eb="148">
      <t>ツヅ</t>
    </rPh>
    <rPh sb="156" eb="158">
      <t>ケイエイ</t>
    </rPh>
    <rPh sb="160" eb="161">
      <t>カ</t>
    </rPh>
    <rPh sb="165" eb="167">
      <t>クフウ</t>
    </rPh>
    <rPh sb="168" eb="169">
      <t>コ</t>
    </rPh>
    <rPh sb="177" eb="179">
      <t>タイセツ</t>
    </rPh>
    <rPh sb="259" eb="261">
      <t>ヒツヨウ</t>
    </rPh>
    <rPh sb="261" eb="264">
      <t>サイショウゲン</t>
    </rPh>
    <rPh sb="266" eb="269">
      <t>テイカカク</t>
    </rPh>
    <rPh sb="270" eb="271">
      <t>オサ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</si>
</sst>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F-4E53-AFE8-3A1DACAF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0.91</c:v>
                </c:pt>
                <c:pt idx="1">
                  <c:v>1.26</c:v>
                </c:pt>
                <c:pt idx="2">
                  <c:v>0.78</c:v>
                </c:pt>
                <c:pt idx="3">
                  <c:v>0.56999999999999995</c:v>
                </c:pt>
                <c:pt idx="4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F-4E53-AFE8-3A1DACAF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47.72</c:v>
                </c:pt>
                <c:pt idx="1">
                  <c:v>46.45</c:v>
                </c:pt>
                <c:pt idx="2">
                  <c:v>45.54</c:v>
                </c:pt>
                <c:pt idx="3">
                  <c:v>45.37</c:v>
                </c:pt>
                <c:pt idx="4">
                  <c:v>42.67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A-447B-8F1D-069B64359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48.36</c:v>
                </c:pt>
                <c:pt idx="1">
                  <c:v>48.7</c:v>
                </c:pt>
                <c:pt idx="2">
                  <c:v>46.9</c:v>
                </c:pt>
                <c:pt idx="3">
                  <c:v>47.95</c:v>
                </c:pt>
                <c:pt idx="4">
                  <c:v>48.26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A-447B-8F1D-069B64359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96.8</c:v>
                </c:pt>
                <c:pt idx="1">
                  <c:v>96.8</c:v>
                </c:pt>
                <c:pt idx="2">
                  <c:v>96.8</c:v>
                </c:pt>
                <c:pt idx="3">
                  <c:v>96.8</c:v>
                </c:pt>
                <c:pt idx="4">
                  <c:v>96.8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9-49FF-850F-7AFBC8A94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75.239999999999995</c:v>
                </c:pt>
                <c:pt idx="1">
                  <c:v>74.959999999999994</c:v>
                </c:pt>
                <c:pt idx="2">
                  <c:v>74.63</c:v>
                </c:pt>
                <c:pt idx="3">
                  <c:v>74.900000000000006</c:v>
                </c:pt>
                <c:pt idx="4">
                  <c:v>72.72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9-49FF-850F-7AFBC8A94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39.200000000000003</c:v>
                </c:pt>
                <c:pt idx="1">
                  <c:v>39.909999999999997</c:v>
                </c:pt>
                <c:pt idx="2">
                  <c:v>44.22</c:v>
                </c:pt>
                <c:pt idx="3">
                  <c:v>54.95</c:v>
                </c:pt>
                <c:pt idx="4">
                  <c:v>55.66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B8-41F7-9794-CF9FBD85D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73.06</c:v>
                </c:pt>
                <c:pt idx="1">
                  <c:v>72.03</c:v>
                </c:pt>
                <c:pt idx="2">
                  <c:v>72.11</c:v>
                </c:pt>
                <c:pt idx="3">
                  <c:v>74.05</c:v>
                </c:pt>
                <c:pt idx="4">
                  <c:v>73.25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8-41F7-9794-CF9FBD85D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F-4272-A79F-C5E57DC47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F-4272-A79F-C5E57DC47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B-4693-9CCD-6447EF1DE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B-4693-9CCD-6447EF1DE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F1-4015-AE81-36DAB2324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1-4015-AE81-36DAB2324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82-471C-BD69-C062C755A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2-471C-BD69-C062C755A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2886.41</c:v>
                </c:pt>
                <c:pt idx="1">
                  <c:v>2642.27</c:v>
                </c:pt>
                <c:pt idx="2">
                  <c:v>2390.69</c:v>
                </c:pt>
                <c:pt idx="3">
                  <c:v>2165.37</c:v>
                </c:pt>
                <c:pt idx="4">
                  <c:v>2026.63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D-401B-853A-FBFAB68AA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1486.62</c:v>
                </c:pt>
                <c:pt idx="1">
                  <c:v>1510.14</c:v>
                </c:pt>
                <c:pt idx="2">
                  <c:v>1595.62</c:v>
                </c:pt>
                <c:pt idx="3">
                  <c:v>1302.33</c:v>
                </c:pt>
                <c:pt idx="4">
                  <c:v>1274.21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D-401B-853A-FBFAB68AA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18.13</c:v>
                </c:pt>
                <c:pt idx="1">
                  <c:v>17.309999999999999</c:v>
                </c:pt>
                <c:pt idx="2">
                  <c:v>19.39</c:v>
                </c:pt>
                <c:pt idx="3">
                  <c:v>21.81</c:v>
                </c:pt>
                <c:pt idx="4">
                  <c:v>26.52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27-4799-A9ED-F174896EE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24.39</c:v>
                </c:pt>
                <c:pt idx="1">
                  <c:v>22.67</c:v>
                </c:pt>
                <c:pt idx="2">
                  <c:v>37.92</c:v>
                </c:pt>
                <c:pt idx="3">
                  <c:v>40.89</c:v>
                </c:pt>
                <c:pt idx="4">
                  <c:v>41.25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7-4799-A9ED-F174896EE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546.36</c:v>
                </c:pt>
                <c:pt idx="1">
                  <c:v>564.78</c:v>
                </c:pt>
                <c:pt idx="2">
                  <c:v>509.36</c:v>
                </c:pt>
                <c:pt idx="3">
                  <c:v>458.93</c:v>
                </c:pt>
                <c:pt idx="4">
                  <c:v>412.72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E-44AE-8DC8-F7A524C3F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734.18</c:v>
                </c:pt>
                <c:pt idx="1">
                  <c:v>789.62</c:v>
                </c:pt>
                <c:pt idx="2">
                  <c:v>423.18</c:v>
                </c:pt>
                <c:pt idx="3">
                  <c:v>383.2</c:v>
                </c:pt>
                <c:pt idx="4">
                  <c:v>383.25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E-44AE-8DC8-F7A524C3F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【1,074.14】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【296.40】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58" zoomScaleNormal="100" workbookViewId="0">
      <selection activeCell="BJ82" sqref="BJ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三重県　熊野市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2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データ!$I$6</f>
        <v>法非適用</v>
      </c>
      <c r="C8" s="49"/>
      <c r="D8" s="49"/>
      <c r="E8" s="49"/>
      <c r="F8" s="49"/>
      <c r="G8" s="49"/>
      <c r="H8" s="49"/>
      <c r="I8" s="49" t="str">
        <f>データ!$J$6</f>
        <v>水道事業</v>
      </c>
      <c r="J8" s="49"/>
      <c r="K8" s="49"/>
      <c r="L8" s="49"/>
      <c r="M8" s="49"/>
      <c r="N8" s="49"/>
      <c r="O8" s="49"/>
      <c r="P8" s="49" t="str">
        <f>データ!$K$6</f>
        <v>簡易水道事業</v>
      </c>
      <c r="Q8" s="49"/>
      <c r="R8" s="49"/>
      <c r="S8" s="49"/>
      <c r="T8" s="49"/>
      <c r="U8" s="49"/>
      <c r="V8" s="49"/>
      <c r="W8" s="49" t="str">
        <f>データ!$L$6</f>
        <v>D4</v>
      </c>
      <c r="X8" s="49"/>
      <c r="Y8" s="49"/>
      <c r="Z8" s="49"/>
      <c r="AA8" s="49"/>
      <c r="AB8" s="49"/>
      <c r="AC8" s="49"/>
      <c r="AD8" s="49" t="str">
        <f>データ!$M$6</f>
        <v>非設置</v>
      </c>
      <c r="AE8" s="49"/>
      <c r="AF8" s="49"/>
      <c r="AG8" s="49"/>
      <c r="AH8" s="49"/>
      <c r="AI8" s="49"/>
      <c r="AJ8" s="49"/>
      <c r="AK8" s="2"/>
      <c r="AL8" s="50">
        <f>データ!$R$6</f>
        <v>17077</v>
      </c>
      <c r="AM8" s="50"/>
      <c r="AN8" s="50"/>
      <c r="AO8" s="50"/>
      <c r="AP8" s="50"/>
      <c r="AQ8" s="50"/>
      <c r="AR8" s="50"/>
      <c r="AS8" s="50"/>
      <c r="AT8" s="46">
        <f>データ!$S$6</f>
        <v>373.35</v>
      </c>
      <c r="AU8" s="46"/>
      <c r="AV8" s="46"/>
      <c r="AW8" s="46"/>
      <c r="AX8" s="46"/>
      <c r="AY8" s="46"/>
      <c r="AZ8" s="46"/>
      <c r="BA8" s="46"/>
      <c r="BB8" s="46">
        <f>データ!$T$6</f>
        <v>45.74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2"/>
      <c r="AE9" s="2"/>
      <c r="AF9" s="2"/>
      <c r="AG9" s="2"/>
      <c r="AH9" s="3"/>
      <c r="AI9" s="2"/>
      <c r="AJ9" s="2"/>
      <c r="AK9" s="2"/>
      <c r="AL9" s="45" t="s">
        <v>16</v>
      </c>
      <c r="AM9" s="45"/>
      <c r="AN9" s="45"/>
      <c r="AO9" s="45"/>
      <c r="AP9" s="45"/>
      <c r="AQ9" s="45"/>
      <c r="AR9" s="45"/>
      <c r="AS9" s="45"/>
      <c r="AT9" s="45" t="s">
        <v>17</v>
      </c>
      <c r="AU9" s="45"/>
      <c r="AV9" s="45"/>
      <c r="AW9" s="45"/>
      <c r="AX9" s="45"/>
      <c r="AY9" s="45"/>
      <c r="AZ9" s="45"/>
      <c r="BA9" s="45"/>
      <c r="BB9" s="45" t="s">
        <v>18</v>
      </c>
      <c r="BC9" s="45"/>
      <c r="BD9" s="45"/>
      <c r="BE9" s="45"/>
      <c r="BF9" s="45"/>
      <c r="BG9" s="45"/>
      <c r="BH9" s="45"/>
      <c r="BI9" s="45"/>
      <c r="BJ9" s="3"/>
      <c r="BK9" s="3"/>
      <c r="BL9" s="51" t="s">
        <v>19</v>
      </c>
      <c r="BM9" s="5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データ!$N$6</f>
        <v>-</v>
      </c>
      <c r="C10" s="46"/>
      <c r="D10" s="46"/>
      <c r="E10" s="46"/>
      <c r="F10" s="46"/>
      <c r="G10" s="46"/>
      <c r="H10" s="46"/>
      <c r="I10" s="46" t="str">
        <f>データ!$O$6</f>
        <v>該当数値なし</v>
      </c>
      <c r="J10" s="46"/>
      <c r="K10" s="46"/>
      <c r="L10" s="46"/>
      <c r="M10" s="46"/>
      <c r="N10" s="46"/>
      <c r="O10" s="46"/>
      <c r="P10" s="46">
        <f>データ!$P$6</f>
        <v>5.79</v>
      </c>
      <c r="Q10" s="46"/>
      <c r="R10" s="46"/>
      <c r="S10" s="46"/>
      <c r="T10" s="46"/>
      <c r="U10" s="46"/>
      <c r="V10" s="46"/>
      <c r="W10" s="50">
        <f>データ!$Q$6</f>
        <v>1530</v>
      </c>
      <c r="X10" s="50"/>
      <c r="Y10" s="50"/>
      <c r="Z10" s="50"/>
      <c r="AA10" s="50"/>
      <c r="AB10" s="50"/>
      <c r="AC10" s="50"/>
      <c r="AD10" s="2"/>
      <c r="AE10" s="2"/>
      <c r="AF10" s="2"/>
      <c r="AG10" s="2"/>
      <c r="AH10" s="2"/>
      <c r="AI10" s="2"/>
      <c r="AJ10" s="2"/>
      <c r="AK10" s="2"/>
      <c r="AL10" s="50">
        <f>データ!$U$6</f>
        <v>972</v>
      </c>
      <c r="AM10" s="50"/>
      <c r="AN10" s="50"/>
      <c r="AO10" s="50"/>
      <c r="AP10" s="50"/>
      <c r="AQ10" s="50"/>
      <c r="AR10" s="50"/>
      <c r="AS10" s="50"/>
      <c r="AT10" s="46">
        <f>データ!$V$6</f>
        <v>33.4</v>
      </c>
      <c r="AU10" s="46"/>
      <c r="AV10" s="46"/>
      <c r="AW10" s="46"/>
      <c r="AX10" s="46"/>
      <c r="AY10" s="46"/>
      <c r="AZ10" s="46"/>
      <c r="BA10" s="46"/>
      <c r="BB10" s="46">
        <f>データ!$W$6</f>
        <v>29.1</v>
      </c>
      <c r="BC10" s="46"/>
      <c r="BD10" s="46"/>
      <c r="BE10" s="46"/>
      <c r="BF10" s="46"/>
      <c r="BG10" s="46"/>
      <c r="BH10" s="46"/>
      <c r="BI10" s="46"/>
      <c r="BJ10" s="2"/>
      <c r="BK10" s="2"/>
      <c r="BL10" s="53" t="s">
        <v>21</v>
      </c>
      <c r="BM10" s="54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 x14ac:dyDescent="0.15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55" t="s">
        <v>25</v>
      </c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7"/>
    </row>
    <row r="15" spans="1:78" ht="13.5" customHeight="1" x14ac:dyDescent="0.15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58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60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1" t="s">
        <v>111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5" t="s">
        <v>26</v>
      </c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7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8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60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1" t="s">
        <v>110</v>
      </c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3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1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3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1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3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1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3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1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3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1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3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1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3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1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3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1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3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61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3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61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3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61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3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1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3"/>
    </row>
    <row r="60" spans="1:78" ht="13.5" customHeight="1" x14ac:dyDescent="0.15">
      <c r="A60" s="2"/>
      <c r="B60" s="72" t="s">
        <v>27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61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3"/>
    </row>
    <row r="61" spans="1:78" ht="13.5" customHeight="1" x14ac:dyDescent="0.15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61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3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1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3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4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6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5" t="s">
        <v>28</v>
      </c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7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8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60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1" t="s">
        <v>112</v>
      </c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3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1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3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1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3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1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3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1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3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1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3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1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3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1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3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1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3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1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3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1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3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1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3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1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3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61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3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61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3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61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3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64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6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【75.60】</v>
      </c>
      <c r="F85" s="27" t="s">
        <v>41</v>
      </c>
      <c r="G85" s="27" t="s">
        <v>41</v>
      </c>
      <c r="H85" s="27" t="str">
        <f>データ!BO6</f>
        <v>【1,074.14】</v>
      </c>
      <c r="I85" s="27" t="str">
        <f>データ!BZ6</f>
        <v>【54.36】</v>
      </c>
      <c r="J85" s="27" t="str">
        <f>データ!CK6</f>
        <v>【296.40】</v>
      </c>
      <c r="K85" s="27" t="str">
        <f>データ!CV6</f>
        <v>【55.95】</v>
      </c>
      <c r="L85" s="27" t="str">
        <f>データ!DG6</f>
        <v>【73.77】</v>
      </c>
      <c r="M85" s="27" t="s">
        <v>42</v>
      </c>
      <c r="N85" s="27" t="s">
        <v>43</v>
      </c>
      <c r="O85" s="27" t="str">
        <f>データ!EN6</f>
        <v>【0.54】</v>
      </c>
    </row>
  </sheetData>
  <sheetProtection algorithmName="SHA-512" hashValue="cdhhRYH8Lo6s8fdGTzYj0YxpPF09y5p7YeC+j4wEYaOVockmAhRBW+DDv0KyLqvpw6uMMXJCh5ZZH5X2ougc/g==" saltValue="UBZjxs8r8reBbqDX5aid1A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45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46</v>
      </c>
      <c r="B3" s="30" t="s">
        <v>47</v>
      </c>
      <c r="C3" s="30" t="s">
        <v>48</v>
      </c>
      <c r="D3" s="30" t="s">
        <v>49</v>
      </c>
      <c r="E3" s="30" t="s">
        <v>50</v>
      </c>
      <c r="F3" s="30" t="s">
        <v>51</v>
      </c>
      <c r="G3" s="30" t="s">
        <v>52</v>
      </c>
      <c r="H3" s="76" t="s">
        <v>53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82" t="s">
        <v>54</v>
      </c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 t="s">
        <v>55</v>
      </c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</row>
    <row r="4" spans="1:144" x14ac:dyDescent="0.15">
      <c r="A4" s="29" t="s">
        <v>56</v>
      </c>
      <c r="B4" s="31"/>
      <c r="C4" s="31"/>
      <c r="D4" s="31"/>
      <c r="E4" s="31"/>
      <c r="F4" s="31"/>
      <c r="G4" s="31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75" t="s">
        <v>57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 t="s">
        <v>58</v>
      </c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 t="s">
        <v>59</v>
      </c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 t="s">
        <v>60</v>
      </c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 t="s">
        <v>61</v>
      </c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 t="s">
        <v>62</v>
      </c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 t="s">
        <v>63</v>
      </c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 t="s">
        <v>64</v>
      </c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 t="s">
        <v>65</v>
      </c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 t="s">
        <v>66</v>
      </c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 t="s">
        <v>67</v>
      </c>
      <c r="EE4" s="75"/>
      <c r="EF4" s="75"/>
      <c r="EG4" s="75"/>
      <c r="EH4" s="75"/>
      <c r="EI4" s="75"/>
      <c r="EJ4" s="75"/>
      <c r="EK4" s="75"/>
      <c r="EL4" s="75"/>
      <c r="EM4" s="75"/>
      <c r="EN4" s="75"/>
    </row>
    <row r="5" spans="1:144" x14ac:dyDescent="0.15">
      <c r="A5" s="29" t="s">
        <v>68</v>
      </c>
      <c r="B5" s="32"/>
      <c r="C5" s="32"/>
      <c r="D5" s="32"/>
      <c r="E5" s="32"/>
      <c r="F5" s="32"/>
      <c r="G5" s="32"/>
      <c r="H5" s="33" t="s">
        <v>69</v>
      </c>
      <c r="I5" s="33" t="s">
        <v>70</v>
      </c>
      <c r="J5" s="33" t="s">
        <v>71</v>
      </c>
      <c r="K5" s="33" t="s">
        <v>72</v>
      </c>
      <c r="L5" s="33" t="s">
        <v>73</v>
      </c>
      <c r="M5" s="33" t="s">
        <v>74</v>
      </c>
      <c r="N5" s="33" t="s">
        <v>75</v>
      </c>
      <c r="O5" s="33" t="s">
        <v>76</v>
      </c>
      <c r="P5" s="33" t="s">
        <v>77</v>
      </c>
      <c r="Q5" s="33" t="s">
        <v>78</v>
      </c>
      <c r="R5" s="33" t="s">
        <v>79</v>
      </c>
      <c r="S5" s="33" t="s">
        <v>80</v>
      </c>
      <c r="T5" s="33" t="s">
        <v>81</v>
      </c>
      <c r="U5" s="33" t="s">
        <v>82</v>
      </c>
      <c r="V5" s="33" t="s">
        <v>83</v>
      </c>
      <c r="W5" s="33" t="s">
        <v>84</v>
      </c>
      <c r="X5" s="33" t="s">
        <v>85</v>
      </c>
      <c r="Y5" s="33" t="s">
        <v>86</v>
      </c>
      <c r="Z5" s="33" t="s">
        <v>87</v>
      </c>
      <c r="AA5" s="33" t="s">
        <v>88</v>
      </c>
      <c r="AB5" s="33" t="s">
        <v>89</v>
      </c>
      <c r="AC5" s="33" t="s">
        <v>90</v>
      </c>
      <c r="AD5" s="33" t="s">
        <v>91</v>
      </c>
      <c r="AE5" s="33" t="s">
        <v>92</v>
      </c>
      <c r="AF5" s="33" t="s">
        <v>93</v>
      </c>
      <c r="AG5" s="33" t="s">
        <v>94</v>
      </c>
      <c r="AH5" s="33" t="s">
        <v>29</v>
      </c>
      <c r="AI5" s="33" t="s">
        <v>85</v>
      </c>
      <c r="AJ5" s="33" t="s">
        <v>86</v>
      </c>
      <c r="AK5" s="33" t="s">
        <v>87</v>
      </c>
      <c r="AL5" s="33" t="s">
        <v>88</v>
      </c>
      <c r="AM5" s="33" t="s">
        <v>89</v>
      </c>
      <c r="AN5" s="33" t="s">
        <v>90</v>
      </c>
      <c r="AO5" s="33" t="s">
        <v>91</v>
      </c>
      <c r="AP5" s="33" t="s">
        <v>92</v>
      </c>
      <c r="AQ5" s="33" t="s">
        <v>93</v>
      </c>
      <c r="AR5" s="33" t="s">
        <v>94</v>
      </c>
      <c r="AS5" s="33" t="s">
        <v>95</v>
      </c>
      <c r="AT5" s="33" t="s">
        <v>85</v>
      </c>
      <c r="AU5" s="33" t="s">
        <v>86</v>
      </c>
      <c r="AV5" s="33" t="s">
        <v>87</v>
      </c>
      <c r="AW5" s="33" t="s">
        <v>88</v>
      </c>
      <c r="AX5" s="33" t="s">
        <v>89</v>
      </c>
      <c r="AY5" s="33" t="s">
        <v>90</v>
      </c>
      <c r="AZ5" s="33" t="s">
        <v>91</v>
      </c>
      <c r="BA5" s="33" t="s">
        <v>92</v>
      </c>
      <c r="BB5" s="33" t="s">
        <v>93</v>
      </c>
      <c r="BC5" s="33" t="s">
        <v>94</v>
      </c>
      <c r="BD5" s="33" t="s">
        <v>95</v>
      </c>
      <c r="BE5" s="33" t="s">
        <v>85</v>
      </c>
      <c r="BF5" s="33" t="s">
        <v>86</v>
      </c>
      <c r="BG5" s="33" t="s">
        <v>87</v>
      </c>
      <c r="BH5" s="33" t="s">
        <v>88</v>
      </c>
      <c r="BI5" s="33" t="s">
        <v>89</v>
      </c>
      <c r="BJ5" s="33" t="s">
        <v>90</v>
      </c>
      <c r="BK5" s="33" t="s">
        <v>91</v>
      </c>
      <c r="BL5" s="33" t="s">
        <v>92</v>
      </c>
      <c r="BM5" s="33" t="s">
        <v>93</v>
      </c>
      <c r="BN5" s="33" t="s">
        <v>94</v>
      </c>
      <c r="BO5" s="33" t="s">
        <v>95</v>
      </c>
      <c r="BP5" s="33" t="s">
        <v>85</v>
      </c>
      <c r="BQ5" s="33" t="s">
        <v>86</v>
      </c>
      <c r="BR5" s="33" t="s">
        <v>87</v>
      </c>
      <c r="BS5" s="33" t="s">
        <v>88</v>
      </c>
      <c r="BT5" s="33" t="s">
        <v>89</v>
      </c>
      <c r="BU5" s="33" t="s">
        <v>90</v>
      </c>
      <c r="BV5" s="33" t="s">
        <v>91</v>
      </c>
      <c r="BW5" s="33" t="s">
        <v>92</v>
      </c>
      <c r="BX5" s="33" t="s">
        <v>93</v>
      </c>
      <c r="BY5" s="33" t="s">
        <v>94</v>
      </c>
      <c r="BZ5" s="33" t="s">
        <v>95</v>
      </c>
      <c r="CA5" s="33" t="s">
        <v>85</v>
      </c>
      <c r="CB5" s="33" t="s">
        <v>86</v>
      </c>
      <c r="CC5" s="33" t="s">
        <v>87</v>
      </c>
      <c r="CD5" s="33" t="s">
        <v>88</v>
      </c>
      <c r="CE5" s="33" t="s">
        <v>89</v>
      </c>
      <c r="CF5" s="33" t="s">
        <v>90</v>
      </c>
      <c r="CG5" s="33" t="s">
        <v>91</v>
      </c>
      <c r="CH5" s="33" t="s">
        <v>92</v>
      </c>
      <c r="CI5" s="33" t="s">
        <v>93</v>
      </c>
      <c r="CJ5" s="33" t="s">
        <v>94</v>
      </c>
      <c r="CK5" s="33" t="s">
        <v>95</v>
      </c>
      <c r="CL5" s="33" t="s">
        <v>85</v>
      </c>
      <c r="CM5" s="33" t="s">
        <v>86</v>
      </c>
      <c r="CN5" s="33" t="s">
        <v>87</v>
      </c>
      <c r="CO5" s="33" t="s">
        <v>88</v>
      </c>
      <c r="CP5" s="33" t="s">
        <v>89</v>
      </c>
      <c r="CQ5" s="33" t="s">
        <v>90</v>
      </c>
      <c r="CR5" s="33" t="s">
        <v>91</v>
      </c>
      <c r="CS5" s="33" t="s">
        <v>92</v>
      </c>
      <c r="CT5" s="33" t="s">
        <v>93</v>
      </c>
      <c r="CU5" s="33" t="s">
        <v>94</v>
      </c>
      <c r="CV5" s="33" t="s">
        <v>95</v>
      </c>
      <c r="CW5" s="33" t="s">
        <v>85</v>
      </c>
      <c r="CX5" s="33" t="s">
        <v>86</v>
      </c>
      <c r="CY5" s="33" t="s">
        <v>87</v>
      </c>
      <c r="CZ5" s="33" t="s">
        <v>88</v>
      </c>
      <c r="DA5" s="33" t="s">
        <v>89</v>
      </c>
      <c r="DB5" s="33" t="s">
        <v>90</v>
      </c>
      <c r="DC5" s="33" t="s">
        <v>91</v>
      </c>
      <c r="DD5" s="33" t="s">
        <v>92</v>
      </c>
      <c r="DE5" s="33" t="s">
        <v>93</v>
      </c>
      <c r="DF5" s="33" t="s">
        <v>94</v>
      </c>
      <c r="DG5" s="33" t="s">
        <v>95</v>
      </c>
      <c r="DH5" s="33" t="s">
        <v>85</v>
      </c>
      <c r="DI5" s="33" t="s">
        <v>86</v>
      </c>
      <c r="DJ5" s="33" t="s">
        <v>87</v>
      </c>
      <c r="DK5" s="33" t="s">
        <v>88</v>
      </c>
      <c r="DL5" s="33" t="s">
        <v>89</v>
      </c>
      <c r="DM5" s="33" t="s">
        <v>90</v>
      </c>
      <c r="DN5" s="33" t="s">
        <v>91</v>
      </c>
      <c r="DO5" s="33" t="s">
        <v>92</v>
      </c>
      <c r="DP5" s="33" t="s">
        <v>93</v>
      </c>
      <c r="DQ5" s="33" t="s">
        <v>94</v>
      </c>
      <c r="DR5" s="33" t="s">
        <v>95</v>
      </c>
      <c r="DS5" s="33" t="s">
        <v>85</v>
      </c>
      <c r="DT5" s="33" t="s">
        <v>86</v>
      </c>
      <c r="DU5" s="33" t="s">
        <v>87</v>
      </c>
      <c r="DV5" s="33" t="s">
        <v>88</v>
      </c>
      <c r="DW5" s="33" t="s">
        <v>89</v>
      </c>
      <c r="DX5" s="33" t="s">
        <v>90</v>
      </c>
      <c r="DY5" s="33" t="s">
        <v>91</v>
      </c>
      <c r="DZ5" s="33" t="s">
        <v>92</v>
      </c>
      <c r="EA5" s="33" t="s">
        <v>93</v>
      </c>
      <c r="EB5" s="33" t="s">
        <v>94</v>
      </c>
      <c r="EC5" s="33" t="s">
        <v>95</v>
      </c>
      <c r="ED5" s="33" t="s">
        <v>85</v>
      </c>
      <c r="EE5" s="33" t="s">
        <v>86</v>
      </c>
      <c r="EF5" s="33" t="s">
        <v>87</v>
      </c>
      <c r="EG5" s="33" t="s">
        <v>88</v>
      </c>
      <c r="EH5" s="33" t="s">
        <v>89</v>
      </c>
      <c r="EI5" s="33" t="s">
        <v>90</v>
      </c>
      <c r="EJ5" s="33" t="s">
        <v>91</v>
      </c>
      <c r="EK5" s="33" t="s">
        <v>92</v>
      </c>
      <c r="EL5" s="33" t="s">
        <v>93</v>
      </c>
      <c r="EM5" s="33" t="s">
        <v>94</v>
      </c>
      <c r="EN5" s="33" t="s">
        <v>95</v>
      </c>
    </row>
    <row r="6" spans="1:144" s="37" customFormat="1" x14ac:dyDescent="0.15">
      <c r="A6" s="29" t="s">
        <v>96</v>
      </c>
      <c r="B6" s="34">
        <f>B7</f>
        <v>2018</v>
      </c>
      <c r="C6" s="34">
        <f t="shared" ref="C6:W6" si="3">C7</f>
        <v>242128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三重県　熊野市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D4</v>
      </c>
      <c r="M6" s="34" t="str">
        <f t="shared" si="3"/>
        <v>非設置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5.79</v>
      </c>
      <c r="Q6" s="35">
        <f t="shared" si="3"/>
        <v>1530</v>
      </c>
      <c r="R6" s="35">
        <f t="shared" si="3"/>
        <v>17077</v>
      </c>
      <c r="S6" s="35">
        <f t="shared" si="3"/>
        <v>373.35</v>
      </c>
      <c r="T6" s="35">
        <f t="shared" si="3"/>
        <v>45.74</v>
      </c>
      <c r="U6" s="35">
        <f t="shared" si="3"/>
        <v>972</v>
      </c>
      <c r="V6" s="35">
        <f t="shared" si="3"/>
        <v>33.4</v>
      </c>
      <c r="W6" s="35">
        <f t="shared" si="3"/>
        <v>29.1</v>
      </c>
      <c r="X6" s="36">
        <f>IF(X7="",NA(),X7)</f>
        <v>39.200000000000003</v>
      </c>
      <c r="Y6" s="36">
        <f t="shared" ref="Y6:AG6" si="4">IF(Y7="",NA(),Y7)</f>
        <v>39.909999999999997</v>
      </c>
      <c r="Z6" s="36">
        <f t="shared" si="4"/>
        <v>44.22</v>
      </c>
      <c r="AA6" s="36">
        <f t="shared" si="4"/>
        <v>54.95</v>
      </c>
      <c r="AB6" s="36">
        <f t="shared" si="4"/>
        <v>55.66</v>
      </c>
      <c r="AC6" s="36">
        <f t="shared" si="4"/>
        <v>73.06</v>
      </c>
      <c r="AD6" s="36">
        <f t="shared" si="4"/>
        <v>72.03</v>
      </c>
      <c r="AE6" s="36">
        <f t="shared" si="4"/>
        <v>72.11</v>
      </c>
      <c r="AF6" s="36">
        <f t="shared" si="4"/>
        <v>74.05</v>
      </c>
      <c r="AG6" s="36">
        <f t="shared" si="4"/>
        <v>73.25</v>
      </c>
      <c r="AH6" s="35" t="str">
        <f>IF(AH7="","",IF(AH7="-","【-】","【"&amp;SUBSTITUTE(TEXT(AH7,"#,##0.00"),"-","△")&amp;"】"))</f>
        <v>【75.60】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2886.41</v>
      </c>
      <c r="BF6" s="36">
        <f t="shared" ref="BF6:BN6" si="7">IF(BF7="",NA(),BF7)</f>
        <v>2642.27</v>
      </c>
      <c r="BG6" s="36">
        <f t="shared" si="7"/>
        <v>2390.69</v>
      </c>
      <c r="BH6" s="36">
        <f t="shared" si="7"/>
        <v>2165.37</v>
      </c>
      <c r="BI6" s="36">
        <f t="shared" si="7"/>
        <v>2026.63</v>
      </c>
      <c r="BJ6" s="36">
        <f t="shared" si="7"/>
        <v>1486.62</v>
      </c>
      <c r="BK6" s="36">
        <f t="shared" si="7"/>
        <v>1510.14</v>
      </c>
      <c r="BL6" s="36">
        <f t="shared" si="7"/>
        <v>1595.62</v>
      </c>
      <c r="BM6" s="36">
        <f t="shared" si="7"/>
        <v>1302.33</v>
      </c>
      <c r="BN6" s="36">
        <f t="shared" si="7"/>
        <v>1274.21</v>
      </c>
      <c r="BO6" s="35" t="str">
        <f>IF(BO7="","",IF(BO7="-","【-】","【"&amp;SUBSTITUTE(TEXT(BO7,"#,##0.00"),"-","△")&amp;"】"))</f>
        <v>【1,074.14】</v>
      </c>
      <c r="BP6" s="36">
        <f>IF(BP7="",NA(),BP7)</f>
        <v>18.13</v>
      </c>
      <c r="BQ6" s="36">
        <f t="shared" ref="BQ6:BY6" si="8">IF(BQ7="",NA(),BQ7)</f>
        <v>17.309999999999999</v>
      </c>
      <c r="BR6" s="36">
        <f t="shared" si="8"/>
        <v>19.39</v>
      </c>
      <c r="BS6" s="36">
        <f t="shared" si="8"/>
        <v>21.81</v>
      </c>
      <c r="BT6" s="36">
        <f t="shared" si="8"/>
        <v>26.52</v>
      </c>
      <c r="BU6" s="36">
        <f t="shared" si="8"/>
        <v>24.39</v>
      </c>
      <c r="BV6" s="36">
        <f t="shared" si="8"/>
        <v>22.67</v>
      </c>
      <c r="BW6" s="36">
        <f t="shared" si="8"/>
        <v>37.92</v>
      </c>
      <c r="BX6" s="36">
        <f t="shared" si="8"/>
        <v>40.89</v>
      </c>
      <c r="BY6" s="36">
        <f t="shared" si="8"/>
        <v>41.25</v>
      </c>
      <c r="BZ6" s="35" t="str">
        <f>IF(BZ7="","",IF(BZ7="-","【-】","【"&amp;SUBSTITUTE(TEXT(BZ7,"#,##0.00"),"-","△")&amp;"】"))</f>
        <v>【54.36】</v>
      </c>
      <c r="CA6" s="36">
        <f>IF(CA7="",NA(),CA7)</f>
        <v>546.36</v>
      </c>
      <c r="CB6" s="36">
        <f t="shared" ref="CB6:CJ6" si="9">IF(CB7="",NA(),CB7)</f>
        <v>564.78</v>
      </c>
      <c r="CC6" s="36">
        <f t="shared" si="9"/>
        <v>509.36</v>
      </c>
      <c r="CD6" s="36">
        <f t="shared" si="9"/>
        <v>458.93</v>
      </c>
      <c r="CE6" s="36">
        <f t="shared" si="9"/>
        <v>412.72</v>
      </c>
      <c r="CF6" s="36">
        <f t="shared" si="9"/>
        <v>734.18</v>
      </c>
      <c r="CG6" s="36">
        <f t="shared" si="9"/>
        <v>789.62</v>
      </c>
      <c r="CH6" s="36">
        <f t="shared" si="9"/>
        <v>423.18</v>
      </c>
      <c r="CI6" s="36">
        <f t="shared" si="9"/>
        <v>383.2</v>
      </c>
      <c r="CJ6" s="36">
        <f t="shared" si="9"/>
        <v>383.25</v>
      </c>
      <c r="CK6" s="35" t="str">
        <f>IF(CK7="","",IF(CK7="-","【-】","【"&amp;SUBSTITUTE(TEXT(CK7,"#,##0.00"),"-","△")&amp;"】"))</f>
        <v>【296.40】</v>
      </c>
      <c r="CL6" s="36">
        <f>IF(CL7="",NA(),CL7)</f>
        <v>47.72</v>
      </c>
      <c r="CM6" s="36">
        <f t="shared" ref="CM6:CU6" si="10">IF(CM7="",NA(),CM7)</f>
        <v>46.45</v>
      </c>
      <c r="CN6" s="36">
        <f t="shared" si="10"/>
        <v>45.54</v>
      </c>
      <c r="CO6" s="36">
        <f t="shared" si="10"/>
        <v>45.37</v>
      </c>
      <c r="CP6" s="36">
        <f t="shared" si="10"/>
        <v>42.67</v>
      </c>
      <c r="CQ6" s="36">
        <f t="shared" si="10"/>
        <v>48.36</v>
      </c>
      <c r="CR6" s="36">
        <f t="shared" si="10"/>
        <v>48.7</v>
      </c>
      <c r="CS6" s="36">
        <f t="shared" si="10"/>
        <v>46.9</v>
      </c>
      <c r="CT6" s="36">
        <f t="shared" si="10"/>
        <v>47.95</v>
      </c>
      <c r="CU6" s="36">
        <f t="shared" si="10"/>
        <v>48.26</v>
      </c>
      <c r="CV6" s="35" t="str">
        <f>IF(CV7="","",IF(CV7="-","【-】","【"&amp;SUBSTITUTE(TEXT(CV7,"#,##0.00"),"-","△")&amp;"】"))</f>
        <v>【55.95】</v>
      </c>
      <c r="CW6" s="36">
        <f>IF(CW7="",NA(),CW7)</f>
        <v>96.8</v>
      </c>
      <c r="CX6" s="36">
        <f t="shared" ref="CX6:DF6" si="11">IF(CX7="",NA(),CX7)</f>
        <v>96.8</v>
      </c>
      <c r="CY6" s="36">
        <f t="shared" si="11"/>
        <v>96.8</v>
      </c>
      <c r="CZ6" s="36">
        <f t="shared" si="11"/>
        <v>96.8</v>
      </c>
      <c r="DA6" s="36">
        <f t="shared" si="11"/>
        <v>96.8</v>
      </c>
      <c r="DB6" s="36">
        <f t="shared" si="11"/>
        <v>75.239999999999995</v>
      </c>
      <c r="DC6" s="36">
        <f t="shared" si="11"/>
        <v>74.959999999999994</v>
      </c>
      <c r="DD6" s="36">
        <f t="shared" si="11"/>
        <v>74.63</v>
      </c>
      <c r="DE6" s="36">
        <f t="shared" si="11"/>
        <v>74.900000000000006</v>
      </c>
      <c r="DF6" s="36">
        <f t="shared" si="11"/>
        <v>72.72</v>
      </c>
      <c r="DG6" s="35" t="str">
        <f>IF(DG7="","",IF(DG7="-","【-】","【"&amp;SUBSTITUTE(TEXT(DG7,"#,##0.00"),"-","△")&amp;"】"))</f>
        <v>【73.77】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5">
        <f>IF(ED7="",NA(),ED7)</f>
        <v>0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5">
        <f t="shared" si="14"/>
        <v>0</v>
      </c>
      <c r="EI6" s="36">
        <f t="shared" si="14"/>
        <v>0.91</v>
      </c>
      <c r="EJ6" s="36">
        <f t="shared" si="14"/>
        <v>1.26</v>
      </c>
      <c r="EK6" s="36">
        <f t="shared" si="14"/>
        <v>0.78</v>
      </c>
      <c r="EL6" s="36">
        <f t="shared" si="14"/>
        <v>0.56999999999999995</v>
      </c>
      <c r="EM6" s="36">
        <f t="shared" si="14"/>
        <v>0.62</v>
      </c>
      <c r="EN6" s="35" t="str">
        <f>IF(EN7="","",IF(EN7="-","【-】","【"&amp;SUBSTITUTE(TEXT(EN7,"#,##0.00"),"-","△")&amp;"】"))</f>
        <v>【0.54】</v>
      </c>
    </row>
    <row r="7" spans="1:144" s="37" customFormat="1" x14ac:dyDescent="0.15">
      <c r="A7" s="29"/>
      <c r="B7" s="38">
        <v>2018</v>
      </c>
      <c r="C7" s="38">
        <v>242128</v>
      </c>
      <c r="D7" s="38">
        <v>47</v>
      </c>
      <c r="E7" s="38">
        <v>1</v>
      </c>
      <c r="F7" s="38">
        <v>0</v>
      </c>
      <c r="G7" s="38">
        <v>0</v>
      </c>
      <c r="H7" s="38" t="s">
        <v>97</v>
      </c>
      <c r="I7" s="38" t="s">
        <v>98</v>
      </c>
      <c r="J7" s="38" t="s">
        <v>99</v>
      </c>
      <c r="K7" s="38" t="s">
        <v>100</v>
      </c>
      <c r="L7" s="38" t="s">
        <v>101</v>
      </c>
      <c r="M7" s="38" t="s">
        <v>102</v>
      </c>
      <c r="N7" s="39" t="s">
        <v>103</v>
      </c>
      <c r="O7" s="39" t="s">
        <v>104</v>
      </c>
      <c r="P7" s="39">
        <v>5.79</v>
      </c>
      <c r="Q7" s="39">
        <v>1530</v>
      </c>
      <c r="R7" s="39">
        <v>17077</v>
      </c>
      <c r="S7" s="39">
        <v>373.35</v>
      </c>
      <c r="T7" s="39">
        <v>45.74</v>
      </c>
      <c r="U7" s="39">
        <v>972</v>
      </c>
      <c r="V7" s="39">
        <v>33.4</v>
      </c>
      <c r="W7" s="39">
        <v>29.1</v>
      </c>
      <c r="X7" s="39">
        <v>39.200000000000003</v>
      </c>
      <c r="Y7" s="39">
        <v>39.909999999999997</v>
      </c>
      <c r="Z7" s="39">
        <v>44.22</v>
      </c>
      <c r="AA7" s="39">
        <v>54.95</v>
      </c>
      <c r="AB7" s="39">
        <v>55.66</v>
      </c>
      <c r="AC7" s="39">
        <v>73.06</v>
      </c>
      <c r="AD7" s="39">
        <v>72.03</v>
      </c>
      <c r="AE7" s="39">
        <v>72.11</v>
      </c>
      <c r="AF7" s="39">
        <v>74.05</v>
      </c>
      <c r="AG7" s="39">
        <v>73.25</v>
      </c>
      <c r="AH7" s="39">
        <v>75.599999999999994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2886.41</v>
      </c>
      <c r="BF7" s="39">
        <v>2642.27</v>
      </c>
      <c r="BG7" s="39">
        <v>2390.69</v>
      </c>
      <c r="BH7" s="39">
        <v>2165.37</v>
      </c>
      <c r="BI7" s="39">
        <v>2026.63</v>
      </c>
      <c r="BJ7" s="39">
        <v>1486.62</v>
      </c>
      <c r="BK7" s="39">
        <v>1510.14</v>
      </c>
      <c r="BL7" s="39">
        <v>1595.62</v>
      </c>
      <c r="BM7" s="39">
        <v>1302.33</v>
      </c>
      <c r="BN7" s="39">
        <v>1274.21</v>
      </c>
      <c r="BO7" s="39">
        <v>1074.1400000000001</v>
      </c>
      <c r="BP7" s="39">
        <v>18.13</v>
      </c>
      <c r="BQ7" s="39">
        <v>17.309999999999999</v>
      </c>
      <c r="BR7" s="39">
        <v>19.39</v>
      </c>
      <c r="BS7" s="39">
        <v>21.81</v>
      </c>
      <c r="BT7" s="39">
        <v>26.52</v>
      </c>
      <c r="BU7" s="39">
        <v>24.39</v>
      </c>
      <c r="BV7" s="39">
        <v>22.67</v>
      </c>
      <c r="BW7" s="39">
        <v>37.92</v>
      </c>
      <c r="BX7" s="39">
        <v>40.89</v>
      </c>
      <c r="BY7" s="39">
        <v>41.25</v>
      </c>
      <c r="BZ7" s="39">
        <v>54.36</v>
      </c>
      <c r="CA7" s="39">
        <v>546.36</v>
      </c>
      <c r="CB7" s="39">
        <v>564.78</v>
      </c>
      <c r="CC7" s="39">
        <v>509.36</v>
      </c>
      <c r="CD7" s="39">
        <v>458.93</v>
      </c>
      <c r="CE7" s="39">
        <v>412.72</v>
      </c>
      <c r="CF7" s="39">
        <v>734.18</v>
      </c>
      <c r="CG7" s="39">
        <v>789.62</v>
      </c>
      <c r="CH7" s="39">
        <v>423.18</v>
      </c>
      <c r="CI7" s="39">
        <v>383.2</v>
      </c>
      <c r="CJ7" s="39">
        <v>383.25</v>
      </c>
      <c r="CK7" s="39">
        <v>296.39999999999998</v>
      </c>
      <c r="CL7" s="39">
        <v>47.72</v>
      </c>
      <c r="CM7" s="39">
        <v>46.45</v>
      </c>
      <c r="CN7" s="39">
        <v>45.54</v>
      </c>
      <c r="CO7" s="39">
        <v>45.37</v>
      </c>
      <c r="CP7" s="39">
        <v>42.67</v>
      </c>
      <c r="CQ7" s="39">
        <v>48.36</v>
      </c>
      <c r="CR7" s="39">
        <v>48.7</v>
      </c>
      <c r="CS7" s="39">
        <v>46.9</v>
      </c>
      <c r="CT7" s="39">
        <v>47.95</v>
      </c>
      <c r="CU7" s="39">
        <v>48.26</v>
      </c>
      <c r="CV7" s="39">
        <v>55.95</v>
      </c>
      <c r="CW7" s="39">
        <v>96.8</v>
      </c>
      <c r="CX7" s="39">
        <v>96.8</v>
      </c>
      <c r="CY7" s="39">
        <v>96.8</v>
      </c>
      <c r="CZ7" s="39">
        <v>96.8</v>
      </c>
      <c r="DA7" s="39">
        <v>96.8</v>
      </c>
      <c r="DB7" s="39">
        <v>75.239999999999995</v>
      </c>
      <c r="DC7" s="39">
        <v>74.959999999999994</v>
      </c>
      <c r="DD7" s="39">
        <v>74.63</v>
      </c>
      <c r="DE7" s="39">
        <v>74.900000000000006</v>
      </c>
      <c r="DF7" s="39">
        <v>72.72</v>
      </c>
      <c r="DG7" s="39">
        <v>73.77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0</v>
      </c>
      <c r="EE7" s="39">
        <v>0</v>
      </c>
      <c r="EF7" s="39">
        <v>0</v>
      </c>
      <c r="EG7" s="39">
        <v>0</v>
      </c>
      <c r="EH7" s="39">
        <v>0</v>
      </c>
      <c r="EI7" s="39">
        <v>0.91</v>
      </c>
      <c r="EJ7" s="39">
        <v>1.26</v>
      </c>
      <c r="EK7" s="39">
        <v>0.78</v>
      </c>
      <c r="EL7" s="39">
        <v>0.56999999999999995</v>
      </c>
      <c r="EM7" s="39">
        <v>0.62</v>
      </c>
      <c r="EN7" s="39">
        <v>0.54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 x14ac:dyDescent="0.15">
      <c r="A9" s="41"/>
      <c r="B9" s="41" t="s">
        <v>105</v>
      </c>
      <c r="C9" s="41" t="s">
        <v>106</v>
      </c>
      <c r="D9" s="41" t="s">
        <v>107</v>
      </c>
      <c r="E9" s="41" t="s">
        <v>108</v>
      </c>
      <c r="F9" s="41" t="s">
        <v>109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1" t="s">
        <v>47</v>
      </c>
      <c r="B10" s="42">
        <f>DATEVALUE($B$6-4&amp;"年1月1日")</f>
        <v>41640</v>
      </c>
      <c r="C10" s="42">
        <f>DATEVALUE($B$6-3&amp;"年1月1日")</f>
        <v>42005</v>
      </c>
      <c r="D10" s="42">
        <f>DATEVALUE($B$6-2&amp;"年1月1日")</f>
        <v>42370</v>
      </c>
      <c r="E10" s="42">
        <f>DATEVALUE($B$6-1&amp;"年1月1日")</f>
        <v>42736</v>
      </c>
      <c r="F10" s="42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2020-02-05T02:13:43Z</cp:lastPrinted>
  <dcterms:created xsi:type="dcterms:W3CDTF">2019-12-05T04:38:10Z</dcterms:created>
  <dcterms:modified xsi:type="dcterms:W3CDTF">2020-02-13T02:00:14Z</dcterms:modified>
  <cp:category/>
</cp:coreProperties>
</file>