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g2815-user\Desktop\松尾用\提出送信用（自分PCから転送したもの）\R2.1.10公営企業に係る経営比較分析表（平成30年度決算）の分析等について\"/>
    </mc:Choice>
  </mc:AlternateContent>
  <workbookProtection workbookAlgorithmName="SHA-512" workbookHashValue="LQ9a1EsIFNBDN4599Da6OHEpQDobHVvyWDBsZ53w3bmNBnAZj0OzqLPPrM97gy1mr7Huur4gexVB8LJFqPvzjQ==" workbookSaltValue="16Or5KBrH6otemegMGboEQ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<sst xmlns="http://schemas.openxmlformats.org/spreadsheetml/2006/main" count="220" uniqueCount="108">
  <si>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</si>
  <si>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</si>
  <si>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</si>
  <si>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</si>
  <si>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</si>
  <si>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</si>
  <si>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</si>
  <si>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</si>
  <si>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</si>
  <si>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</si>
  <si>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</si>
  <si>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</si>
  <si>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</si>
  <si>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</si>
  <si>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</si>
  <si>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</si>
  <si>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</si>
  <si>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</si>
  <si>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</si>
  <si>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</si>
  <si>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</si>
  <si>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</si>
  <si>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</si>
  <si>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</si>
  <si>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</si>
  <si>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</si>
  <si>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</si>
  <si>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</si>
  <si>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</si>
  <si>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</si>
  <si>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</si>
  <si>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</si>
  <si>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</si>
  <si>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</si>
  <si>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</si>
  <si>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</si>
  <si>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</si>
  <si>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</si>
  <si>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</si>
  <si>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</si>
  <si>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</si>
  <si>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</si>
  <si>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</si>
  <si>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</si>
  <si>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</si>
  <si>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</si>
  <si>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</si>
  <si>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</si>
  <si>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</si>
  <si>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</si>
  <si>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</si>
  <si>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</si>
  <si>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</si>
  <si>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</si>
  <si>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</si>
  <si>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</si>
  <si>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</si>
  <si>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</si>
  <si>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</si>
  <si>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</si>
  <si>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</si>
  <si>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</si>
  <si>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</si>
  <si>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</si>
  <si>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</si>
  <si>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</si>
  <si>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</si>
  <si>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</si>
  <si>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</si>
  <si>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</si>
  <si>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</si>
  <si>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</si>
  <si>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</si>
  <si>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</si>
  <si>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</si>
  <si>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</si>
  <si>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</si>
  <si>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</si>
  <si>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</si>
  <si>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</si>
  <si>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</si>
  <si>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</si>
  <si>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</si>
  <si>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</si>
  <si>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</si>
  <si>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</si>
  <si>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</si>
  <si>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</si>
  <si>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</si>
  <si>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</si>
  <si>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</si>
  <si>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</si>
  <si>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</si>
  <si>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紀宝町</t>
  </si>
  <si>
    <t>法適用</t>
  </si>
  <si>
    <t>水道事業</t>
  </si>
  <si>
    <t>末端給水事業</t>
  </si>
  <si>
    <t>A7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</si>
  <si>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</si>
  <si>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</si>
  <si>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</si>
  <si>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</si>
  <si>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</si>
  <si>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</si>
  <si>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</si>
  <si>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H27年度の管路経年化率及び管路更新率は、入力誤により0となっているが、管路経年化率は10.02％、管路更新率は0.30％である。
有形固定資産減価償却率が高く、資産の老朽化が進んでいる状況であるが、施設を更新する財源の確保が難しい状況である。
創設から40年が経過し、管路経年化率が大きく増加している。H28年度以降管路更新率0％と更新が行えておらず、管路の老朽化は進行しているが、管路を更新する財源の確保が難しい状況である。</t>
    <phoneticPr fontId="4"/>
  </si>
  <si>
    <t>平成27年度に料金改定を行ったこともあり、料金改定以降は経常収支比率は100％を上回っており、料金回収率も改善が見られた。しかし、減価償却費の減少も要因となっていることから、今後施設の更新にかかる財源などを確保する為にも、経営改善に向けた取組を継続していかなければならない。
累積欠損金比率は減少しているものの、まだまだ有している状態であり、0％となるよう経営改善を図っていく必要がある。
流動比率においては100％を上回っているが、類似団体と比べると平均値を下回っている。
企業債残高対給水収益比率は少しずつ改善してきてはいるが、類似団体の平均値には至っていない。
施設利用率については、余裕があり特に問題はないと思われる。
有収率は昨年と比べ若干減少しており、また、全国平均、類似団体と比べてもまだ低い状態にある為、有収率のさらなる向上に努めていかなくてはならない。</t>
    <rPh sb="65" eb="67">
      <t>ゲンカ</t>
    </rPh>
    <rPh sb="67" eb="69">
      <t>ショウキャク</t>
    </rPh>
    <rPh sb="69" eb="70">
      <t>ヒ</t>
    </rPh>
    <rPh sb="71" eb="73">
      <t>ゲンショウ</t>
    </rPh>
    <rPh sb="74" eb="76">
      <t>ヨウイン</t>
    </rPh>
    <phoneticPr fontId="4"/>
  </si>
  <si>
    <t>平成27年度に料金改定を行ったことにより、料金改定以降は経常収支比率は100％を上回っており、累積欠損金比率も減少してきている。今後とも費用の抑制及び収益の確保において改善を行い、累積欠損金比率を0％に近づけるよう努める。
有収率についてもさらなる向上の為、効率的に漏水修理を行っていく必要がある。
施設及び管路の老朽化が進んでおり、計画的な更新が必要であるが、財源の確保が難しい状況である。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</si>
</sst>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 formatCode="#,##0.00;&quot;△&quot;#,##0.00;&quot;-&quot;">
                  <c:v>0.7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9C-43D1-8A0A-A2A22A204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245880"/>
        <c:axId val="124245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0.68</c:v>
                </c:pt>
                <c:pt idx="1">
                  <c:v>1.65</c:v>
                </c:pt>
                <c:pt idx="2">
                  <c:v>0.47</c:v>
                </c:pt>
                <c:pt idx="3">
                  <c:v>0.39</c:v>
                </c:pt>
                <c:pt idx="4">
                  <c:v>0.43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39C-43D1-8A0A-A2A22A204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45880"/>
        <c:axId val="124245488"/>
      </c:lineChart>
      <c:dateAx>
        <c:axId val="124245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4245488"/>
        <c:crosses val="autoZero"/>
        <c:auto val="1"/>
        <c:lblOffset val="100"/>
        <c:baseTimeUnit val="years"/>
      </c:dateAx>
      <c:valAx>
        <c:axId val="124245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4245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75.22</c:v>
                </c:pt>
                <c:pt idx="1">
                  <c:v>69.069999999999993</c:v>
                </c:pt>
                <c:pt idx="2">
                  <c:v>69.37</c:v>
                </c:pt>
                <c:pt idx="3">
                  <c:v>67.81</c:v>
                </c:pt>
                <c:pt idx="4">
                  <c:v>64.56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A5-4BA0-9CE6-139519C87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789432"/>
        <c:axId val="237789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53.61</c:v>
                </c:pt>
                <c:pt idx="1">
                  <c:v>53.52</c:v>
                </c:pt>
                <c:pt idx="2">
                  <c:v>54.24</c:v>
                </c:pt>
                <c:pt idx="3">
                  <c:v>55.88</c:v>
                </c:pt>
                <c:pt idx="4">
                  <c:v>55.22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AA5-4BA0-9CE6-139519C87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789432"/>
        <c:axId val="237789824"/>
      </c:lineChart>
      <c:dateAx>
        <c:axId val="237789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7789824"/>
        <c:crosses val="autoZero"/>
        <c:auto val="1"/>
        <c:lblOffset val="100"/>
        <c:baseTimeUnit val="years"/>
      </c:dateAx>
      <c:valAx>
        <c:axId val="237789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7789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69.97</c:v>
                </c:pt>
                <c:pt idx="1">
                  <c:v>75.260000000000005</c:v>
                </c:pt>
                <c:pt idx="2">
                  <c:v>74.510000000000005</c:v>
                </c:pt>
                <c:pt idx="3">
                  <c:v>74.459999999999994</c:v>
                </c:pt>
                <c:pt idx="4">
                  <c:v>76.58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D9-459C-972C-AEFD09068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791000"/>
        <c:axId val="237791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81.31</c:v>
                </c:pt>
                <c:pt idx="1">
                  <c:v>81.459999999999994</c:v>
                </c:pt>
                <c:pt idx="2">
                  <c:v>81.680000000000007</c:v>
                </c:pt>
                <c:pt idx="3">
                  <c:v>80.989999999999995</c:v>
                </c:pt>
                <c:pt idx="4">
                  <c:v>80.930000000000007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D9-459C-972C-AEFD09068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791000"/>
        <c:axId val="237791392"/>
      </c:lineChart>
      <c:dateAx>
        <c:axId val="237791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7791392"/>
        <c:crosses val="autoZero"/>
        <c:auto val="1"/>
        <c:lblOffset val="100"/>
        <c:baseTimeUnit val="years"/>
      </c:dateAx>
      <c:valAx>
        <c:axId val="237791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7791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79.56</c:v>
                </c:pt>
                <c:pt idx="1">
                  <c:v>104.36</c:v>
                </c:pt>
                <c:pt idx="2">
                  <c:v>109.77</c:v>
                </c:pt>
                <c:pt idx="3">
                  <c:v>127.54</c:v>
                </c:pt>
                <c:pt idx="4">
                  <c:v>133.09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B2-4D6E-8425-FA146B1F2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6296"/>
        <c:axId val="236773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109.49</c:v>
                </c:pt>
                <c:pt idx="1">
                  <c:v>111.06</c:v>
                </c:pt>
                <c:pt idx="2">
                  <c:v>111.34</c:v>
                </c:pt>
                <c:pt idx="3">
                  <c:v>110.02</c:v>
                </c:pt>
                <c:pt idx="4">
                  <c:v>108.76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7B2-4D6E-8425-FA146B1F2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906296"/>
        <c:axId val="236773024"/>
      </c:lineChart>
      <c:dateAx>
        <c:axId val="198906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6773024"/>
        <c:crosses val="autoZero"/>
        <c:auto val="1"/>
        <c:lblOffset val="100"/>
        <c:baseTimeUnit val="years"/>
      </c:dateAx>
      <c:valAx>
        <c:axId val="2367730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8906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51.5</c:v>
                </c:pt>
                <c:pt idx="1">
                  <c:v>54.39</c:v>
                </c:pt>
                <c:pt idx="2">
                  <c:v>57.27</c:v>
                </c:pt>
                <c:pt idx="3">
                  <c:v>59.12</c:v>
                </c:pt>
                <c:pt idx="4">
                  <c:v>57.47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C1-4EAB-BAB7-52CC8CF3F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774200"/>
        <c:axId val="236774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46.67</c:v>
                </c:pt>
                <c:pt idx="1">
                  <c:v>47.7</c:v>
                </c:pt>
                <c:pt idx="2">
                  <c:v>48.14</c:v>
                </c:pt>
                <c:pt idx="3">
                  <c:v>46.61</c:v>
                </c:pt>
                <c:pt idx="4">
                  <c:v>47.97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C1-4EAB-BAB7-52CC8CF3F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774200"/>
        <c:axId val="236774592"/>
      </c:lineChart>
      <c:dateAx>
        <c:axId val="236774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6774592"/>
        <c:crosses val="autoZero"/>
        <c:auto val="1"/>
        <c:lblOffset val="100"/>
        <c:baseTimeUnit val="years"/>
      </c:dateAx>
      <c:valAx>
        <c:axId val="236774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6774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 formatCode="#,##0.00;&quot;△&quot;#,##0.00;&quot;-&quot;">
                  <c:v>8.34</c:v>
                </c:pt>
                <c:pt idx="1">
                  <c:v>0</c:v>
                </c:pt>
                <c:pt idx="2" formatCode="#,##0.00;&quot;△&quot;#,##0.00;&quot;-&quot;">
                  <c:v>10.43</c:v>
                </c:pt>
                <c:pt idx="3" formatCode="#,##0.00;&quot;△&quot;#,##0.00;&quot;-&quot;">
                  <c:v>22.52</c:v>
                </c:pt>
                <c:pt idx="4" formatCode="#,##0.00;&quot;△&quot;#,##0.00;&quot;-&quot;">
                  <c:v>28.68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77-4646-B8EF-5CE950273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775768"/>
        <c:axId val="236776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10.029999999999999</c:v>
                </c:pt>
                <c:pt idx="1">
                  <c:v>7.26</c:v>
                </c:pt>
                <c:pt idx="2">
                  <c:v>11.13</c:v>
                </c:pt>
                <c:pt idx="3">
                  <c:v>10.84</c:v>
                </c:pt>
                <c:pt idx="4">
                  <c:v>15.33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F77-4646-B8EF-5CE950273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775768"/>
        <c:axId val="236776160"/>
      </c:lineChart>
      <c:dateAx>
        <c:axId val="236775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6776160"/>
        <c:crosses val="autoZero"/>
        <c:auto val="1"/>
        <c:lblOffset val="100"/>
        <c:baseTimeUnit val="years"/>
      </c:dateAx>
      <c:valAx>
        <c:axId val="236776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6775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149.59</c:v>
                </c:pt>
                <c:pt idx="1">
                  <c:v>123.31</c:v>
                </c:pt>
                <c:pt idx="2">
                  <c:v>109.97</c:v>
                </c:pt>
                <c:pt idx="3">
                  <c:v>86.38</c:v>
                </c:pt>
                <c:pt idx="4">
                  <c:v>57.51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A6-4149-B887-BC0674A4F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892232"/>
        <c:axId val="236892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9.49</c:v>
                </c:pt>
                <c:pt idx="1">
                  <c:v>9.35</c:v>
                </c:pt>
                <c:pt idx="2">
                  <c:v>10.130000000000001</c:v>
                </c:pt>
                <c:pt idx="3">
                  <c:v>7.31</c:v>
                </c:pt>
                <c:pt idx="4">
                  <c:v>7.48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AA6-4149-B887-BC0674A4F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892232"/>
        <c:axId val="236892624"/>
      </c:lineChart>
      <c:dateAx>
        <c:axId val="236892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6892624"/>
        <c:crosses val="autoZero"/>
        <c:auto val="1"/>
        <c:lblOffset val="100"/>
        <c:baseTimeUnit val="years"/>
      </c:dateAx>
      <c:valAx>
        <c:axId val="2368926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6892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85.63</c:v>
                </c:pt>
                <c:pt idx="1">
                  <c:v>103.72</c:v>
                </c:pt>
                <c:pt idx="2">
                  <c:v>144.68</c:v>
                </c:pt>
                <c:pt idx="3">
                  <c:v>174.47</c:v>
                </c:pt>
                <c:pt idx="4">
                  <c:v>171.28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84-4621-915C-761044C1A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893800"/>
        <c:axId val="236894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406.37</c:v>
                </c:pt>
                <c:pt idx="1">
                  <c:v>398.29</c:v>
                </c:pt>
                <c:pt idx="2">
                  <c:v>388.67</c:v>
                </c:pt>
                <c:pt idx="3">
                  <c:v>355.27</c:v>
                </c:pt>
                <c:pt idx="4">
                  <c:v>359.7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484-4621-915C-761044C1A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893800"/>
        <c:axId val="236894192"/>
      </c:lineChart>
      <c:dateAx>
        <c:axId val="236893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6894192"/>
        <c:crosses val="autoZero"/>
        <c:auto val="1"/>
        <c:lblOffset val="100"/>
        <c:baseTimeUnit val="years"/>
      </c:dateAx>
      <c:valAx>
        <c:axId val="2368941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6893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737.29</c:v>
                </c:pt>
                <c:pt idx="1">
                  <c:v>591.87</c:v>
                </c:pt>
                <c:pt idx="2">
                  <c:v>543.83000000000004</c:v>
                </c:pt>
                <c:pt idx="3">
                  <c:v>522.91</c:v>
                </c:pt>
                <c:pt idx="4">
                  <c:v>499.92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1B-444D-A9FF-2475607F1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895368"/>
        <c:axId val="238006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442.54</c:v>
                </c:pt>
                <c:pt idx="1">
                  <c:v>431</c:v>
                </c:pt>
                <c:pt idx="2">
                  <c:v>422.5</c:v>
                </c:pt>
                <c:pt idx="3">
                  <c:v>458.27</c:v>
                </c:pt>
                <c:pt idx="4">
                  <c:v>447.01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51B-444D-A9FF-2475607F1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895368"/>
        <c:axId val="238006136"/>
      </c:lineChart>
      <c:dateAx>
        <c:axId val="236895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8006136"/>
        <c:crosses val="autoZero"/>
        <c:auto val="1"/>
        <c:lblOffset val="100"/>
        <c:baseTimeUnit val="years"/>
      </c:dateAx>
      <c:valAx>
        <c:axId val="2380061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6895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67.36</c:v>
                </c:pt>
                <c:pt idx="1">
                  <c:v>90.98</c:v>
                </c:pt>
                <c:pt idx="2">
                  <c:v>96.24</c:v>
                </c:pt>
                <c:pt idx="3">
                  <c:v>112.62</c:v>
                </c:pt>
                <c:pt idx="4">
                  <c:v>117.03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65-4EB4-B86C-6CCE272DF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007312"/>
        <c:axId val="238007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98.6</c:v>
                </c:pt>
                <c:pt idx="1">
                  <c:v>100.82</c:v>
                </c:pt>
                <c:pt idx="2">
                  <c:v>101.64</c:v>
                </c:pt>
                <c:pt idx="3">
                  <c:v>96.77</c:v>
                </c:pt>
                <c:pt idx="4">
                  <c:v>95.81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65-4EB4-B86C-6CCE272DF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007312"/>
        <c:axId val="238007704"/>
      </c:lineChart>
      <c:dateAx>
        <c:axId val="238007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8007704"/>
        <c:crosses val="autoZero"/>
        <c:auto val="1"/>
        <c:lblOffset val="100"/>
        <c:baseTimeUnit val="years"/>
      </c:dateAx>
      <c:valAx>
        <c:axId val="238007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8007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215.16</c:v>
                </c:pt>
                <c:pt idx="1">
                  <c:v>187.56</c:v>
                </c:pt>
                <c:pt idx="2">
                  <c:v>182.83</c:v>
                </c:pt>
                <c:pt idx="3">
                  <c:v>156.28</c:v>
                </c:pt>
                <c:pt idx="4">
                  <c:v>150.68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DA-49E8-90F2-3F246DDBC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008880"/>
        <c:axId val="238009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181.67</c:v>
                </c:pt>
                <c:pt idx="1">
                  <c:v>179.55</c:v>
                </c:pt>
                <c:pt idx="2">
                  <c:v>179.16</c:v>
                </c:pt>
                <c:pt idx="3">
                  <c:v>187.18</c:v>
                </c:pt>
                <c:pt idx="4">
                  <c:v>189.58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DA-49E8-90F2-3F246DDBC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008880"/>
        <c:axId val="238009272"/>
      </c:lineChart>
      <c:dateAx>
        <c:axId val="238008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8009272"/>
        <c:crosses val="autoZero"/>
        <c:auto val="1"/>
        <c:lblOffset val="100"/>
        <c:baseTimeUnit val="years"/>
      </c:dateAx>
      <c:valAx>
        <c:axId val="238009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8008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65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</row>
    <row r="3" spans="1:78" ht="9.75" customHeight="1" x14ac:dyDescent="0.15">
      <c r="A3" s="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</row>
    <row r="4" spans="1:78" ht="9.75" customHeight="1" x14ac:dyDescent="0.1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4" t="str">
        <f>データ!H6</f>
        <v>三重県　紀宝町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5"/>
      <c r="AE6" s="85"/>
      <c r="AF6" s="85"/>
      <c r="AG6" s="85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5" t="s">
        <v>1</v>
      </c>
      <c r="C7" s="76"/>
      <c r="D7" s="76"/>
      <c r="E7" s="76"/>
      <c r="F7" s="76"/>
      <c r="G7" s="76"/>
      <c r="H7" s="76"/>
      <c r="I7" s="75" t="s">
        <v>2</v>
      </c>
      <c r="J7" s="76"/>
      <c r="K7" s="76"/>
      <c r="L7" s="76"/>
      <c r="M7" s="76"/>
      <c r="N7" s="76"/>
      <c r="O7" s="77"/>
      <c r="P7" s="78" t="s">
        <v>3</v>
      </c>
      <c r="Q7" s="78"/>
      <c r="R7" s="78"/>
      <c r="S7" s="78"/>
      <c r="T7" s="78"/>
      <c r="U7" s="78"/>
      <c r="V7" s="78"/>
      <c r="W7" s="78" t="s">
        <v>4</v>
      </c>
      <c r="X7" s="78"/>
      <c r="Y7" s="78"/>
      <c r="Z7" s="78"/>
      <c r="AA7" s="78"/>
      <c r="AB7" s="78"/>
      <c r="AC7" s="78"/>
      <c r="AD7" s="78" t="s">
        <v>5</v>
      </c>
      <c r="AE7" s="78"/>
      <c r="AF7" s="78"/>
      <c r="AG7" s="78"/>
      <c r="AH7" s="78"/>
      <c r="AI7" s="78"/>
      <c r="AJ7" s="78"/>
      <c r="AK7" s="4"/>
      <c r="AL7" s="78" t="s">
        <v>6</v>
      </c>
      <c r="AM7" s="78"/>
      <c r="AN7" s="78"/>
      <c r="AO7" s="78"/>
      <c r="AP7" s="78"/>
      <c r="AQ7" s="78"/>
      <c r="AR7" s="78"/>
      <c r="AS7" s="78"/>
      <c r="AT7" s="75" t="s">
        <v>7</v>
      </c>
      <c r="AU7" s="76"/>
      <c r="AV7" s="76"/>
      <c r="AW7" s="76"/>
      <c r="AX7" s="76"/>
      <c r="AY7" s="76"/>
      <c r="AZ7" s="76"/>
      <c r="BA7" s="76"/>
      <c r="BB7" s="78" t="s">
        <v>8</v>
      </c>
      <c r="BC7" s="78"/>
      <c r="BD7" s="78"/>
      <c r="BE7" s="78"/>
      <c r="BF7" s="78"/>
      <c r="BG7" s="78"/>
      <c r="BH7" s="78"/>
      <c r="BI7" s="78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9" t="str">
        <f>データ!$I$6</f>
        <v>法適用</v>
      </c>
      <c r="C8" s="80"/>
      <c r="D8" s="80"/>
      <c r="E8" s="80"/>
      <c r="F8" s="80"/>
      <c r="G8" s="80"/>
      <c r="H8" s="80"/>
      <c r="I8" s="79" t="str">
        <f>データ!$J$6</f>
        <v>水道事業</v>
      </c>
      <c r="J8" s="80"/>
      <c r="K8" s="80"/>
      <c r="L8" s="80"/>
      <c r="M8" s="80"/>
      <c r="N8" s="80"/>
      <c r="O8" s="81"/>
      <c r="P8" s="82" t="str">
        <f>データ!$K$6</f>
        <v>末端給水事業</v>
      </c>
      <c r="Q8" s="82"/>
      <c r="R8" s="82"/>
      <c r="S8" s="82"/>
      <c r="T8" s="82"/>
      <c r="U8" s="82"/>
      <c r="V8" s="82"/>
      <c r="W8" s="82" t="str">
        <f>データ!$L$6</f>
        <v>A7</v>
      </c>
      <c r="X8" s="82"/>
      <c r="Y8" s="82"/>
      <c r="Z8" s="82"/>
      <c r="AA8" s="82"/>
      <c r="AB8" s="82"/>
      <c r="AC8" s="82"/>
      <c r="AD8" s="82" t="str">
        <f>データ!$M$6</f>
        <v>非設置</v>
      </c>
      <c r="AE8" s="82"/>
      <c r="AF8" s="82"/>
      <c r="AG8" s="82"/>
      <c r="AH8" s="82"/>
      <c r="AI8" s="82"/>
      <c r="AJ8" s="82"/>
      <c r="AK8" s="4"/>
      <c r="AL8" s="70">
        <f>データ!$R$6</f>
        <v>11054</v>
      </c>
      <c r="AM8" s="70"/>
      <c r="AN8" s="70"/>
      <c r="AO8" s="70"/>
      <c r="AP8" s="70"/>
      <c r="AQ8" s="70"/>
      <c r="AR8" s="70"/>
      <c r="AS8" s="70"/>
      <c r="AT8" s="66">
        <f>データ!$S$6</f>
        <v>79.62</v>
      </c>
      <c r="AU8" s="67"/>
      <c r="AV8" s="67"/>
      <c r="AW8" s="67"/>
      <c r="AX8" s="67"/>
      <c r="AY8" s="67"/>
      <c r="AZ8" s="67"/>
      <c r="BA8" s="67"/>
      <c r="BB8" s="69">
        <f>データ!$T$6</f>
        <v>138.83000000000001</v>
      </c>
      <c r="BC8" s="69"/>
      <c r="BD8" s="69"/>
      <c r="BE8" s="69"/>
      <c r="BF8" s="69"/>
      <c r="BG8" s="69"/>
      <c r="BH8" s="69"/>
      <c r="BI8" s="69"/>
      <c r="BJ8" s="3"/>
      <c r="BK8" s="3"/>
      <c r="BL8" s="73" t="s">
        <v>10</v>
      </c>
      <c r="BM8" s="74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5" t="s">
        <v>12</v>
      </c>
      <c r="C9" s="76"/>
      <c r="D9" s="76"/>
      <c r="E9" s="76"/>
      <c r="F9" s="76"/>
      <c r="G9" s="76"/>
      <c r="H9" s="76"/>
      <c r="I9" s="75" t="s">
        <v>13</v>
      </c>
      <c r="J9" s="76"/>
      <c r="K9" s="76"/>
      <c r="L9" s="76"/>
      <c r="M9" s="76"/>
      <c r="N9" s="76"/>
      <c r="O9" s="77"/>
      <c r="P9" s="78" t="s">
        <v>14</v>
      </c>
      <c r="Q9" s="78"/>
      <c r="R9" s="78"/>
      <c r="S9" s="78"/>
      <c r="T9" s="78"/>
      <c r="U9" s="78"/>
      <c r="V9" s="78"/>
      <c r="W9" s="78" t="s">
        <v>15</v>
      </c>
      <c r="X9" s="78"/>
      <c r="Y9" s="78"/>
      <c r="Z9" s="78"/>
      <c r="AA9" s="78"/>
      <c r="AB9" s="78"/>
      <c r="AC9" s="78"/>
      <c r="AD9" s="2"/>
      <c r="AE9" s="2"/>
      <c r="AF9" s="2"/>
      <c r="AG9" s="2"/>
      <c r="AH9" s="4"/>
      <c r="AI9" s="4"/>
      <c r="AJ9" s="4"/>
      <c r="AK9" s="4"/>
      <c r="AL9" s="78" t="s">
        <v>16</v>
      </c>
      <c r="AM9" s="78"/>
      <c r="AN9" s="78"/>
      <c r="AO9" s="78"/>
      <c r="AP9" s="78"/>
      <c r="AQ9" s="78"/>
      <c r="AR9" s="78"/>
      <c r="AS9" s="78"/>
      <c r="AT9" s="75" t="s">
        <v>17</v>
      </c>
      <c r="AU9" s="76"/>
      <c r="AV9" s="76"/>
      <c r="AW9" s="76"/>
      <c r="AX9" s="76"/>
      <c r="AY9" s="76"/>
      <c r="AZ9" s="76"/>
      <c r="BA9" s="76"/>
      <c r="BB9" s="78" t="s">
        <v>18</v>
      </c>
      <c r="BC9" s="78"/>
      <c r="BD9" s="78"/>
      <c r="BE9" s="78"/>
      <c r="BF9" s="78"/>
      <c r="BG9" s="78"/>
      <c r="BH9" s="78"/>
      <c r="BI9" s="78"/>
      <c r="BJ9" s="3"/>
      <c r="BK9" s="3"/>
      <c r="BL9" s="64" t="s">
        <v>19</v>
      </c>
      <c r="BM9" s="6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データ!$N$6</f>
        <v>-</v>
      </c>
      <c r="C10" s="67"/>
      <c r="D10" s="67"/>
      <c r="E10" s="67"/>
      <c r="F10" s="67"/>
      <c r="G10" s="67"/>
      <c r="H10" s="67"/>
      <c r="I10" s="66">
        <f>データ!$O$6</f>
        <v>44.74</v>
      </c>
      <c r="J10" s="67"/>
      <c r="K10" s="67"/>
      <c r="L10" s="67"/>
      <c r="M10" s="67"/>
      <c r="N10" s="67"/>
      <c r="O10" s="68"/>
      <c r="P10" s="69">
        <f>データ!$P$6</f>
        <v>96.59</v>
      </c>
      <c r="Q10" s="69"/>
      <c r="R10" s="69"/>
      <c r="S10" s="69"/>
      <c r="T10" s="69"/>
      <c r="U10" s="69"/>
      <c r="V10" s="69"/>
      <c r="W10" s="70">
        <f>データ!$Q$6</f>
        <v>3120</v>
      </c>
      <c r="X10" s="70"/>
      <c r="Y10" s="70"/>
      <c r="Z10" s="70"/>
      <c r="AA10" s="70"/>
      <c r="AB10" s="70"/>
      <c r="AC10" s="70"/>
      <c r="AD10" s="2"/>
      <c r="AE10" s="2"/>
      <c r="AF10" s="2"/>
      <c r="AG10" s="2"/>
      <c r="AH10" s="4"/>
      <c r="AI10" s="4"/>
      <c r="AJ10" s="4"/>
      <c r="AK10" s="4"/>
      <c r="AL10" s="70">
        <f>データ!$U$6</f>
        <v>10567</v>
      </c>
      <c r="AM10" s="70"/>
      <c r="AN10" s="70"/>
      <c r="AO10" s="70"/>
      <c r="AP10" s="70"/>
      <c r="AQ10" s="70"/>
      <c r="AR10" s="70"/>
      <c r="AS10" s="70"/>
      <c r="AT10" s="66">
        <f>データ!$V$6</f>
        <v>15.86</v>
      </c>
      <c r="AU10" s="67"/>
      <c r="AV10" s="67"/>
      <c r="AW10" s="67"/>
      <c r="AX10" s="67"/>
      <c r="AY10" s="67"/>
      <c r="AZ10" s="67"/>
      <c r="BA10" s="67"/>
      <c r="BB10" s="69">
        <f>データ!$W$6</f>
        <v>666.27</v>
      </c>
      <c r="BC10" s="69"/>
      <c r="BD10" s="69"/>
      <c r="BE10" s="69"/>
      <c r="BF10" s="69"/>
      <c r="BG10" s="69"/>
      <c r="BH10" s="69"/>
      <c r="BI10" s="69"/>
      <c r="BJ10" s="2"/>
      <c r="BK10" s="2"/>
      <c r="BL10" s="71" t="s">
        <v>21</v>
      </c>
      <c r="BM10" s="72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0" t="s">
        <v>106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4" t="s">
        <v>26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0" t="s">
        <v>105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 x14ac:dyDescent="0.15">
      <c r="A60" s="2"/>
      <c r="B60" s="61" t="s">
        <v>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4" t="s">
        <v>28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0" t="s">
        <v>107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【112.83】</v>
      </c>
      <c r="F85" s="27" t="str">
        <f>データ!AS6</f>
        <v>【1.05】</v>
      </c>
      <c r="G85" s="27" t="str">
        <f>データ!BD6</f>
        <v>【261.93】</v>
      </c>
      <c r="H85" s="27" t="str">
        <f>データ!BO6</f>
        <v>【270.46】</v>
      </c>
      <c r="I85" s="27" t="str">
        <f>データ!BZ6</f>
        <v>【103.91】</v>
      </c>
      <c r="J85" s="27" t="str">
        <f>データ!CK6</f>
        <v>【167.11】</v>
      </c>
      <c r="K85" s="27" t="str">
        <f>データ!CV6</f>
        <v>【60.27】</v>
      </c>
      <c r="L85" s="27" t="str">
        <f>データ!DG6</f>
        <v>【89.92】</v>
      </c>
      <c r="M85" s="27" t="str">
        <f>データ!DR6</f>
        <v>【48.85】</v>
      </c>
      <c r="N85" s="27" t="str">
        <f>データ!EC6</f>
        <v>【17.80】</v>
      </c>
      <c r="O85" s="27" t="str">
        <f>データ!EN6</f>
        <v>【0.70】</v>
      </c>
    </row>
  </sheetData>
  <sheetProtection algorithmName="SHA-512" hashValue="g0g2lQm0ZhDGkP0iiZxdPNg0xtvmXwUpczwzvyiuGTK552a7T9FwSfSj4S2IUpMGxTF3aDxPG7ThkTv9IUKPYw==" saltValue="rCqCuyeEIenNBfT/9WMQ/w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7" t="s">
        <v>50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51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52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54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55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56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57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58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59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60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61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62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63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64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2018</v>
      </c>
      <c r="C6" s="34">
        <f t="shared" ref="C6:W6" si="3">C7</f>
        <v>245623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三重県　紀宝町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A7</v>
      </c>
      <c r="M6" s="34" t="str">
        <f t="shared" si="3"/>
        <v>非設置</v>
      </c>
      <c r="N6" s="35" t="str">
        <f t="shared" si="3"/>
        <v>-</v>
      </c>
      <c r="O6" s="35">
        <f t="shared" si="3"/>
        <v>44.74</v>
      </c>
      <c r="P6" s="35">
        <f t="shared" si="3"/>
        <v>96.59</v>
      </c>
      <c r="Q6" s="35">
        <f t="shared" si="3"/>
        <v>3120</v>
      </c>
      <c r="R6" s="35">
        <f t="shared" si="3"/>
        <v>11054</v>
      </c>
      <c r="S6" s="35">
        <f t="shared" si="3"/>
        <v>79.62</v>
      </c>
      <c r="T6" s="35">
        <f t="shared" si="3"/>
        <v>138.83000000000001</v>
      </c>
      <c r="U6" s="35">
        <f t="shared" si="3"/>
        <v>10567</v>
      </c>
      <c r="V6" s="35">
        <f t="shared" si="3"/>
        <v>15.86</v>
      </c>
      <c r="W6" s="35">
        <f t="shared" si="3"/>
        <v>666.27</v>
      </c>
      <c r="X6" s="36">
        <f>IF(X7="",NA(),X7)</f>
        <v>79.56</v>
      </c>
      <c r="Y6" s="36">
        <f t="shared" ref="Y6:AG6" si="4">IF(Y7="",NA(),Y7)</f>
        <v>104.36</v>
      </c>
      <c r="Z6" s="36">
        <f t="shared" si="4"/>
        <v>109.77</v>
      </c>
      <c r="AA6" s="36">
        <f t="shared" si="4"/>
        <v>127.54</v>
      </c>
      <c r="AB6" s="36">
        <f t="shared" si="4"/>
        <v>133.09</v>
      </c>
      <c r="AC6" s="36">
        <f t="shared" si="4"/>
        <v>109.49</v>
      </c>
      <c r="AD6" s="36">
        <f t="shared" si="4"/>
        <v>111.06</v>
      </c>
      <c r="AE6" s="36">
        <f t="shared" si="4"/>
        <v>111.34</v>
      </c>
      <c r="AF6" s="36">
        <f t="shared" si="4"/>
        <v>110.02</v>
      </c>
      <c r="AG6" s="36">
        <f t="shared" si="4"/>
        <v>108.76</v>
      </c>
      <c r="AH6" s="35" t="str">
        <f>IF(AH7="","",IF(AH7="-","【-】","【"&amp;SUBSTITUTE(TEXT(AH7,"#,##0.00"),"-","△")&amp;"】"))</f>
        <v>【112.83】</v>
      </c>
      <c r="AI6" s="36">
        <f>IF(AI7="",NA(),AI7)</f>
        <v>149.59</v>
      </c>
      <c r="AJ6" s="36">
        <f t="shared" ref="AJ6:AR6" si="5">IF(AJ7="",NA(),AJ7)</f>
        <v>123.31</v>
      </c>
      <c r="AK6" s="36">
        <f t="shared" si="5"/>
        <v>109.97</v>
      </c>
      <c r="AL6" s="36">
        <f t="shared" si="5"/>
        <v>86.38</v>
      </c>
      <c r="AM6" s="36">
        <f t="shared" si="5"/>
        <v>57.51</v>
      </c>
      <c r="AN6" s="36">
        <f t="shared" si="5"/>
        <v>9.49</v>
      </c>
      <c r="AO6" s="36">
        <f t="shared" si="5"/>
        <v>9.35</v>
      </c>
      <c r="AP6" s="36">
        <f t="shared" si="5"/>
        <v>10.130000000000001</v>
      </c>
      <c r="AQ6" s="36">
        <f t="shared" si="5"/>
        <v>7.31</v>
      </c>
      <c r="AR6" s="36">
        <f t="shared" si="5"/>
        <v>7.48</v>
      </c>
      <c r="AS6" s="35" t="str">
        <f>IF(AS7="","",IF(AS7="-","【-】","【"&amp;SUBSTITUTE(TEXT(AS7,"#,##0.00"),"-","△")&amp;"】"))</f>
        <v>【1.05】</v>
      </c>
      <c r="AT6" s="36">
        <f>IF(AT7="",NA(),AT7)</f>
        <v>85.63</v>
      </c>
      <c r="AU6" s="36">
        <f t="shared" ref="AU6:BC6" si="6">IF(AU7="",NA(),AU7)</f>
        <v>103.72</v>
      </c>
      <c r="AV6" s="36">
        <f t="shared" si="6"/>
        <v>144.68</v>
      </c>
      <c r="AW6" s="36">
        <f t="shared" si="6"/>
        <v>174.47</v>
      </c>
      <c r="AX6" s="36">
        <f t="shared" si="6"/>
        <v>171.28</v>
      </c>
      <c r="AY6" s="36">
        <f t="shared" si="6"/>
        <v>406.37</v>
      </c>
      <c r="AZ6" s="36">
        <f t="shared" si="6"/>
        <v>398.29</v>
      </c>
      <c r="BA6" s="36">
        <f t="shared" si="6"/>
        <v>388.67</v>
      </c>
      <c r="BB6" s="36">
        <f t="shared" si="6"/>
        <v>355.27</v>
      </c>
      <c r="BC6" s="36">
        <f t="shared" si="6"/>
        <v>359.7</v>
      </c>
      <c r="BD6" s="35" t="str">
        <f>IF(BD7="","",IF(BD7="-","【-】","【"&amp;SUBSTITUTE(TEXT(BD7,"#,##0.00"),"-","△")&amp;"】"))</f>
        <v>【261.93】</v>
      </c>
      <c r="BE6" s="36">
        <f>IF(BE7="",NA(),BE7)</f>
        <v>737.29</v>
      </c>
      <c r="BF6" s="36">
        <f t="shared" ref="BF6:BN6" si="7">IF(BF7="",NA(),BF7)</f>
        <v>591.87</v>
      </c>
      <c r="BG6" s="36">
        <f t="shared" si="7"/>
        <v>543.83000000000004</v>
      </c>
      <c r="BH6" s="36">
        <f t="shared" si="7"/>
        <v>522.91</v>
      </c>
      <c r="BI6" s="36">
        <f t="shared" si="7"/>
        <v>499.92</v>
      </c>
      <c r="BJ6" s="36">
        <f t="shared" si="7"/>
        <v>442.54</v>
      </c>
      <c r="BK6" s="36">
        <f t="shared" si="7"/>
        <v>431</v>
      </c>
      <c r="BL6" s="36">
        <f t="shared" si="7"/>
        <v>422.5</v>
      </c>
      <c r="BM6" s="36">
        <f t="shared" si="7"/>
        <v>458.27</v>
      </c>
      <c r="BN6" s="36">
        <f t="shared" si="7"/>
        <v>447.01</v>
      </c>
      <c r="BO6" s="35" t="str">
        <f>IF(BO7="","",IF(BO7="-","【-】","【"&amp;SUBSTITUTE(TEXT(BO7,"#,##0.00"),"-","△")&amp;"】"))</f>
        <v>【270.46】</v>
      </c>
      <c r="BP6" s="36">
        <f>IF(BP7="",NA(),BP7)</f>
        <v>67.36</v>
      </c>
      <c r="BQ6" s="36">
        <f t="shared" ref="BQ6:BY6" si="8">IF(BQ7="",NA(),BQ7)</f>
        <v>90.98</v>
      </c>
      <c r="BR6" s="36">
        <f t="shared" si="8"/>
        <v>96.24</v>
      </c>
      <c r="BS6" s="36">
        <f t="shared" si="8"/>
        <v>112.62</v>
      </c>
      <c r="BT6" s="36">
        <f t="shared" si="8"/>
        <v>117.03</v>
      </c>
      <c r="BU6" s="36">
        <f t="shared" si="8"/>
        <v>98.6</v>
      </c>
      <c r="BV6" s="36">
        <f t="shared" si="8"/>
        <v>100.82</v>
      </c>
      <c r="BW6" s="36">
        <f t="shared" si="8"/>
        <v>101.64</v>
      </c>
      <c r="BX6" s="36">
        <f t="shared" si="8"/>
        <v>96.77</v>
      </c>
      <c r="BY6" s="36">
        <f t="shared" si="8"/>
        <v>95.81</v>
      </c>
      <c r="BZ6" s="35" t="str">
        <f>IF(BZ7="","",IF(BZ7="-","【-】","【"&amp;SUBSTITUTE(TEXT(BZ7,"#,##0.00"),"-","△")&amp;"】"))</f>
        <v>【103.91】</v>
      </c>
      <c r="CA6" s="36">
        <f>IF(CA7="",NA(),CA7)</f>
        <v>215.16</v>
      </c>
      <c r="CB6" s="36">
        <f t="shared" ref="CB6:CJ6" si="9">IF(CB7="",NA(),CB7)</f>
        <v>187.56</v>
      </c>
      <c r="CC6" s="36">
        <f t="shared" si="9"/>
        <v>182.83</v>
      </c>
      <c r="CD6" s="36">
        <f t="shared" si="9"/>
        <v>156.28</v>
      </c>
      <c r="CE6" s="36">
        <f t="shared" si="9"/>
        <v>150.68</v>
      </c>
      <c r="CF6" s="36">
        <f t="shared" si="9"/>
        <v>181.67</v>
      </c>
      <c r="CG6" s="36">
        <f t="shared" si="9"/>
        <v>179.55</v>
      </c>
      <c r="CH6" s="36">
        <f t="shared" si="9"/>
        <v>179.16</v>
      </c>
      <c r="CI6" s="36">
        <f t="shared" si="9"/>
        <v>187.18</v>
      </c>
      <c r="CJ6" s="36">
        <f t="shared" si="9"/>
        <v>189.58</v>
      </c>
      <c r="CK6" s="35" t="str">
        <f>IF(CK7="","",IF(CK7="-","【-】","【"&amp;SUBSTITUTE(TEXT(CK7,"#,##0.00"),"-","△")&amp;"】"))</f>
        <v>【167.11】</v>
      </c>
      <c r="CL6" s="36">
        <f>IF(CL7="",NA(),CL7)</f>
        <v>75.22</v>
      </c>
      <c r="CM6" s="36">
        <f t="shared" ref="CM6:CU6" si="10">IF(CM7="",NA(),CM7)</f>
        <v>69.069999999999993</v>
      </c>
      <c r="CN6" s="36">
        <f t="shared" si="10"/>
        <v>69.37</v>
      </c>
      <c r="CO6" s="36">
        <f t="shared" si="10"/>
        <v>67.81</v>
      </c>
      <c r="CP6" s="36">
        <f t="shared" si="10"/>
        <v>64.56</v>
      </c>
      <c r="CQ6" s="36">
        <f t="shared" si="10"/>
        <v>53.61</v>
      </c>
      <c r="CR6" s="36">
        <f t="shared" si="10"/>
        <v>53.52</v>
      </c>
      <c r="CS6" s="36">
        <f t="shared" si="10"/>
        <v>54.24</v>
      </c>
      <c r="CT6" s="36">
        <f t="shared" si="10"/>
        <v>55.88</v>
      </c>
      <c r="CU6" s="36">
        <f t="shared" si="10"/>
        <v>55.22</v>
      </c>
      <c r="CV6" s="35" t="str">
        <f>IF(CV7="","",IF(CV7="-","【-】","【"&amp;SUBSTITUTE(TEXT(CV7,"#,##0.00"),"-","△")&amp;"】"))</f>
        <v>【60.27】</v>
      </c>
      <c r="CW6" s="36">
        <f>IF(CW7="",NA(),CW7)</f>
        <v>69.97</v>
      </c>
      <c r="CX6" s="36">
        <f t="shared" ref="CX6:DF6" si="11">IF(CX7="",NA(),CX7)</f>
        <v>75.260000000000005</v>
      </c>
      <c r="CY6" s="36">
        <f t="shared" si="11"/>
        <v>74.510000000000005</v>
      </c>
      <c r="CZ6" s="36">
        <f t="shared" si="11"/>
        <v>74.459999999999994</v>
      </c>
      <c r="DA6" s="36">
        <f t="shared" si="11"/>
        <v>76.58</v>
      </c>
      <c r="DB6" s="36">
        <f t="shared" si="11"/>
        <v>81.31</v>
      </c>
      <c r="DC6" s="36">
        <f t="shared" si="11"/>
        <v>81.459999999999994</v>
      </c>
      <c r="DD6" s="36">
        <f t="shared" si="11"/>
        <v>81.680000000000007</v>
      </c>
      <c r="DE6" s="36">
        <f t="shared" si="11"/>
        <v>80.989999999999995</v>
      </c>
      <c r="DF6" s="36">
        <f t="shared" si="11"/>
        <v>80.930000000000007</v>
      </c>
      <c r="DG6" s="35" t="str">
        <f>IF(DG7="","",IF(DG7="-","【-】","【"&amp;SUBSTITUTE(TEXT(DG7,"#,##0.00"),"-","△")&amp;"】"))</f>
        <v>【89.92】</v>
      </c>
      <c r="DH6" s="36">
        <f>IF(DH7="",NA(),DH7)</f>
        <v>51.5</v>
      </c>
      <c r="DI6" s="36">
        <f t="shared" ref="DI6:DQ6" si="12">IF(DI7="",NA(),DI7)</f>
        <v>54.39</v>
      </c>
      <c r="DJ6" s="36">
        <f t="shared" si="12"/>
        <v>57.27</v>
      </c>
      <c r="DK6" s="36">
        <f t="shared" si="12"/>
        <v>59.12</v>
      </c>
      <c r="DL6" s="36">
        <f t="shared" si="12"/>
        <v>57.47</v>
      </c>
      <c r="DM6" s="36">
        <f t="shared" si="12"/>
        <v>46.67</v>
      </c>
      <c r="DN6" s="36">
        <f t="shared" si="12"/>
        <v>47.7</v>
      </c>
      <c r="DO6" s="36">
        <f t="shared" si="12"/>
        <v>48.14</v>
      </c>
      <c r="DP6" s="36">
        <f t="shared" si="12"/>
        <v>46.61</v>
      </c>
      <c r="DQ6" s="36">
        <f t="shared" si="12"/>
        <v>47.97</v>
      </c>
      <c r="DR6" s="35" t="str">
        <f>IF(DR7="","",IF(DR7="-","【-】","【"&amp;SUBSTITUTE(TEXT(DR7,"#,##0.00"),"-","△")&amp;"】"))</f>
        <v>【48.85】</v>
      </c>
      <c r="DS6" s="36">
        <f>IF(DS7="",NA(),DS7)</f>
        <v>8.34</v>
      </c>
      <c r="DT6" s="35">
        <f t="shared" ref="DT6:EB6" si="13">IF(DT7="",NA(),DT7)</f>
        <v>0</v>
      </c>
      <c r="DU6" s="36">
        <f t="shared" si="13"/>
        <v>10.43</v>
      </c>
      <c r="DV6" s="36">
        <f t="shared" si="13"/>
        <v>22.52</v>
      </c>
      <c r="DW6" s="36">
        <f t="shared" si="13"/>
        <v>28.68</v>
      </c>
      <c r="DX6" s="36">
        <f t="shared" si="13"/>
        <v>10.029999999999999</v>
      </c>
      <c r="DY6" s="36">
        <f t="shared" si="13"/>
        <v>7.26</v>
      </c>
      <c r="DZ6" s="36">
        <f t="shared" si="13"/>
        <v>11.13</v>
      </c>
      <c r="EA6" s="36">
        <f t="shared" si="13"/>
        <v>10.84</v>
      </c>
      <c r="EB6" s="36">
        <f t="shared" si="13"/>
        <v>15.33</v>
      </c>
      <c r="EC6" s="35" t="str">
        <f>IF(EC7="","",IF(EC7="-","【-】","【"&amp;SUBSTITUTE(TEXT(EC7,"#,##0.00"),"-","△")&amp;"】"))</f>
        <v>【17.80】</v>
      </c>
      <c r="ED6" s="36">
        <f>IF(ED7="",NA(),ED7)</f>
        <v>0.7</v>
      </c>
      <c r="EE6" s="35">
        <f t="shared" ref="EE6:EM6" si="14">IF(EE7="",NA(),EE7)</f>
        <v>0</v>
      </c>
      <c r="EF6" s="35">
        <f t="shared" si="14"/>
        <v>0</v>
      </c>
      <c r="EG6" s="35">
        <f t="shared" si="14"/>
        <v>0</v>
      </c>
      <c r="EH6" s="35">
        <f t="shared" si="14"/>
        <v>0</v>
      </c>
      <c r="EI6" s="36">
        <f t="shared" si="14"/>
        <v>0.68</v>
      </c>
      <c r="EJ6" s="36">
        <f t="shared" si="14"/>
        <v>1.65</v>
      </c>
      <c r="EK6" s="36">
        <f t="shared" si="14"/>
        <v>0.47</v>
      </c>
      <c r="EL6" s="36">
        <f t="shared" si="14"/>
        <v>0.39</v>
      </c>
      <c r="EM6" s="36">
        <f t="shared" si="14"/>
        <v>0.43</v>
      </c>
      <c r="EN6" s="35" t="str">
        <f>IF(EN7="","",IF(EN7="-","【-】","【"&amp;SUBSTITUTE(TEXT(EN7,"#,##0.00"),"-","△")&amp;"】"))</f>
        <v>【0.70】</v>
      </c>
    </row>
    <row r="7" spans="1:144" s="37" customFormat="1" x14ac:dyDescent="0.15">
      <c r="A7" s="29"/>
      <c r="B7" s="38">
        <v>2018</v>
      </c>
      <c r="C7" s="38">
        <v>245623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44.74</v>
      </c>
      <c r="P7" s="39">
        <v>96.59</v>
      </c>
      <c r="Q7" s="39">
        <v>3120</v>
      </c>
      <c r="R7" s="39">
        <v>11054</v>
      </c>
      <c r="S7" s="39">
        <v>79.62</v>
      </c>
      <c r="T7" s="39">
        <v>138.83000000000001</v>
      </c>
      <c r="U7" s="39">
        <v>10567</v>
      </c>
      <c r="V7" s="39">
        <v>15.86</v>
      </c>
      <c r="W7" s="39">
        <v>666.27</v>
      </c>
      <c r="X7" s="39">
        <v>79.56</v>
      </c>
      <c r="Y7" s="39">
        <v>104.36</v>
      </c>
      <c r="Z7" s="39">
        <v>109.77</v>
      </c>
      <c r="AA7" s="39">
        <v>127.54</v>
      </c>
      <c r="AB7" s="39">
        <v>133.09</v>
      </c>
      <c r="AC7" s="39">
        <v>109.49</v>
      </c>
      <c r="AD7" s="39">
        <v>111.06</v>
      </c>
      <c r="AE7" s="39">
        <v>111.34</v>
      </c>
      <c r="AF7" s="39">
        <v>110.02</v>
      </c>
      <c r="AG7" s="39">
        <v>108.76</v>
      </c>
      <c r="AH7" s="39">
        <v>112.83</v>
      </c>
      <c r="AI7" s="39">
        <v>149.59</v>
      </c>
      <c r="AJ7" s="39">
        <v>123.31</v>
      </c>
      <c r="AK7" s="39">
        <v>109.97</v>
      </c>
      <c r="AL7" s="39">
        <v>86.38</v>
      </c>
      <c r="AM7" s="39">
        <v>57.51</v>
      </c>
      <c r="AN7" s="39">
        <v>9.49</v>
      </c>
      <c r="AO7" s="39">
        <v>9.35</v>
      </c>
      <c r="AP7" s="39">
        <v>10.130000000000001</v>
      </c>
      <c r="AQ7" s="39">
        <v>7.31</v>
      </c>
      <c r="AR7" s="39">
        <v>7.48</v>
      </c>
      <c r="AS7" s="39">
        <v>1.05</v>
      </c>
      <c r="AT7" s="39">
        <v>85.63</v>
      </c>
      <c r="AU7" s="39">
        <v>103.72</v>
      </c>
      <c r="AV7" s="39">
        <v>144.68</v>
      </c>
      <c r="AW7" s="39">
        <v>174.47</v>
      </c>
      <c r="AX7" s="39">
        <v>171.28</v>
      </c>
      <c r="AY7" s="39">
        <v>406.37</v>
      </c>
      <c r="AZ7" s="39">
        <v>398.29</v>
      </c>
      <c r="BA7" s="39">
        <v>388.67</v>
      </c>
      <c r="BB7" s="39">
        <v>355.27</v>
      </c>
      <c r="BC7" s="39">
        <v>359.7</v>
      </c>
      <c r="BD7" s="39">
        <v>261.93</v>
      </c>
      <c r="BE7" s="39">
        <v>737.29</v>
      </c>
      <c r="BF7" s="39">
        <v>591.87</v>
      </c>
      <c r="BG7" s="39">
        <v>543.83000000000004</v>
      </c>
      <c r="BH7" s="39">
        <v>522.91</v>
      </c>
      <c r="BI7" s="39">
        <v>499.92</v>
      </c>
      <c r="BJ7" s="39">
        <v>442.54</v>
      </c>
      <c r="BK7" s="39">
        <v>431</v>
      </c>
      <c r="BL7" s="39">
        <v>422.5</v>
      </c>
      <c r="BM7" s="39">
        <v>458.27</v>
      </c>
      <c r="BN7" s="39">
        <v>447.01</v>
      </c>
      <c r="BO7" s="39">
        <v>270.45999999999998</v>
      </c>
      <c r="BP7" s="39">
        <v>67.36</v>
      </c>
      <c r="BQ7" s="39">
        <v>90.98</v>
      </c>
      <c r="BR7" s="39">
        <v>96.24</v>
      </c>
      <c r="BS7" s="39">
        <v>112.62</v>
      </c>
      <c r="BT7" s="39">
        <v>117.03</v>
      </c>
      <c r="BU7" s="39">
        <v>98.6</v>
      </c>
      <c r="BV7" s="39">
        <v>100.82</v>
      </c>
      <c r="BW7" s="39">
        <v>101.64</v>
      </c>
      <c r="BX7" s="39">
        <v>96.77</v>
      </c>
      <c r="BY7" s="39">
        <v>95.81</v>
      </c>
      <c r="BZ7" s="39">
        <v>103.91</v>
      </c>
      <c r="CA7" s="39">
        <v>215.16</v>
      </c>
      <c r="CB7" s="39">
        <v>187.56</v>
      </c>
      <c r="CC7" s="39">
        <v>182.83</v>
      </c>
      <c r="CD7" s="39">
        <v>156.28</v>
      </c>
      <c r="CE7" s="39">
        <v>150.68</v>
      </c>
      <c r="CF7" s="39">
        <v>181.67</v>
      </c>
      <c r="CG7" s="39">
        <v>179.55</v>
      </c>
      <c r="CH7" s="39">
        <v>179.16</v>
      </c>
      <c r="CI7" s="39">
        <v>187.18</v>
      </c>
      <c r="CJ7" s="39">
        <v>189.58</v>
      </c>
      <c r="CK7" s="39">
        <v>167.11</v>
      </c>
      <c r="CL7" s="39">
        <v>75.22</v>
      </c>
      <c r="CM7" s="39">
        <v>69.069999999999993</v>
      </c>
      <c r="CN7" s="39">
        <v>69.37</v>
      </c>
      <c r="CO7" s="39">
        <v>67.81</v>
      </c>
      <c r="CP7" s="39">
        <v>64.56</v>
      </c>
      <c r="CQ7" s="39">
        <v>53.61</v>
      </c>
      <c r="CR7" s="39">
        <v>53.52</v>
      </c>
      <c r="CS7" s="39">
        <v>54.24</v>
      </c>
      <c r="CT7" s="39">
        <v>55.88</v>
      </c>
      <c r="CU7" s="39">
        <v>55.22</v>
      </c>
      <c r="CV7" s="39">
        <v>60.27</v>
      </c>
      <c r="CW7" s="39">
        <v>69.97</v>
      </c>
      <c r="CX7" s="39">
        <v>75.260000000000005</v>
      </c>
      <c r="CY7" s="39">
        <v>74.510000000000005</v>
      </c>
      <c r="CZ7" s="39">
        <v>74.459999999999994</v>
      </c>
      <c r="DA7" s="39">
        <v>76.58</v>
      </c>
      <c r="DB7" s="39">
        <v>81.31</v>
      </c>
      <c r="DC7" s="39">
        <v>81.459999999999994</v>
      </c>
      <c r="DD7" s="39">
        <v>81.680000000000007</v>
      </c>
      <c r="DE7" s="39">
        <v>80.989999999999995</v>
      </c>
      <c r="DF7" s="39">
        <v>80.930000000000007</v>
      </c>
      <c r="DG7" s="39">
        <v>89.92</v>
      </c>
      <c r="DH7" s="39">
        <v>51.5</v>
      </c>
      <c r="DI7" s="39">
        <v>54.39</v>
      </c>
      <c r="DJ7" s="39">
        <v>57.27</v>
      </c>
      <c r="DK7" s="39">
        <v>59.12</v>
      </c>
      <c r="DL7" s="39">
        <v>57.47</v>
      </c>
      <c r="DM7" s="39">
        <v>46.67</v>
      </c>
      <c r="DN7" s="39">
        <v>47.7</v>
      </c>
      <c r="DO7" s="39">
        <v>48.14</v>
      </c>
      <c r="DP7" s="39">
        <v>46.61</v>
      </c>
      <c r="DQ7" s="39">
        <v>47.97</v>
      </c>
      <c r="DR7" s="39">
        <v>48.85</v>
      </c>
      <c r="DS7" s="39">
        <v>8.34</v>
      </c>
      <c r="DT7" s="39">
        <v>0</v>
      </c>
      <c r="DU7" s="39">
        <v>10.43</v>
      </c>
      <c r="DV7" s="39">
        <v>22.52</v>
      </c>
      <c r="DW7" s="39">
        <v>28.68</v>
      </c>
      <c r="DX7" s="39">
        <v>10.029999999999999</v>
      </c>
      <c r="DY7" s="39">
        <v>7.26</v>
      </c>
      <c r="DZ7" s="39">
        <v>11.13</v>
      </c>
      <c r="EA7" s="39">
        <v>10.84</v>
      </c>
      <c r="EB7" s="39">
        <v>15.33</v>
      </c>
      <c r="EC7" s="39">
        <v>17.8</v>
      </c>
      <c r="ED7" s="39">
        <v>0.7</v>
      </c>
      <c r="EE7" s="39">
        <v>0</v>
      </c>
      <c r="EF7" s="39">
        <v>0</v>
      </c>
      <c r="EG7" s="39">
        <v>0</v>
      </c>
      <c r="EH7" s="39">
        <v>0</v>
      </c>
      <c r="EI7" s="39">
        <v>0.68</v>
      </c>
      <c r="EJ7" s="39">
        <v>1.65</v>
      </c>
      <c r="EK7" s="39">
        <v>0.47</v>
      </c>
      <c r="EL7" s="39">
        <v>0.39</v>
      </c>
      <c r="EM7" s="39">
        <v>0.43</v>
      </c>
      <c r="EN7" s="39">
        <v>0.7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>DATEVALUE($B$6-4&amp;"年1月1日")</f>
        <v>41640</v>
      </c>
      <c r="C10" s="43">
        <f>DATEVALUE($B$6-3&amp;"年1月1日")</f>
        <v>42005</v>
      </c>
      <c r="D10" s="43">
        <f>DATEVALUE($B$6-2&amp;"年1月1日")</f>
        <v>42370</v>
      </c>
      <c r="E10" s="43">
        <f>DATEVALUE($B$6-1&amp;"年1月1日")</f>
        <v>42736</v>
      </c>
      <c r="F10" s="43">
        <f>DATEVALUE($B$6&amp;"年1月1日")</f>
        <v>43101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lg2815-user</cp:lastModifiedBy>
  <cp:lastPrinted>2020-01-22T00:09:35Z</cp:lastPrinted>
  <dcterms:created xsi:type="dcterms:W3CDTF">2019-12-05T04:19:45Z</dcterms:created>
  <dcterms:modified xsi:type="dcterms:W3CDTF">2020-01-28T01:05:38Z</dcterms:modified>
  <cp:category/>
</cp:coreProperties>
</file>