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0823\Desktop\①地域振興係の仕事（吉田）\水道に関する調査\経営比較分析に関する調査\31.1.22　経営比較分析調査\"/>
    </mc:Choice>
  </mc:AlternateContent>
  <workbookProtection workbookAlgorithmName="SHA-512" workbookHashValue="FgjjgfuNPa0aVbj5vIGfJgwQlmb/4IDeUZ6VS/cJ9ciNng7lRbZvtG/iVzzIp+Z3bSrN7prvheFYJPade7UrOA==" workbookSaltValue="Hdr0fYNm1v/hc/QteCvjNQ==" workbookSpinCount="100000" lockStructure="1"/>
  <bookViews>
    <workbookView xWindow="0" yWindow="0" windowWidth="20490" windowHeight="7530"/>
  </bookViews>
  <sheets>
    <sheet name="法非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<sst xmlns="http://schemas.openxmlformats.org/spreadsheetml/2006/main" count="237" uniqueCount="124">
  <si>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</si>
  <si>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</si>
  <si>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</si>
  <si>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</si>
  <si>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</si>
  <si>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</si>
  <si>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</si>
  <si>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</si>
  <si>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</si>
  <si>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</si>
  <si>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</si>
  <si>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</si>
  <si>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</si>
  <si>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</si>
  <si>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</si>
  <si>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</si>
  <si>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</si>
  <si>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</si>
  <si>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</si>
  <si>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</si>
  <si>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</si>
  <si>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</si>
  <si>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</si>
  <si>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</si>
  <si>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</si>
  <si>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</si>
  <si>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</si>
  <si>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</si>
  <si>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</si>
  <si>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</si>
  <si>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</si>
  <si>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</si>
  <si>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</si>
  <si>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</si>
  <si>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</si>
  <si>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</si>
  <si>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</si>
  <si>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</si>
  <si>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</si>
  <si>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</si>
  <si>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</si>
  <si>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</si>
  <si>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</si>
  <si>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</si>
  <si>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</si>
  <si>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</si>
  <si>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</si>
  <si>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</si>
  <si>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</si>
  <si>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</si>
  <si>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</si>
  <si>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</si>
  <si>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</si>
  <si>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</si>
  <si>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</si>
  <si>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</si>
  <si>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</si>
  <si>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</si>
  <si>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</si>
  <si>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</si>
  <si>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</si>
  <si>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</si>
  <si>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</si>
  <si>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</si>
  <si>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</si>
  <si>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</si>
  <si>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</si>
  <si>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</si>
  <si>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</si>
  <si>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</si>
  <si>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</si>
  <si>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</si>
  <si>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</si>
  <si>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</si>
  <si>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</si>
  <si>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</si>
  <si>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</si>
  <si>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</si>
  <si>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</si>
  <si>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</si>
  <si>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</si>
  <si>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</si>
  <si>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</si>
  <si>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</si>
  <si>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</si>
  <si>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</si>
  <si>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</si>
  <si>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</si>
  <si>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</si>
  <si>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</si>
  <si>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</si>
  <si>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</si>
  <si>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</si>
  <si>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</si>
  <si>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</si>
  <si>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</si>
  <si>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</si>
  <si>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</si>
  <si>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</si>
  <si>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</si>
  <si>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</si>
  <si>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</si>
  <si>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</si>
  <si>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</si>
  <si>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</si>
  <si>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</si>
  <si>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</si>
  <si>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</si>
  <si>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熊野市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</si>
  <si>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</si>
  <si>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</si>
  <si>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</si>
  <si>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</si>
  <si>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</si>
  <si>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</si>
  <si>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</si>
  <si>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</si>
  <si>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</si>
  <si>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</si>
  <si>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</si>
  <si>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</si>
  <si>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 更新率が0％になっているのは、紀和地区の水道施設が西部簡易水道の一部を除き、平成15年以降に整備しているため、ここ5年間管路の更新をしていないことによります。</t>
    <phoneticPr fontId="4"/>
  </si>
  <si>
    <t>①収益的収支比率について
　28、29年度と2年連続して比率が上がっており、少しずつですが経営の健全化が図られつつあります。しかしながら、類似団体より約20％低く、今後も経営改善に向けた取組が必要です。
④企業債残高対給水収益比率について
　近年水道施設の更新がないことから比率が下がってます。施設更新時の起債により比率が上昇するので、施設、人口規模に応じた工事設計を行い、過剰投資にならないようにすることが必要です。
⑤料金回収率について
　類似団体より約19％低い値となっており、一般会計からの繰入金への依存度の高さがうかがえます。抜本的な経営改善を行い、類似団体に近づける努力が必要です。
⑥給水原価について
　29年度はここ5年間で一番低い原価となっていることから、経営改善に向けた取組が少しずつ進んでいることが分かります。
⑦施設利用率について
　利用率の低さは、給水人口の減少によるものであり、「利用率が低い＝経営効率が悪い」とはなりません。紀和水道は有収率が高く、「利用率の低さ＝漏水が少ない効率的な浄水場管理」と考えられます。
⑧有収率について
　有収率が96.8％と高い水準で推移していることから、施設の稼働が十分に収益につながっていると考えられます。</t>
    <rPh sb="20" eb="21">
      <t>ド</t>
    </rPh>
    <rPh sb="23" eb="24">
      <t>ネン</t>
    </rPh>
    <rPh sb="24" eb="26">
      <t>レンゾク</t>
    </rPh>
    <rPh sb="28" eb="30">
      <t>ヒリツ</t>
    </rPh>
    <rPh sb="31" eb="32">
      <t>ア</t>
    </rPh>
    <rPh sb="38" eb="39">
      <t>スコ</t>
    </rPh>
    <rPh sb="45" eb="47">
      <t>ケイエイ</t>
    </rPh>
    <rPh sb="48" eb="51">
      <t>ケンゼンカ</t>
    </rPh>
    <rPh sb="52" eb="53">
      <t>ハカ</t>
    </rPh>
    <rPh sb="69" eb="71">
      <t>ルイジ</t>
    </rPh>
    <rPh sb="71" eb="73">
      <t>ダンタイ</t>
    </rPh>
    <rPh sb="75" eb="76">
      <t>ヤク</t>
    </rPh>
    <rPh sb="79" eb="80">
      <t>ヒク</t>
    </rPh>
    <rPh sb="82" eb="84">
      <t>コンゴ</t>
    </rPh>
    <rPh sb="96" eb="98">
      <t>ヒツヨウ</t>
    </rPh>
    <rPh sb="147" eb="149">
      <t>シセツ</t>
    </rPh>
    <rPh sb="149" eb="151">
      <t>コウシン</t>
    </rPh>
    <rPh sb="151" eb="152">
      <t>ジ</t>
    </rPh>
    <rPh sb="153" eb="155">
      <t>キサイ</t>
    </rPh>
    <rPh sb="158" eb="160">
      <t>ヒリツ</t>
    </rPh>
    <rPh sb="161" eb="163">
      <t>ジョウショウ</t>
    </rPh>
    <rPh sb="168" eb="170">
      <t>シセツ</t>
    </rPh>
    <rPh sb="171" eb="173">
      <t>ジンコウ</t>
    </rPh>
    <rPh sb="173" eb="175">
      <t>キボ</t>
    </rPh>
    <rPh sb="176" eb="177">
      <t>オウ</t>
    </rPh>
    <rPh sb="179" eb="181">
      <t>コウジ</t>
    </rPh>
    <rPh sb="181" eb="183">
      <t>セッケイ</t>
    </rPh>
    <rPh sb="184" eb="185">
      <t>オコナ</t>
    </rPh>
    <rPh sb="187" eb="189">
      <t>カジョウ</t>
    </rPh>
    <rPh sb="189" eb="191">
      <t>トウシ</t>
    </rPh>
    <rPh sb="204" eb="206">
      <t>ヒツヨウ</t>
    </rPh>
    <rPh sb="222" eb="224">
      <t>ルイジ</t>
    </rPh>
    <rPh sb="224" eb="226">
      <t>ダンタイ</t>
    </rPh>
    <rPh sb="228" eb="229">
      <t>ヤク</t>
    </rPh>
    <rPh sb="232" eb="233">
      <t>ヒク</t>
    </rPh>
    <rPh sb="234" eb="235">
      <t>アタイ</t>
    </rPh>
    <rPh sb="254" eb="257">
      <t>イゾンド</t>
    </rPh>
    <rPh sb="258" eb="259">
      <t>タカ</t>
    </rPh>
    <rPh sb="268" eb="271">
      <t>バッポンテキ</t>
    </rPh>
    <rPh sb="311" eb="312">
      <t>ネン</t>
    </rPh>
    <rPh sb="312" eb="313">
      <t>ド</t>
    </rPh>
    <rPh sb="317" eb="319">
      <t>ネンカン</t>
    </rPh>
    <rPh sb="320" eb="322">
      <t>イチバン</t>
    </rPh>
    <rPh sb="322" eb="323">
      <t>ヒク</t>
    </rPh>
    <rPh sb="324" eb="326">
      <t>ゲンカ</t>
    </rPh>
    <rPh sb="379" eb="381">
      <t>リヨウ</t>
    </rPh>
    <rPh sb="381" eb="382">
      <t>リツ</t>
    </rPh>
    <rPh sb="383" eb="384">
      <t>ヒク</t>
    </rPh>
    <rPh sb="387" eb="389">
      <t>キュウスイ</t>
    </rPh>
    <rPh sb="389" eb="391">
      <t>ジンコウ</t>
    </rPh>
    <rPh sb="392" eb="394">
      <t>ゲンショウ</t>
    </rPh>
    <rPh sb="404" eb="406">
      <t>リヨウ</t>
    </rPh>
    <rPh sb="406" eb="407">
      <t>リツ</t>
    </rPh>
    <rPh sb="408" eb="409">
      <t>ヒク</t>
    </rPh>
    <rPh sb="411" eb="413">
      <t>ケイエイ</t>
    </rPh>
    <rPh sb="413" eb="415">
      <t>コウリツ</t>
    </rPh>
    <rPh sb="416" eb="417">
      <t>ワル</t>
    </rPh>
    <rPh sb="427" eb="431">
      <t>キワスイドウ</t>
    </rPh>
    <rPh sb="432" eb="435">
      <t>ユウシュウリツ</t>
    </rPh>
    <rPh sb="436" eb="437">
      <t>タカ</t>
    </rPh>
    <rPh sb="444" eb="445">
      <t>ヒク</t>
    </rPh>
    <rPh sb="450" eb="451">
      <t>スク</t>
    </rPh>
    <rPh sb="455" eb="456">
      <t>テキ</t>
    </rPh>
    <rPh sb="464" eb="465">
      <t>カンガ</t>
    </rPh>
    <phoneticPr fontId="4"/>
  </si>
  <si>
    <t>1.経営の健全性・効率性について　
　①・④・⑤・⑥のグラフにおいて、29年度が一番よい数値を示しており、経営状況の改善が進んでいると感じられます。しかしながら、類似団体との比較からも健全な経営あるとは言い難い状況です。
　一方、施設の維持管理については、⑦・⑧のグラフから効率よく健全に運営されていることが分かります。
　このことから、紀和地区水道事業は、効率よく運営されているものの、経営の健全化には一層の改善が必要です。
2.老朽化の状況について
西部簡易水道の一部で昭和50年代に布設された水道管がまもなく耐用年数を超え、更新が必要となってきます。更新費用が水道料金として住民負担となるので、無理のない更新計画の策定が必要です。</t>
    <rPh sb="37" eb="39">
      <t>ネンド</t>
    </rPh>
    <rPh sb="40" eb="42">
      <t>イチバン</t>
    </rPh>
    <rPh sb="44" eb="46">
      <t>スウチ</t>
    </rPh>
    <rPh sb="47" eb="48">
      <t>シメ</t>
    </rPh>
    <rPh sb="81" eb="85">
      <t>ルイジダンタイ</t>
    </rPh>
    <rPh sb="87" eb="89">
      <t>ヒカク</t>
    </rPh>
    <rPh sb="92" eb="94">
      <t>ケンゼン</t>
    </rPh>
    <rPh sb="101" eb="102">
      <t>イ</t>
    </rPh>
    <rPh sb="103" eb="104">
      <t>ガタ</t>
    </rPh>
    <rPh sb="105" eb="107">
      <t>ジョウキョウ</t>
    </rPh>
    <rPh sb="141" eb="143">
      <t>ケンゼン</t>
    </rPh>
    <rPh sb="194" eb="196">
      <t>ケイエイ</t>
    </rPh>
    <rPh sb="199" eb="200">
      <t>カ</t>
    </rPh>
    <rPh sb="205" eb="207">
      <t>カイゼン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</si>
</sst>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5-4A50-9404-F84170A69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</c:v>
                </c:pt>
                <c:pt idx="1">
                  <c:v>0.91</c:v>
                </c:pt>
                <c:pt idx="2">
                  <c:v>1.26</c:v>
                </c:pt>
                <c:pt idx="3">
                  <c:v>0.78</c:v>
                </c:pt>
                <c:pt idx="4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5-4A50-9404-F84170A69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48.74</c:v>
                </c:pt>
                <c:pt idx="1">
                  <c:v>47.72</c:v>
                </c:pt>
                <c:pt idx="2">
                  <c:v>46.45</c:v>
                </c:pt>
                <c:pt idx="3">
                  <c:v>45.54</c:v>
                </c:pt>
                <c:pt idx="4">
                  <c:v>45.37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F-435C-806B-60CDCEA0A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50.49</c:v>
                </c:pt>
                <c:pt idx="1">
                  <c:v>48.36</c:v>
                </c:pt>
                <c:pt idx="2">
                  <c:v>48.7</c:v>
                </c:pt>
                <c:pt idx="3">
                  <c:v>46.9</c:v>
                </c:pt>
                <c:pt idx="4">
                  <c:v>47.95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F-435C-806B-60CDCEA0A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96.8</c:v>
                </c:pt>
                <c:pt idx="1">
                  <c:v>96.8</c:v>
                </c:pt>
                <c:pt idx="2">
                  <c:v>96.8</c:v>
                </c:pt>
                <c:pt idx="3">
                  <c:v>96.8</c:v>
                </c:pt>
                <c:pt idx="4">
                  <c:v>96.8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1-4DAE-BD5F-D9E6888A7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74.209999999999994</c:v>
                </c:pt>
                <c:pt idx="1">
                  <c:v>75.239999999999995</c:v>
                </c:pt>
                <c:pt idx="2">
                  <c:v>74.959999999999994</c:v>
                </c:pt>
                <c:pt idx="3">
                  <c:v>74.63</c:v>
                </c:pt>
                <c:pt idx="4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1-4DAE-BD5F-D9E6888A7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40.6</c:v>
                </c:pt>
                <c:pt idx="1">
                  <c:v>39.200000000000003</c:v>
                </c:pt>
                <c:pt idx="2">
                  <c:v>39.909999999999997</c:v>
                </c:pt>
                <c:pt idx="3">
                  <c:v>44.22</c:v>
                </c:pt>
                <c:pt idx="4">
                  <c:v>54.95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B-4FD4-A1B5-9231F6D2D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71.66</c:v>
                </c:pt>
                <c:pt idx="1">
                  <c:v>73.06</c:v>
                </c:pt>
                <c:pt idx="2">
                  <c:v>72.03</c:v>
                </c:pt>
                <c:pt idx="3">
                  <c:v>72.11</c:v>
                </c:pt>
                <c:pt idx="4">
                  <c:v>74.05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B-4FD4-A1B5-9231F6D2D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6-425A-BF60-649526432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6-425A-BF60-649526432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B-4C52-88BA-2EF3236D0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B-4C52-88BA-2EF3236D0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A-42B4-B1B8-160B4498D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A-42B4-B1B8-160B4498D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A-497E-B543-5BF14C138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A-497E-B543-5BF14C138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3374.48</c:v>
                </c:pt>
                <c:pt idx="1">
                  <c:v>2886.41</c:v>
                </c:pt>
                <c:pt idx="2">
                  <c:v>2642.27</c:v>
                </c:pt>
                <c:pt idx="3">
                  <c:v>2390.69</c:v>
                </c:pt>
                <c:pt idx="4">
                  <c:v>2165.37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A-421E-BACF-F7CB04EFD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1462.56</c:v>
                </c:pt>
                <c:pt idx="1">
                  <c:v>1486.62</c:v>
                </c:pt>
                <c:pt idx="2">
                  <c:v>1510.14</c:v>
                </c:pt>
                <c:pt idx="3">
                  <c:v>1595.62</c:v>
                </c:pt>
                <c:pt idx="4">
                  <c:v>1302.33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A-421E-BACF-F7CB04EFD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16.96</c:v>
                </c:pt>
                <c:pt idx="1">
                  <c:v>18.13</c:v>
                </c:pt>
                <c:pt idx="2">
                  <c:v>17.309999999999999</c:v>
                </c:pt>
                <c:pt idx="3">
                  <c:v>19.39</c:v>
                </c:pt>
                <c:pt idx="4">
                  <c:v>21.81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5-4FA8-A05D-201A6DED8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32.39</c:v>
                </c:pt>
                <c:pt idx="1">
                  <c:v>24.39</c:v>
                </c:pt>
                <c:pt idx="2">
                  <c:v>22.67</c:v>
                </c:pt>
                <c:pt idx="3">
                  <c:v>37.92</c:v>
                </c:pt>
                <c:pt idx="4">
                  <c:v>40.89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5-4FA8-A05D-201A6DED8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544.70000000000005</c:v>
                </c:pt>
                <c:pt idx="1">
                  <c:v>546.36</c:v>
                </c:pt>
                <c:pt idx="2">
                  <c:v>564.78</c:v>
                </c:pt>
                <c:pt idx="3">
                  <c:v>509.36</c:v>
                </c:pt>
                <c:pt idx="4">
                  <c:v>458.93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A-4E24-81F0-D9CD81DA7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530.83000000000004</c:v>
                </c:pt>
                <c:pt idx="1">
                  <c:v>734.18</c:v>
                </c:pt>
                <c:pt idx="2">
                  <c:v>789.62</c:v>
                </c:pt>
                <c:pt idx="3">
                  <c:v>423.18</c:v>
                </c:pt>
                <c:pt idx="4">
                  <c:v>383.2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A-4E24-81F0-D9CD81DA7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【1,141.75】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【292.18】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N34" zoomScale="70" zoomScaleNormal="7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三重県　熊野市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2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データ!$I$6</f>
        <v>法非適用</v>
      </c>
      <c r="C8" s="48"/>
      <c r="D8" s="48"/>
      <c r="E8" s="48"/>
      <c r="F8" s="48"/>
      <c r="G8" s="48"/>
      <c r="H8" s="48"/>
      <c r="I8" s="48" t="str">
        <f>データ!$J$6</f>
        <v>水道事業</v>
      </c>
      <c r="J8" s="48"/>
      <c r="K8" s="48"/>
      <c r="L8" s="48"/>
      <c r="M8" s="48"/>
      <c r="N8" s="48"/>
      <c r="O8" s="48"/>
      <c r="P8" s="48" t="str">
        <f>データ!$K$6</f>
        <v>簡易水道事業</v>
      </c>
      <c r="Q8" s="48"/>
      <c r="R8" s="48"/>
      <c r="S8" s="48"/>
      <c r="T8" s="48"/>
      <c r="U8" s="48"/>
      <c r="V8" s="48"/>
      <c r="W8" s="48" t="str">
        <f>データ!$L$6</f>
        <v>D4</v>
      </c>
      <c r="X8" s="48"/>
      <c r="Y8" s="48"/>
      <c r="Z8" s="48"/>
      <c r="AA8" s="48"/>
      <c r="AB8" s="48"/>
      <c r="AC8" s="48"/>
      <c r="AD8" s="48" t="str">
        <f>データ!$M$6</f>
        <v>非設置</v>
      </c>
      <c r="AE8" s="48"/>
      <c r="AF8" s="48"/>
      <c r="AG8" s="48"/>
      <c r="AH8" s="48"/>
      <c r="AI8" s="48"/>
      <c r="AJ8" s="48"/>
      <c r="AK8" s="2"/>
      <c r="AL8" s="49">
        <f>データ!$R$6</f>
        <v>17422</v>
      </c>
      <c r="AM8" s="49"/>
      <c r="AN8" s="49"/>
      <c r="AO8" s="49"/>
      <c r="AP8" s="49"/>
      <c r="AQ8" s="49"/>
      <c r="AR8" s="49"/>
      <c r="AS8" s="49"/>
      <c r="AT8" s="45">
        <f>データ!$S$6</f>
        <v>373.35</v>
      </c>
      <c r="AU8" s="45"/>
      <c r="AV8" s="45"/>
      <c r="AW8" s="45"/>
      <c r="AX8" s="45"/>
      <c r="AY8" s="45"/>
      <c r="AZ8" s="45"/>
      <c r="BA8" s="45"/>
      <c r="BB8" s="45">
        <f>データ!$T$6</f>
        <v>46.66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2"/>
      <c r="AE9" s="2"/>
      <c r="AF9" s="2"/>
      <c r="AG9" s="2"/>
      <c r="AH9" s="3"/>
      <c r="AI9" s="2"/>
      <c r="AJ9" s="2"/>
      <c r="AK9" s="2"/>
      <c r="AL9" s="44" t="s">
        <v>16</v>
      </c>
      <c r="AM9" s="44"/>
      <c r="AN9" s="44"/>
      <c r="AO9" s="44"/>
      <c r="AP9" s="44"/>
      <c r="AQ9" s="44"/>
      <c r="AR9" s="44"/>
      <c r="AS9" s="44"/>
      <c r="AT9" s="44" t="s">
        <v>17</v>
      </c>
      <c r="AU9" s="44"/>
      <c r="AV9" s="44"/>
      <c r="AW9" s="44"/>
      <c r="AX9" s="44"/>
      <c r="AY9" s="44"/>
      <c r="AZ9" s="44"/>
      <c r="BA9" s="44"/>
      <c r="BB9" s="44" t="s">
        <v>18</v>
      </c>
      <c r="BC9" s="44"/>
      <c r="BD9" s="44"/>
      <c r="BE9" s="44"/>
      <c r="BF9" s="44"/>
      <c r="BG9" s="44"/>
      <c r="BH9" s="44"/>
      <c r="BI9" s="44"/>
      <c r="BJ9" s="3"/>
      <c r="BK9" s="3"/>
      <c r="BL9" s="50" t="s">
        <v>19</v>
      </c>
      <c r="BM9" s="51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データ!$N$6</f>
        <v>-</v>
      </c>
      <c r="C10" s="45"/>
      <c r="D10" s="45"/>
      <c r="E10" s="45"/>
      <c r="F10" s="45"/>
      <c r="G10" s="45"/>
      <c r="H10" s="45"/>
      <c r="I10" s="45" t="str">
        <f>データ!$O$6</f>
        <v>該当数値なし</v>
      </c>
      <c r="J10" s="45"/>
      <c r="K10" s="45"/>
      <c r="L10" s="45"/>
      <c r="M10" s="45"/>
      <c r="N10" s="45"/>
      <c r="O10" s="45"/>
      <c r="P10" s="45">
        <f>データ!$P$6</f>
        <v>5.66</v>
      </c>
      <c r="Q10" s="45"/>
      <c r="R10" s="45"/>
      <c r="S10" s="45"/>
      <c r="T10" s="45"/>
      <c r="U10" s="45"/>
      <c r="V10" s="45"/>
      <c r="W10" s="49">
        <f>データ!$Q$6</f>
        <v>1530</v>
      </c>
      <c r="X10" s="49"/>
      <c r="Y10" s="49"/>
      <c r="Z10" s="49"/>
      <c r="AA10" s="49"/>
      <c r="AB10" s="49"/>
      <c r="AC10" s="49"/>
      <c r="AD10" s="2"/>
      <c r="AE10" s="2"/>
      <c r="AF10" s="2"/>
      <c r="AG10" s="2"/>
      <c r="AH10" s="2"/>
      <c r="AI10" s="2"/>
      <c r="AJ10" s="2"/>
      <c r="AK10" s="2"/>
      <c r="AL10" s="49">
        <f>データ!$U$6</f>
        <v>972</v>
      </c>
      <c r="AM10" s="49"/>
      <c r="AN10" s="49"/>
      <c r="AO10" s="49"/>
      <c r="AP10" s="49"/>
      <c r="AQ10" s="49"/>
      <c r="AR10" s="49"/>
      <c r="AS10" s="49"/>
      <c r="AT10" s="45">
        <f>データ!$V$6</f>
        <v>33.4</v>
      </c>
      <c r="AU10" s="45"/>
      <c r="AV10" s="45"/>
      <c r="AW10" s="45"/>
      <c r="AX10" s="45"/>
      <c r="AY10" s="45"/>
      <c r="AZ10" s="45"/>
      <c r="BA10" s="45"/>
      <c r="BB10" s="45">
        <f>データ!$W$6</f>
        <v>29.1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21</v>
      </c>
      <c r="BM10" s="53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23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25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122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26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27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28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29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30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121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31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32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33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34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35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36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123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37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38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39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5" t="s">
        <v>40</v>
      </c>
    </row>
    <row r="84" spans="1:78" hidden="1" x14ac:dyDescent="0.15">
      <c r="B84" s="26" t="s">
        <v>41</v>
      </c>
      <c r="C84" s="26"/>
      <c r="D84" s="26"/>
      <c r="E84" s="26" t="s">
        <v>42</v>
      </c>
      <c r="F84" s="26" t="s">
        <v>43</v>
      </c>
      <c r="G84" s="26" t="s">
        <v>44</v>
      </c>
      <c r="H84" s="26" t="s">
        <v>45</v>
      </c>
      <c r="I84" s="26" t="s">
        <v>46</v>
      </c>
      <c r="J84" s="26" t="s">
        <v>47</v>
      </c>
      <c r="K84" s="26" t="s">
        <v>48</v>
      </c>
      <c r="L84" s="26" t="s">
        <v>49</v>
      </c>
      <c r="M84" s="26" t="s">
        <v>50</v>
      </c>
      <c r="N84" s="26" t="s">
        <v>51</v>
      </c>
      <c r="O84" s="26" t="s">
        <v>52</v>
      </c>
    </row>
    <row r="85" spans="1:78" hidden="1" x14ac:dyDescent="0.15">
      <c r="B85" s="26"/>
      <c r="C85" s="26"/>
      <c r="D85" s="26"/>
      <c r="E85" s="26" t="str">
        <f>データ!AH6</f>
        <v>【75.76】</v>
      </c>
      <c r="F85" s="26" t="s">
        <v>53</v>
      </c>
      <c r="G85" s="26" t="s">
        <v>53</v>
      </c>
      <c r="H85" s="26" t="str">
        <f>データ!BO6</f>
        <v>【1,141.75】</v>
      </c>
      <c r="I85" s="26" t="str">
        <f>データ!BZ6</f>
        <v>【54.93】</v>
      </c>
      <c r="J85" s="26" t="str">
        <f>データ!CK6</f>
        <v>【292.18】</v>
      </c>
      <c r="K85" s="26" t="str">
        <f>データ!CV6</f>
        <v>【56.91】</v>
      </c>
      <c r="L85" s="26" t="str">
        <f>データ!DG6</f>
        <v>【74.25】</v>
      </c>
      <c r="M85" s="26" t="s">
        <v>54</v>
      </c>
      <c r="N85" s="26" t="s">
        <v>54</v>
      </c>
      <c r="O85" s="26" t="str">
        <f>データ!EN6</f>
        <v>【0.72】</v>
      </c>
    </row>
  </sheetData>
  <sheetProtection algorithmName="SHA-512" hashValue="C4xcaImC4mDApTOWfD3gIApM0amuyBaUs7Z2Mo/AaN5agINIZsTr9v59Wwk/LpTa6RbySgffmkn4e3av283F6w==" saltValue="oUJqdFDXyjPEoiI2TXHm9g==" spinCount="100000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55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>
        <v>1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/>
      <c r="AI1" s="27">
        <v>1</v>
      </c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/>
      <c r="AT1" s="27">
        <v>1</v>
      </c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/>
      <c r="BE1" s="27">
        <v>1</v>
      </c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/>
      <c r="BP1" s="27">
        <v>1</v>
      </c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/>
      <c r="CA1" s="27">
        <v>1</v>
      </c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/>
      <c r="CL1" s="27">
        <v>1</v>
      </c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/>
      <c r="CW1" s="27">
        <v>1</v>
      </c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/>
      <c r="DH1" s="27">
        <v>1</v>
      </c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/>
      <c r="DS1" s="27">
        <v>1</v>
      </c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/>
      <c r="ED1" s="27">
        <v>1</v>
      </c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/>
    </row>
    <row r="2" spans="1:144" x14ac:dyDescent="0.15">
      <c r="A2" s="28" t="s">
        <v>56</v>
      </c>
      <c r="B2" s="28">
        <f>COLUMN()-1</f>
        <v>1</v>
      </c>
      <c r="C2" s="28">
        <f t="shared" ref="C2:BR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ref="BS2:ED2" si="1">COLUMN()-1</f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ref="EE2:EN2" si="2">COLUMN()-1</f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</row>
    <row r="3" spans="1:144" x14ac:dyDescent="0.15">
      <c r="A3" s="28" t="s">
        <v>57</v>
      </c>
      <c r="B3" s="29" t="s">
        <v>58</v>
      </c>
      <c r="C3" s="29" t="s">
        <v>59</v>
      </c>
      <c r="D3" s="29" t="s">
        <v>60</v>
      </c>
      <c r="E3" s="29" t="s">
        <v>61</v>
      </c>
      <c r="F3" s="29" t="s">
        <v>62</v>
      </c>
      <c r="G3" s="29" t="s">
        <v>63</v>
      </c>
      <c r="H3" s="76" t="s">
        <v>64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82" t="s">
        <v>65</v>
      </c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 t="s">
        <v>66</v>
      </c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</row>
    <row r="4" spans="1:144" x14ac:dyDescent="0.15">
      <c r="A4" s="28" t="s">
        <v>67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75" t="s">
        <v>68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 t="s">
        <v>69</v>
      </c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 t="s">
        <v>70</v>
      </c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 t="s">
        <v>71</v>
      </c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 t="s">
        <v>72</v>
      </c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 t="s">
        <v>73</v>
      </c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 t="s">
        <v>74</v>
      </c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 t="s">
        <v>75</v>
      </c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 t="s">
        <v>76</v>
      </c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 t="s">
        <v>77</v>
      </c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 t="s">
        <v>78</v>
      </c>
      <c r="EE4" s="75"/>
      <c r="EF4" s="75"/>
      <c r="EG4" s="75"/>
      <c r="EH4" s="75"/>
      <c r="EI4" s="75"/>
      <c r="EJ4" s="75"/>
      <c r="EK4" s="75"/>
      <c r="EL4" s="75"/>
      <c r="EM4" s="75"/>
      <c r="EN4" s="75"/>
    </row>
    <row r="5" spans="1:144" x14ac:dyDescent="0.15">
      <c r="A5" s="28" t="s">
        <v>79</v>
      </c>
      <c r="B5" s="31"/>
      <c r="C5" s="31"/>
      <c r="D5" s="31"/>
      <c r="E5" s="31"/>
      <c r="F5" s="31"/>
      <c r="G5" s="31"/>
      <c r="H5" s="32" t="s">
        <v>80</v>
      </c>
      <c r="I5" s="32" t="s">
        <v>81</v>
      </c>
      <c r="J5" s="32" t="s">
        <v>82</v>
      </c>
      <c r="K5" s="32" t="s">
        <v>83</v>
      </c>
      <c r="L5" s="32" t="s">
        <v>84</v>
      </c>
      <c r="M5" s="32" t="s">
        <v>85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41</v>
      </c>
      <c r="AI5" s="32" t="s">
        <v>96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96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96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96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96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96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96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96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96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96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</row>
    <row r="6" spans="1:144" s="36" customFormat="1" x14ac:dyDescent="0.15">
      <c r="A6" s="28" t="s">
        <v>107</v>
      </c>
      <c r="B6" s="33">
        <f>B7</f>
        <v>2017</v>
      </c>
      <c r="C6" s="33">
        <f t="shared" ref="C6:W6" si="3">C7</f>
        <v>242128</v>
      </c>
      <c r="D6" s="33">
        <f t="shared" si="3"/>
        <v>47</v>
      </c>
      <c r="E6" s="33">
        <f t="shared" si="3"/>
        <v>1</v>
      </c>
      <c r="F6" s="33">
        <f t="shared" si="3"/>
        <v>0</v>
      </c>
      <c r="G6" s="33">
        <f t="shared" si="3"/>
        <v>0</v>
      </c>
      <c r="H6" s="33" t="str">
        <f t="shared" si="3"/>
        <v>三重県　熊野市</v>
      </c>
      <c r="I6" s="33" t="str">
        <f t="shared" si="3"/>
        <v>法非適用</v>
      </c>
      <c r="J6" s="33" t="str">
        <f t="shared" si="3"/>
        <v>水道事業</v>
      </c>
      <c r="K6" s="33" t="str">
        <f t="shared" si="3"/>
        <v>簡易水道事業</v>
      </c>
      <c r="L6" s="33" t="str">
        <f t="shared" si="3"/>
        <v>D4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5.66</v>
      </c>
      <c r="Q6" s="34">
        <f t="shared" si="3"/>
        <v>1530</v>
      </c>
      <c r="R6" s="34">
        <f t="shared" si="3"/>
        <v>17422</v>
      </c>
      <c r="S6" s="34">
        <f t="shared" si="3"/>
        <v>373.35</v>
      </c>
      <c r="T6" s="34">
        <f t="shared" si="3"/>
        <v>46.66</v>
      </c>
      <c r="U6" s="34">
        <f t="shared" si="3"/>
        <v>972</v>
      </c>
      <c r="V6" s="34">
        <f t="shared" si="3"/>
        <v>33.4</v>
      </c>
      <c r="W6" s="34">
        <f t="shared" si="3"/>
        <v>29.1</v>
      </c>
      <c r="X6" s="35">
        <f>IF(X7="",NA(),X7)</f>
        <v>40.6</v>
      </c>
      <c r="Y6" s="35">
        <f t="shared" ref="Y6:AG6" si="4">IF(Y7="",NA(),Y7)</f>
        <v>39.200000000000003</v>
      </c>
      <c r="Z6" s="35">
        <f t="shared" si="4"/>
        <v>39.909999999999997</v>
      </c>
      <c r="AA6" s="35">
        <f t="shared" si="4"/>
        <v>44.22</v>
      </c>
      <c r="AB6" s="35">
        <f t="shared" si="4"/>
        <v>54.95</v>
      </c>
      <c r="AC6" s="35">
        <f t="shared" si="4"/>
        <v>71.66</v>
      </c>
      <c r="AD6" s="35">
        <f t="shared" si="4"/>
        <v>73.06</v>
      </c>
      <c r="AE6" s="35">
        <f t="shared" si="4"/>
        <v>72.03</v>
      </c>
      <c r="AF6" s="35">
        <f t="shared" si="4"/>
        <v>72.11</v>
      </c>
      <c r="AG6" s="35">
        <f t="shared" si="4"/>
        <v>74.05</v>
      </c>
      <c r="AH6" s="34" t="str">
        <f>IF(AH7="","",IF(AH7="-","【-】","【"&amp;SUBSTITUTE(TEXT(AH7,"#,##0.00"),"-","△")&amp;"】"))</f>
        <v>【75.76】</v>
      </c>
      <c r="AI6" s="34" t="e">
        <f>IF(AI7="",NA(),AI7)</f>
        <v>#N/A</v>
      </c>
      <c r="AJ6" s="34" t="e">
        <f t="shared" ref="AJ6:AR6" si="5">IF(AJ7="",NA(),AJ7)</f>
        <v>#N/A</v>
      </c>
      <c r="AK6" s="34" t="e">
        <f t="shared" si="5"/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str">
        <f>IF(AS7="","",IF(AS7="-","【-】","【"&amp;SUBSTITUTE(TEXT(AS7,"#,##0.00"),"-","△")&amp;"】"))</f>
        <v/>
      </c>
      <c r="AT6" s="34" t="e">
        <f>IF(AT7="",NA(),AT7)</f>
        <v>#N/A</v>
      </c>
      <c r="AU6" s="34" t="e">
        <f t="shared" ref="AU6:BC6" si="6">IF(AU7="",NA(),AU7)</f>
        <v>#N/A</v>
      </c>
      <c r="AV6" s="34" t="e">
        <f t="shared" si="6"/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str">
        <f>IF(BD7="","",IF(BD7="-","【-】","【"&amp;SUBSTITUTE(TEXT(BD7,"#,##0.00"),"-","△")&amp;"】"))</f>
        <v/>
      </c>
      <c r="BE6" s="35">
        <f>IF(BE7="",NA(),BE7)</f>
        <v>3374.48</v>
      </c>
      <c r="BF6" s="35">
        <f t="shared" ref="BF6:BN6" si="7">IF(BF7="",NA(),BF7)</f>
        <v>2886.41</v>
      </c>
      <c r="BG6" s="35">
        <f t="shared" si="7"/>
        <v>2642.27</v>
      </c>
      <c r="BH6" s="35">
        <f t="shared" si="7"/>
        <v>2390.69</v>
      </c>
      <c r="BI6" s="35">
        <f t="shared" si="7"/>
        <v>2165.37</v>
      </c>
      <c r="BJ6" s="35">
        <f t="shared" si="7"/>
        <v>1462.56</v>
      </c>
      <c r="BK6" s="35">
        <f t="shared" si="7"/>
        <v>1486.62</v>
      </c>
      <c r="BL6" s="35">
        <f t="shared" si="7"/>
        <v>1510.14</v>
      </c>
      <c r="BM6" s="35">
        <f t="shared" si="7"/>
        <v>1595.62</v>
      </c>
      <c r="BN6" s="35">
        <f t="shared" si="7"/>
        <v>1302.33</v>
      </c>
      <c r="BO6" s="34" t="str">
        <f>IF(BO7="","",IF(BO7="-","【-】","【"&amp;SUBSTITUTE(TEXT(BO7,"#,##0.00"),"-","△")&amp;"】"))</f>
        <v>【1,141.75】</v>
      </c>
      <c r="BP6" s="35">
        <f>IF(BP7="",NA(),BP7)</f>
        <v>16.96</v>
      </c>
      <c r="BQ6" s="35">
        <f t="shared" ref="BQ6:BY6" si="8">IF(BQ7="",NA(),BQ7)</f>
        <v>18.13</v>
      </c>
      <c r="BR6" s="35">
        <f t="shared" si="8"/>
        <v>17.309999999999999</v>
      </c>
      <c r="BS6" s="35">
        <f t="shared" si="8"/>
        <v>19.39</v>
      </c>
      <c r="BT6" s="35">
        <f t="shared" si="8"/>
        <v>21.81</v>
      </c>
      <c r="BU6" s="35">
        <f t="shared" si="8"/>
        <v>32.39</v>
      </c>
      <c r="BV6" s="35">
        <f t="shared" si="8"/>
        <v>24.39</v>
      </c>
      <c r="BW6" s="35">
        <f t="shared" si="8"/>
        <v>22.67</v>
      </c>
      <c r="BX6" s="35">
        <f t="shared" si="8"/>
        <v>37.92</v>
      </c>
      <c r="BY6" s="35">
        <f t="shared" si="8"/>
        <v>40.89</v>
      </c>
      <c r="BZ6" s="34" t="str">
        <f>IF(BZ7="","",IF(BZ7="-","【-】","【"&amp;SUBSTITUTE(TEXT(BZ7,"#,##0.00"),"-","△")&amp;"】"))</f>
        <v>【54.93】</v>
      </c>
      <c r="CA6" s="35">
        <f>IF(CA7="",NA(),CA7)</f>
        <v>544.70000000000005</v>
      </c>
      <c r="CB6" s="35">
        <f t="shared" ref="CB6:CJ6" si="9">IF(CB7="",NA(),CB7)</f>
        <v>546.36</v>
      </c>
      <c r="CC6" s="35">
        <f t="shared" si="9"/>
        <v>564.78</v>
      </c>
      <c r="CD6" s="35">
        <f t="shared" si="9"/>
        <v>509.36</v>
      </c>
      <c r="CE6" s="35">
        <f t="shared" si="9"/>
        <v>458.93</v>
      </c>
      <c r="CF6" s="35">
        <f t="shared" si="9"/>
        <v>530.83000000000004</v>
      </c>
      <c r="CG6" s="35">
        <f t="shared" si="9"/>
        <v>734.18</v>
      </c>
      <c r="CH6" s="35">
        <f t="shared" si="9"/>
        <v>789.62</v>
      </c>
      <c r="CI6" s="35">
        <f t="shared" si="9"/>
        <v>423.18</v>
      </c>
      <c r="CJ6" s="35">
        <f t="shared" si="9"/>
        <v>383.2</v>
      </c>
      <c r="CK6" s="34" t="str">
        <f>IF(CK7="","",IF(CK7="-","【-】","【"&amp;SUBSTITUTE(TEXT(CK7,"#,##0.00"),"-","△")&amp;"】"))</f>
        <v>【292.18】</v>
      </c>
      <c r="CL6" s="35">
        <f>IF(CL7="",NA(),CL7)</f>
        <v>48.74</v>
      </c>
      <c r="CM6" s="35">
        <f t="shared" ref="CM6:CU6" si="10">IF(CM7="",NA(),CM7)</f>
        <v>47.72</v>
      </c>
      <c r="CN6" s="35">
        <f t="shared" si="10"/>
        <v>46.45</v>
      </c>
      <c r="CO6" s="35">
        <f t="shared" si="10"/>
        <v>45.54</v>
      </c>
      <c r="CP6" s="35">
        <f t="shared" si="10"/>
        <v>45.37</v>
      </c>
      <c r="CQ6" s="35">
        <f t="shared" si="10"/>
        <v>50.49</v>
      </c>
      <c r="CR6" s="35">
        <f t="shared" si="10"/>
        <v>48.36</v>
      </c>
      <c r="CS6" s="35">
        <f t="shared" si="10"/>
        <v>48.7</v>
      </c>
      <c r="CT6" s="35">
        <f t="shared" si="10"/>
        <v>46.9</v>
      </c>
      <c r="CU6" s="35">
        <f t="shared" si="10"/>
        <v>47.95</v>
      </c>
      <c r="CV6" s="34" t="str">
        <f>IF(CV7="","",IF(CV7="-","【-】","【"&amp;SUBSTITUTE(TEXT(CV7,"#,##0.00"),"-","△")&amp;"】"))</f>
        <v>【56.91】</v>
      </c>
      <c r="CW6" s="35">
        <f>IF(CW7="",NA(),CW7)</f>
        <v>96.8</v>
      </c>
      <c r="CX6" s="35">
        <f t="shared" ref="CX6:DF6" si="11">IF(CX7="",NA(),CX7)</f>
        <v>96.8</v>
      </c>
      <c r="CY6" s="35">
        <f t="shared" si="11"/>
        <v>96.8</v>
      </c>
      <c r="CZ6" s="35">
        <f t="shared" si="11"/>
        <v>96.8</v>
      </c>
      <c r="DA6" s="35">
        <f t="shared" si="11"/>
        <v>96.8</v>
      </c>
      <c r="DB6" s="35">
        <f t="shared" si="11"/>
        <v>74.209999999999994</v>
      </c>
      <c r="DC6" s="35">
        <f t="shared" si="11"/>
        <v>75.239999999999995</v>
      </c>
      <c r="DD6" s="35">
        <f t="shared" si="11"/>
        <v>74.959999999999994</v>
      </c>
      <c r="DE6" s="35">
        <f t="shared" si="11"/>
        <v>74.63</v>
      </c>
      <c r="DF6" s="35">
        <f t="shared" si="11"/>
        <v>74.900000000000006</v>
      </c>
      <c r="DG6" s="34" t="str">
        <f>IF(DG7="","",IF(DG7="-","【-】","【"&amp;SUBSTITUTE(TEXT(DG7,"#,##0.00"),"-","△")&amp;"】"))</f>
        <v>【74.25】</v>
      </c>
      <c r="DH6" s="34" t="e">
        <f>IF(DH7="",NA(),DH7)</f>
        <v>#N/A</v>
      </c>
      <c r="DI6" s="34" t="e">
        <f t="shared" ref="DI6:DQ6" si="12">IF(DI7="",NA(),DI7)</f>
        <v>#N/A</v>
      </c>
      <c r="DJ6" s="34" t="e">
        <f t="shared" si="12"/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str">
        <f>IF(DR7="","",IF(DR7="-","【-】","【"&amp;SUBSTITUTE(TEXT(DR7,"#,##0.00"),"-","△")&amp;"】"))</f>
        <v/>
      </c>
      <c r="DS6" s="34" t="e">
        <f>IF(DS7="",NA(),DS7)</f>
        <v>#N/A</v>
      </c>
      <c r="DT6" s="34" t="e">
        <f t="shared" ref="DT6:EB6" si="13">IF(DT7="",NA(),DT7)</f>
        <v>#N/A</v>
      </c>
      <c r="DU6" s="34" t="e">
        <f t="shared" si="13"/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str">
        <f>IF(EC7="","",IF(EC7="-","【-】","【"&amp;SUBSTITUTE(TEXT(EC7,"#,##0.00"),"-","△")&amp;"】"))</f>
        <v/>
      </c>
      <c r="ED6" s="34">
        <f>IF(ED7="",NA(),ED7)</f>
        <v>0</v>
      </c>
      <c r="EE6" s="34">
        <f t="shared" ref="EE6:EM6" si="14">IF(EE7="",NA(),EE7)</f>
        <v>0</v>
      </c>
      <c r="EF6" s="34">
        <f t="shared" si="14"/>
        <v>0</v>
      </c>
      <c r="EG6" s="34">
        <f t="shared" si="14"/>
        <v>0</v>
      </c>
      <c r="EH6" s="34">
        <f t="shared" si="14"/>
        <v>0</v>
      </c>
      <c r="EI6" s="35">
        <f t="shared" si="14"/>
        <v>0.7</v>
      </c>
      <c r="EJ6" s="35">
        <f t="shared" si="14"/>
        <v>0.91</v>
      </c>
      <c r="EK6" s="35">
        <f t="shared" si="14"/>
        <v>1.26</v>
      </c>
      <c r="EL6" s="35">
        <f t="shared" si="14"/>
        <v>0.78</v>
      </c>
      <c r="EM6" s="35">
        <f t="shared" si="14"/>
        <v>0.56999999999999995</v>
      </c>
      <c r="EN6" s="34" t="str">
        <f>IF(EN7="","",IF(EN7="-","【-】","【"&amp;SUBSTITUTE(TEXT(EN7,"#,##0.00"),"-","△")&amp;"】"))</f>
        <v>【0.72】</v>
      </c>
    </row>
    <row r="7" spans="1:144" s="36" customFormat="1" x14ac:dyDescent="0.15">
      <c r="A7" s="28"/>
      <c r="B7" s="37">
        <v>2017</v>
      </c>
      <c r="C7" s="37">
        <v>242128</v>
      </c>
      <c r="D7" s="37">
        <v>47</v>
      </c>
      <c r="E7" s="37">
        <v>1</v>
      </c>
      <c r="F7" s="37">
        <v>0</v>
      </c>
      <c r="G7" s="37">
        <v>0</v>
      </c>
      <c r="H7" s="37" t="s">
        <v>108</v>
      </c>
      <c r="I7" s="37" t="s">
        <v>109</v>
      </c>
      <c r="J7" s="37" t="s">
        <v>110</v>
      </c>
      <c r="K7" s="37" t="s">
        <v>111</v>
      </c>
      <c r="L7" s="37" t="s">
        <v>112</v>
      </c>
      <c r="M7" s="37" t="s">
        <v>113</v>
      </c>
      <c r="N7" s="38" t="s">
        <v>114</v>
      </c>
      <c r="O7" s="38" t="s">
        <v>115</v>
      </c>
      <c r="P7" s="38">
        <v>5.66</v>
      </c>
      <c r="Q7" s="38">
        <v>1530</v>
      </c>
      <c r="R7" s="38">
        <v>17422</v>
      </c>
      <c r="S7" s="38">
        <v>373.35</v>
      </c>
      <c r="T7" s="38">
        <v>46.66</v>
      </c>
      <c r="U7" s="38">
        <v>972</v>
      </c>
      <c r="V7" s="38">
        <v>33.4</v>
      </c>
      <c r="W7" s="38">
        <v>29.1</v>
      </c>
      <c r="X7" s="38">
        <v>40.6</v>
      </c>
      <c r="Y7" s="38">
        <v>39.200000000000003</v>
      </c>
      <c r="Z7" s="38">
        <v>39.909999999999997</v>
      </c>
      <c r="AA7" s="38">
        <v>44.22</v>
      </c>
      <c r="AB7" s="38">
        <v>54.95</v>
      </c>
      <c r="AC7" s="38">
        <v>71.66</v>
      </c>
      <c r="AD7" s="38">
        <v>73.06</v>
      </c>
      <c r="AE7" s="38">
        <v>72.03</v>
      </c>
      <c r="AF7" s="38">
        <v>72.11</v>
      </c>
      <c r="AG7" s="38">
        <v>74.05</v>
      </c>
      <c r="AH7" s="38">
        <v>75.760000000000005</v>
      </c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>
        <v>3374.48</v>
      </c>
      <c r="BF7" s="38">
        <v>2886.41</v>
      </c>
      <c r="BG7" s="38">
        <v>2642.27</v>
      </c>
      <c r="BH7" s="38">
        <v>2390.69</v>
      </c>
      <c r="BI7" s="38">
        <v>2165.37</v>
      </c>
      <c r="BJ7" s="38">
        <v>1462.56</v>
      </c>
      <c r="BK7" s="38">
        <v>1486.62</v>
      </c>
      <c r="BL7" s="38">
        <v>1510.14</v>
      </c>
      <c r="BM7" s="38">
        <v>1595.62</v>
      </c>
      <c r="BN7" s="38">
        <v>1302.33</v>
      </c>
      <c r="BO7" s="38">
        <v>1141.75</v>
      </c>
      <c r="BP7" s="38">
        <v>16.96</v>
      </c>
      <c r="BQ7" s="38">
        <v>18.13</v>
      </c>
      <c r="BR7" s="38">
        <v>17.309999999999999</v>
      </c>
      <c r="BS7" s="38">
        <v>19.39</v>
      </c>
      <c r="BT7" s="38">
        <v>21.81</v>
      </c>
      <c r="BU7" s="38">
        <v>32.39</v>
      </c>
      <c r="BV7" s="38">
        <v>24.39</v>
      </c>
      <c r="BW7" s="38">
        <v>22.67</v>
      </c>
      <c r="BX7" s="38">
        <v>37.92</v>
      </c>
      <c r="BY7" s="38">
        <v>40.89</v>
      </c>
      <c r="BZ7" s="38">
        <v>54.93</v>
      </c>
      <c r="CA7" s="38">
        <v>544.70000000000005</v>
      </c>
      <c r="CB7" s="38">
        <v>546.36</v>
      </c>
      <c r="CC7" s="38">
        <v>564.78</v>
      </c>
      <c r="CD7" s="38">
        <v>509.36</v>
      </c>
      <c r="CE7" s="38">
        <v>458.93</v>
      </c>
      <c r="CF7" s="38">
        <v>530.83000000000004</v>
      </c>
      <c r="CG7" s="38">
        <v>734.18</v>
      </c>
      <c r="CH7" s="38">
        <v>789.62</v>
      </c>
      <c r="CI7" s="38">
        <v>423.18</v>
      </c>
      <c r="CJ7" s="38">
        <v>383.2</v>
      </c>
      <c r="CK7" s="38">
        <v>292.18</v>
      </c>
      <c r="CL7" s="38">
        <v>48.74</v>
      </c>
      <c r="CM7" s="38">
        <v>47.72</v>
      </c>
      <c r="CN7" s="38">
        <v>46.45</v>
      </c>
      <c r="CO7" s="38">
        <v>45.54</v>
      </c>
      <c r="CP7" s="38">
        <v>45.37</v>
      </c>
      <c r="CQ7" s="38">
        <v>50.49</v>
      </c>
      <c r="CR7" s="38">
        <v>48.36</v>
      </c>
      <c r="CS7" s="38">
        <v>48.7</v>
      </c>
      <c r="CT7" s="38">
        <v>46.9</v>
      </c>
      <c r="CU7" s="38">
        <v>47.95</v>
      </c>
      <c r="CV7" s="38">
        <v>56.91</v>
      </c>
      <c r="CW7" s="38">
        <v>96.8</v>
      </c>
      <c r="CX7" s="38">
        <v>96.8</v>
      </c>
      <c r="CY7" s="38">
        <v>96.8</v>
      </c>
      <c r="CZ7" s="38">
        <v>96.8</v>
      </c>
      <c r="DA7" s="38">
        <v>96.8</v>
      </c>
      <c r="DB7" s="38">
        <v>74.209999999999994</v>
      </c>
      <c r="DC7" s="38">
        <v>75.239999999999995</v>
      </c>
      <c r="DD7" s="38">
        <v>74.959999999999994</v>
      </c>
      <c r="DE7" s="38">
        <v>74.63</v>
      </c>
      <c r="DF7" s="38">
        <v>74.900000000000006</v>
      </c>
      <c r="DG7" s="38">
        <v>74.25</v>
      </c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>
        <v>0</v>
      </c>
      <c r="EE7" s="38">
        <v>0</v>
      </c>
      <c r="EF7" s="38">
        <v>0</v>
      </c>
      <c r="EG7" s="38">
        <v>0</v>
      </c>
      <c r="EH7" s="38">
        <v>0</v>
      </c>
      <c r="EI7" s="38">
        <v>0.7</v>
      </c>
      <c r="EJ7" s="38">
        <v>0.91</v>
      </c>
      <c r="EK7" s="38">
        <v>1.26</v>
      </c>
      <c r="EL7" s="38">
        <v>0.78</v>
      </c>
      <c r="EM7" s="38">
        <v>0.56999999999999995</v>
      </c>
      <c r="EN7" s="38">
        <v>0.72</v>
      </c>
    </row>
    <row r="8" spans="1:144" x14ac:dyDescent="0.15"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</row>
    <row r="9" spans="1:144" x14ac:dyDescent="0.1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4" x14ac:dyDescent="0.15">
      <c r="A10" s="40" t="s">
        <v>58</v>
      </c>
      <c r="B10" s="41">
        <f>DATEVALUE($B$6-4&amp;"年1月1日")</f>
        <v>41275</v>
      </c>
      <c r="C10" s="41">
        <f>DATEVALUE($B$6-3&amp;"年1月1日")</f>
        <v>41640</v>
      </c>
      <c r="D10" s="41">
        <f>DATEVALUE($B$6-2&amp;"年1月1日")</f>
        <v>42005</v>
      </c>
      <c r="E10" s="41">
        <f>DATEVALUE($B$6-1&amp;"年1月1日")</f>
        <v>42370</v>
      </c>
      <c r="F10" s="41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熊野市</cp:lastModifiedBy>
  <cp:lastPrinted>2019-02-05T07:45:38Z</cp:lastPrinted>
  <dcterms:created xsi:type="dcterms:W3CDTF">2018-12-03T08:44:08Z</dcterms:created>
  <dcterms:modified xsi:type="dcterms:W3CDTF">2019-02-05T07:54:05Z</dcterms:modified>
  <cp:category/>
</cp:coreProperties>
</file>