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319" lockStructure="1"/>
  <bookViews>
    <workbookView xWindow="240" yWindow="75" windowWidth="14940" windowHeight="7860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6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S6" i="5"/>
  <c r="AL8" i="4" s="1"/>
  <c r="R6" i="5"/>
  <c r="AD10" i="4" s="1"/>
  <c r="Q6" i="5"/>
  <c r="W10" i="4" s="1"/>
  <c r="P6" i="5"/>
  <c r="O6" i="5"/>
  <c r="N6" i="5"/>
  <c r="M6" i="5"/>
  <c r="L6" i="5"/>
  <c r="W8" i="4" s="1"/>
  <c r="K6" i="5"/>
  <c r="J6" i="5"/>
  <c r="I6" i="5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I86" i="4"/>
  <c r="H86" i="4"/>
  <c r="AT10" i="4"/>
  <c r="AL10" i="4"/>
  <c r="P10" i="4"/>
  <c r="I10" i="4"/>
  <c r="B10" i="4"/>
  <c r="AT8" i="4"/>
  <c r="P8" i="4"/>
  <c r="I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<sst xmlns="http://schemas.openxmlformats.org/spreadsheetml/2006/main" count="240" uniqueCount="125">
  <si>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</si>
  <si>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</si>
  <si>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</si>
  <si>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</si>
  <si>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</si>
  <si>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3">
      <t>カンリシャ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</si>
  <si>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</si>
  <si>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</si>
  <si>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</si>
  <si>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</si>
  <si>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</si>
  <si>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</si>
  <si>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</si>
  <si>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</si>
  <si>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</si>
  <si>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t>有収率(％)</t>
    <rPh sb="0" eb="1">
      <t>ユウ</t>
    </rPh>
    <rPh sb="1" eb="3">
      <t>シュウリツ</t>
    </rPh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</si>
  <si>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</si>
  <si>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処理区域内人口(人)</t>
    <rPh sb="0" eb="2">
      <t>ショリ</t>
    </rPh>
    <rPh sb="2" eb="5">
      <t>クイキナイ</t>
    </rPh>
    <phoneticPr fontId="7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</si>
  <si>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7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</si>
  <si>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</si>
  <si>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</si>
  <si>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</si>
  <si>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</si>
  <si>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</si>
  <si>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</si>
  <si>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</si>
  <si>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</si>
  <si>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「単年度の収支」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</si>
  <si>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</si>
  <si>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</si>
  <si>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</si>
  <si>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</si>
  <si>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</si>
  <si>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</si>
  <si>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</si>
  <si>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「使用料対象の捕捉」</t>
    <rPh sb="1" eb="4">
      <t>シヨウリョウ</t>
    </rPh>
    <rPh sb="4" eb="6">
      <t>タイショウ</t>
    </rPh>
    <rPh sb="7" eb="9">
      <t>ホソク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</si>
  <si>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</si>
  <si>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</si>
  <si>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</si>
  <si>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「管渠の経年化の状況」</t>
    <rPh sb="4" eb="7">
      <t>ケイネンカ</t>
    </rPh>
    <rPh sb="8" eb="10">
      <t>ジョウキョウ</t>
    </rPh>
    <phoneticPr fontId="7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</si>
  <si>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7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</si>
  <si>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7"/>
  </si>
  <si>
    <t>※　平成24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</si>
  <si>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</si>
  <si>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</si>
  <si>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</si>
  <si>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</si>
  <si>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</si>
  <si>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</si>
  <si>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</si>
  <si>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</si>
  <si>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</si>
  <si>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</si>
  <si>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</si>
  <si>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</si>
  <si>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-</t>
    <phoneticPr fontId="7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</si>
  <si>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</si>
  <si>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</si>
  <si>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</si>
  <si>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</si>
  <si>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</si>
  <si>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</si>
  <si>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</si>
  <si>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</si>
  <si>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</si>
  <si>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</si>
  <si>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</si>
  <si>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</si>
  <si>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</si>
  <si>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①収益的収支比率(％)</t>
    <rPh sb="1" eb="4">
      <t>シュウエキテキ</t>
    </rPh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</si>
  <si>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</si>
  <si>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</si>
  <si>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④企業債残高対事業規模比率(％)</t>
    <phoneticPr fontId="7"/>
  </si>
  <si>
    <t>⑤経費回収率(％)</t>
    <phoneticPr fontId="7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</si>
  <si>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</si>
  <si>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</si>
  <si>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⑧水洗化率(％)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</si>
  <si>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</si>
  <si>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②管渠老朽化率(％)</t>
    <phoneticPr fontId="7"/>
  </si>
  <si>
    <t>③管渠改善率(％)</t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</si>
  <si>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</si>
  <si>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</si>
  <si>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</si>
  <si>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</si>
  <si>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</si>
  <si>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</si>
  <si>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</si>
  <si>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</si>
  <si>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</si>
  <si>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有収率</t>
    <rPh sb="0" eb="1">
      <t>ユウ</t>
    </rPh>
    <rPh sb="1" eb="3">
      <t>シュウリツ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</si>
  <si>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</si>
  <si>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</si>
  <si>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</si>
  <si>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</si>
  <si>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処理区域内人口</t>
  </si>
  <si>
    <t>処理区域面積</t>
  </si>
  <si>
    <t>処理区域内人口密度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</si>
  <si>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</si>
  <si>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</si>
  <si>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</si>
  <si>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</si>
  <si>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</si>
  <si>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</si>
  <si>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</si>
  <si>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</si>
  <si>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</si>
  <si>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</si>
  <si>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</si>
  <si>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</si>
  <si>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三重県　伊賀市</t>
  </si>
  <si>
    <t>法非適用</t>
  </si>
  <si>
    <t>下水道事業</t>
  </si>
  <si>
    <t>農業集落排水</t>
  </si>
  <si>
    <t>F1</t>
  </si>
  <si>
    <t>-</t>
  </si>
  <si>
    <t>該当数値なし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</si>
  <si>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</si>
  <si>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</si>
  <si>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</si>
  <si>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</si>
  <si>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</si>
  <si>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 xml:space="preserve"> 農業集落排水処理施設２５処理区の内２２処理区が供用開始後、９年を経過しており、汚水処理施設や管路施設等が老朽化し維持管理費が増加している。</t>
    <phoneticPr fontId="7"/>
  </si>
  <si>
    <t xml:space="preserve"> 収益的収支比率について、赤字であり料金収入や一般会計繰入金等の収益をもっても、維持管理費や支払利息等の費用を十分賄えていないと考える。一方、一般会計繰入金に依存する傾向が強い。
　企業債残高対事業規模比率について、年度毎に企業債残高は減少していたが、山田南地区農業集落排水施設整備事業の開始に伴い増加する。
　経費回収率について、使用料にて回収すべき経費をほぼ賄えている状況であるが、適正な使用料金収入の確保が必要である。
　汚水処理原価については、類似団体と比較しても数値は低く、低コストにて効率的な汚水処理が実施できていると考える。
　施設利用率については、平均値より上回っているが、施設が十分活用されていない部分があり、今後地域の人口推移等を鑑み分析が必要である。
　水洗化率については100％未満であり、水質保全や使用料収入の観点から向上の取組が必要である。</t>
    <rPh sb="13" eb="14">
      <t>アカ</t>
    </rPh>
    <phoneticPr fontId="7"/>
  </si>
  <si>
    <t xml:space="preserve"> 施設の長寿命化、維持管理費を含むライフサイクルコストの低減、予算の最適化、安全性の確保、施設機能の健全化を図るために、平成２８年度から平成３０年度にかけて、機能診断を行い最適整備構想を策定している。
 平成２９年４月から地方公営企業法を適用し、企業会計への移行を行うと共に、経営戦略を策定し、経営基盤の強化を図る。</t>
    <phoneticPr fontId="7"/>
  </si>
  <si>
    <t>非設置</t>
    <rPh sb="0" eb="1">
      <t>ヒ</t>
    </rPh>
    <rPh sb="1" eb="3">
      <t>セッチ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</si>
</sst>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2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4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5" fillId="0" borderId="6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7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8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9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 applyProtection="1">
      <alignment vertical="center"/>
      <protection hidden="1"/>
    </xf>
    <xf numFmtId="0" fontId="16" fillId="0" borderId="0" xfId="1" applyFont="1">
      <alignment vertical="center"/>
    </xf>
    <xf numFmtId="0" fontId="2" fillId="3" borderId="2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1" xfId="1" applyFill="1" applyBorder="1">
      <alignment vertical="center"/>
    </xf>
    <xf numFmtId="0" fontId="2" fillId="3" borderId="12" xfId="1" applyFill="1" applyBorder="1">
      <alignment vertical="center"/>
    </xf>
    <xf numFmtId="0" fontId="2" fillId="3" borderId="2" xfId="1" applyFill="1" applyBorder="1" applyAlignment="1">
      <alignment vertical="center" shrinkToFit="1"/>
    </xf>
    <xf numFmtId="0" fontId="2" fillId="4" borderId="2" xfId="1" applyNumberFormat="1" applyFill="1" applyBorder="1" applyAlignment="1">
      <alignment vertical="center" shrinkToFit="1"/>
    </xf>
    <xf numFmtId="177" fontId="0" fillId="4" borderId="2" xfId="2" applyNumberFormat="1" applyFont="1" applyFill="1" applyBorder="1" applyAlignment="1">
      <alignment vertical="center" shrinkToFit="1"/>
    </xf>
    <xf numFmtId="178" fontId="0" fillId="4" borderId="2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2" xfId="1" applyNumberFormat="1" applyBorder="1" applyAlignment="1">
      <alignment vertical="center" shrinkToFit="1"/>
    </xf>
    <xf numFmtId="177" fontId="0" fillId="0" borderId="2" xfId="2" applyNumberFormat="1" applyFont="1" applyBorder="1" applyAlignment="1">
      <alignment vertical="center" shrinkToFit="1"/>
    </xf>
    <xf numFmtId="179" fontId="2" fillId="0" borderId="0" xfId="1" applyNumberFormat="1">
      <alignment vertical="center"/>
    </xf>
    <xf numFmtId="0" fontId="2" fillId="2" borderId="2" xfId="1" applyFill="1" applyBorder="1">
      <alignment vertical="center"/>
    </xf>
    <xf numFmtId="180" fontId="2" fillId="0" borderId="2" xfId="1" applyNumberFormat="1" applyBorder="1">
      <alignment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3" fillId="0" borderId="5" xfId="1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shrinkToFit="1"/>
    </xf>
    <xf numFmtId="0" fontId="12" fillId="0" borderId="6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177" fontId="5" fillId="0" borderId="2" xfId="1" applyNumberFormat="1" applyFont="1" applyBorder="1" applyAlignment="1" applyProtection="1">
      <alignment horizontal="center" vertical="center"/>
      <protection hidden="1"/>
    </xf>
    <xf numFmtId="176" fontId="5" fillId="0" borderId="2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5" fillId="0" borderId="2" xfId="1" applyNumberFormat="1" applyFont="1" applyBorder="1" applyAlignment="1" applyProtection="1">
      <alignment horizontal="center" vertical="center"/>
      <protection hidden="1"/>
    </xf>
    <xf numFmtId="0" fontId="5" fillId="0" borderId="2" xfId="1" applyNumberFormat="1" applyFont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0" fontId="2" fillId="3" borderId="2" xfId="1" applyFill="1" applyBorder="1" applyAlignment="1">
      <alignment horizontal="center" vertical="center"/>
    </xf>
    <xf numFmtId="0" fontId="2" fillId="3" borderId="3" xfId="1" applyFill="1" applyBorder="1" applyAlignment="1">
      <alignment horizontal="center" vertical="center"/>
    </xf>
    <xf numFmtId="0" fontId="2" fillId="3" borderId="4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9" xfId="1" applyFill="1" applyBorder="1" applyAlignment="1">
      <alignment horizontal="center" vertical="center"/>
    </xf>
    <xf numFmtId="0" fontId="2" fillId="3" borderId="2" xfId="1" applyFill="1" applyBorder="1" applyAlignment="1">
      <alignment horizontal="center" vertical="center" wrapText="1"/>
    </xf>
  </cellXfs>
  <cellStyles count="19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2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923776"/>
        <c:axId val="947077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0.04</c:v>
                </c:pt>
                <c:pt idx="1">
                  <c:v>0.03</c:v>
                </c:pt>
                <c:pt idx="2">
                  <c:v>0.02</c:v>
                </c:pt>
                <c:pt idx="3">
                  <c:v>0.01</c:v>
                </c:pt>
                <c:pt idx="4">
                  <c:v>0.05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23776"/>
        <c:axId val="94707712"/>
      </c:lineChart>
      <c:dateAx>
        <c:axId val="929237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4707712"/>
        <c:crosses val="autoZero"/>
        <c:auto val="1"/>
        <c:lblOffset val="100"/>
        <c:baseTimeUnit val="years"/>
      </c:dateAx>
      <c:valAx>
        <c:axId val="947077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29237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57.45</c:v>
                </c:pt>
                <c:pt idx="1">
                  <c:v>59.79</c:v>
                </c:pt>
                <c:pt idx="2">
                  <c:v>57.62</c:v>
                </c:pt>
                <c:pt idx="3">
                  <c:v>59.93</c:v>
                </c:pt>
                <c:pt idx="4">
                  <c:v>57.62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337920"/>
        <c:axId val="100352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54.74</c:v>
                </c:pt>
                <c:pt idx="1">
                  <c:v>53.78</c:v>
                </c:pt>
                <c:pt idx="2">
                  <c:v>53.24</c:v>
                </c:pt>
                <c:pt idx="3">
                  <c:v>52.31</c:v>
                </c:pt>
                <c:pt idx="4">
                  <c:v>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337920"/>
        <c:axId val="100352384"/>
      </c:lineChart>
      <c:dateAx>
        <c:axId val="1003379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0352384"/>
        <c:crosses val="autoZero"/>
        <c:auto val="1"/>
        <c:lblOffset val="100"/>
        <c:baseTimeUnit val="years"/>
      </c:dateAx>
      <c:valAx>
        <c:axId val="100352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0337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77.13</c:v>
                </c:pt>
                <c:pt idx="1">
                  <c:v>82.8</c:v>
                </c:pt>
                <c:pt idx="2">
                  <c:v>73.400000000000006</c:v>
                </c:pt>
                <c:pt idx="3">
                  <c:v>78.510000000000005</c:v>
                </c:pt>
                <c:pt idx="4">
                  <c:v>80.349999999999994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394880"/>
        <c:axId val="1004011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83.88</c:v>
                </c:pt>
                <c:pt idx="1">
                  <c:v>84.06</c:v>
                </c:pt>
                <c:pt idx="2">
                  <c:v>84.07</c:v>
                </c:pt>
                <c:pt idx="3">
                  <c:v>84.32</c:v>
                </c:pt>
                <c:pt idx="4">
                  <c:v>89.51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394880"/>
        <c:axId val="100401152"/>
      </c:lineChart>
      <c:dateAx>
        <c:axId val="1003948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0401152"/>
        <c:crosses val="autoZero"/>
        <c:auto val="1"/>
        <c:lblOffset val="100"/>
        <c:baseTimeUnit val="years"/>
      </c:dateAx>
      <c:valAx>
        <c:axId val="1004011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0394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94.6</c:v>
                </c:pt>
                <c:pt idx="1">
                  <c:v>100.13</c:v>
                </c:pt>
                <c:pt idx="2">
                  <c:v>107.17</c:v>
                </c:pt>
                <c:pt idx="3">
                  <c:v>106.32</c:v>
                </c:pt>
                <c:pt idx="4">
                  <c:v>94.39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742016"/>
        <c:axId val="947439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42016"/>
        <c:axId val="94743936"/>
      </c:lineChart>
      <c:dateAx>
        <c:axId val="947420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4743936"/>
        <c:crosses val="autoZero"/>
        <c:auto val="1"/>
        <c:lblOffset val="100"/>
        <c:baseTimeUnit val="years"/>
      </c:dateAx>
      <c:valAx>
        <c:axId val="947439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4742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029568"/>
        <c:axId val="1000314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029568"/>
        <c:axId val="100031488"/>
      </c:lineChart>
      <c:dateAx>
        <c:axId val="1000295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0031488"/>
        <c:crosses val="autoZero"/>
        <c:auto val="1"/>
        <c:lblOffset val="100"/>
        <c:baseTimeUnit val="years"/>
      </c:dateAx>
      <c:valAx>
        <c:axId val="1000314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00295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139776"/>
        <c:axId val="1001416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139776"/>
        <c:axId val="100141696"/>
      </c:lineChart>
      <c:dateAx>
        <c:axId val="1001397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0141696"/>
        <c:crosses val="autoZero"/>
        <c:auto val="1"/>
        <c:lblOffset val="100"/>
        <c:baseTimeUnit val="years"/>
      </c:dateAx>
      <c:valAx>
        <c:axId val="1001416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01397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180736"/>
        <c:axId val="100182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180736"/>
        <c:axId val="100182656"/>
      </c:lineChart>
      <c:dateAx>
        <c:axId val="1001807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0182656"/>
        <c:crosses val="autoZero"/>
        <c:auto val="1"/>
        <c:lblOffset val="100"/>
        <c:baseTimeUnit val="years"/>
      </c:dateAx>
      <c:valAx>
        <c:axId val="1001826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01807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477184"/>
        <c:axId val="1004834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477184"/>
        <c:axId val="100483456"/>
      </c:lineChart>
      <c:dateAx>
        <c:axId val="1004771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0483456"/>
        <c:crosses val="autoZero"/>
        <c:auto val="1"/>
        <c:lblOffset val="100"/>
        <c:baseTimeUnit val="years"/>
      </c:dateAx>
      <c:valAx>
        <c:axId val="1004834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04771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276.66000000000003</c:v>
                </c:pt>
                <c:pt idx="1">
                  <c:v>201</c:v>
                </c:pt>
                <c:pt idx="2">
                  <c:v>89.38</c:v>
                </c:pt>
                <c:pt idx="3">
                  <c:v>6.35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517376"/>
        <c:axId val="1005192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1197.82</c:v>
                </c:pt>
                <c:pt idx="1">
                  <c:v>1126.77</c:v>
                </c:pt>
                <c:pt idx="2">
                  <c:v>1044.8</c:v>
                </c:pt>
                <c:pt idx="3">
                  <c:v>1081.8</c:v>
                </c:pt>
                <c:pt idx="4">
                  <c:v>685.34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517376"/>
        <c:axId val="100519296"/>
      </c:lineChart>
      <c:dateAx>
        <c:axId val="1005173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0519296"/>
        <c:crosses val="autoZero"/>
        <c:auto val="1"/>
        <c:lblOffset val="100"/>
        <c:baseTimeUnit val="years"/>
      </c:dateAx>
      <c:valAx>
        <c:axId val="1005192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05173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95.65</c:v>
                </c:pt>
                <c:pt idx="4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208000"/>
        <c:axId val="10023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51.03</c:v>
                </c:pt>
                <c:pt idx="1">
                  <c:v>50.9</c:v>
                </c:pt>
                <c:pt idx="2">
                  <c:v>50.82</c:v>
                </c:pt>
                <c:pt idx="3">
                  <c:v>52.19</c:v>
                </c:pt>
                <c:pt idx="4">
                  <c:v>59.83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208000"/>
        <c:axId val="100230656"/>
      </c:lineChart>
      <c:dateAx>
        <c:axId val="1002080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0230656"/>
        <c:crosses val="autoZero"/>
        <c:auto val="1"/>
        <c:lblOffset val="100"/>
        <c:baseTimeUnit val="years"/>
      </c:dateAx>
      <c:valAx>
        <c:axId val="1002306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02080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163.30000000000001</c:v>
                </c:pt>
                <c:pt idx="1">
                  <c:v>173.68</c:v>
                </c:pt>
                <c:pt idx="2">
                  <c:v>180.36</c:v>
                </c:pt>
                <c:pt idx="3">
                  <c:v>187.65</c:v>
                </c:pt>
                <c:pt idx="4">
                  <c:v>150.27000000000001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256384"/>
        <c:axId val="1002585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289.60000000000002</c:v>
                </c:pt>
                <c:pt idx="1">
                  <c:v>293.27</c:v>
                </c:pt>
                <c:pt idx="2">
                  <c:v>300.52</c:v>
                </c:pt>
                <c:pt idx="3">
                  <c:v>296.14</c:v>
                </c:pt>
                <c:pt idx="4">
                  <c:v>246.66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256384"/>
        <c:axId val="100258560"/>
      </c:lineChart>
      <c:dateAx>
        <c:axId val="1002563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0258560"/>
        <c:crosses val="autoZero"/>
        <c:auto val="1"/>
        <c:lblOffset val="100"/>
        <c:baseTimeUnit val="years"/>
      </c:dateAx>
      <c:valAx>
        <c:axId val="1002585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0256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【914.53】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【85.01】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【276.78】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【55.73】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【1.58】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zoomScaleNormal="100" workbookViewId="0">
      <selection activeCell="AD8" sqref="AD8:AJ8"/>
    </sheetView>
  </sheetViews>
  <sheetFormatPr defaultColWidth="2.625" defaultRowHeight="13.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4" t="s">
        <v>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</row>
    <row r="3" spans="1:78" ht="9.75" customHeight="1">
      <c r="A3" s="2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</row>
    <row r="4" spans="1:78" ht="9.75" customHeight="1">
      <c r="A4" s="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</row>
    <row r="5" spans="1:78" ht="9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>
      <c r="A6" s="2"/>
      <c r="B6" s="75" t="str">
        <f>データ!H6</f>
        <v>三重県　伊賀市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>
      <c r="A7" s="2"/>
      <c r="B7" s="63" t="s">
        <v>1</v>
      </c>
      <c r="C7" s="63"/>
      <c r="D7" s="63"/>
      <c r="E7" s="63"/>
      <c r="F7" s="63"/>
      <c r="G7" s="63"/>
      <c r="H7" s="63"/>
      <c r="I7" s="63" t="s">
        <v>2</v>
      </c>
      <c r="J7" s="63"/>
      <c r="K7" s="63"/>
      <c r="L7" s="63"/>
      <c r="M7" s="63"/>
      <c r="N7" s="63"/>
      <c r="O7" s="63"/>
      <c r="P7" s="63" t="s">
        <v>3</v>
      </c>
      <c r="Q7" s="63"/>
      <c r="R7" s="63"/>
      <c r="S7" s="63"/>
      <c r="T7" s="63"/>
      <c r="U7" s="63"/>
      <c r="V7" s="63"/>
      <c r="W7" s="63" t="s">
        <v>4</v>
      </c>
      <c r="X7" s="63"/>
      <c r="Y7" s="63"/>
      <c r="Z7" s="63"/>
      <c r="AA7" s="63"/>
      <c r="AB7" s="63"/>
      <c r="AC7" s="63"/>
      <c r="AD7" s="63" t="s">
        <v>5</v>
      </c>
      <c r="AE7" s="63"/>
      <c r="AF7" s="63"/>
      <c r="AG7" s="63"/>
      <c r="AH7" s="63"/>
      <c r="AI7" s="63"/>
      <c r="AJ7" s="63"/>
      <c r="AK7" s="4"/>
      <c r="AL7" s="63" t="s">
        <v>6</v>
      </c>
      <c r="AM7" s="63"/>
      <c r="AN7" s="63"/>
      <c r="AO7" s="63"/>
      <c r="AP7" s="63"/>
      <c r="AQ7" s="63"/>
      <c r="AR7" s="63"/>
      <c r="AS7" s="63"/>
      <c r="AT7" s="63" t="s">
        <v>7</v>
      </c>
      <c r="AU7" s="63"/>
      <c r="AV7" s="63"/>
      <c r="AW7" s="63"/>
      <c r="AX7" s="63"/>
      <c r="AY7" s="63"/>
      <c r="AZ7" s="63"/>
      <c r="BA7" s="63"/>
      <c r="BB7" s="63" t="s">
        <v>8</v>
      </c>
      <c r="BC7" s="63"/>
      <c r="BD7" s="63"/>
      <c r="BE7" s="63"/>
      <c r="BF7" s="63"/>
      <c r="BG7" s="63"/>
      <c r="BH7" s="63"/>
      <c r="BI7" s="63"/>
      <c r="BJ7" s="4"/>
      <c r="BK7" s="4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>
      <c r="A8" s="2"/>
      <c r="B8" s="72" t="str">
        <f>データ!I6</f>
        <v>法非適用</v>
      </c>
      <c r="C8" s="72"/>
      <c r="D8" s="72"/>
      <c r="E8" s="72"/>
      <c r="F8" s="72"/>
      <c r="G8" s="72"/>
      <c r="H8" s="72"/>
      <c r="I8" s="72" t="str">
        <f>データ!J6</f>
        <v>下水道事業</v>
      </c>
      <c r="J8" s="72"/>
      <c r="K8" s="72"/>
      <c r="L8" s="72"/>
      <c r="M8" s="72"/>
      <c r="N8" s="72"/>
      <c r="O8" s="72"/>
      <c r="P8" s="72" t="str">
        <f>データ!K6</f>
        <v>農業集落排水</v>
      </c>
      <c r="Q8" s="72"/>
      <c r="R8" s="72"/>
      <c r="S8" s="72"/>
      <c r="T8" s="72"/>
      <c r="U8" s="72"/>
      <c r="V8" s="72"/>
      <c r="W8" s="72" t="str">
        <f>データ!L6</f>
        <v>F1</v>
      </c>
      <c r="X8" s="72"/>
      <c r="Y8" s="72"/>
      <c r="Z8" s="72"/>
      <c r="AA8" s="72"/>
      <c r="AB8" s="72"/>
      <c r="AC8" s="72"/>
      <c r="AD8" s="73" t="s">
        <v>124</v>
      </c>
      <c r="AE8" s="73"/>
      <c r="AF8" s="73"/>
      <c r="AG8" s="73"/>
      <c r="AH8" s="73"/>
      <c r="AI8" s="73"/>
      <c r="AJ8" s="73"/>
      <c r="AK8" s="4"/>
      <c r="AL8" s="67">
        <f>データ!S6</f>
        <v>93892</v>
      </c>
      <c r="AM8" s="67"/>
      <c r="AN8" s="67"/>
      <c r="AO8" s="67"/>
      <c r="AP8" s="67"/>
      <c r="AQ8" s="67"/>
      <c r="AR8" s="67"/>
      <c r="AS8" s="67"/>
      <c r="AT8" s="66">
        <f>データ!T6</f>
        <v>558.23</v>
      </c>
      <c r="AU8" s="66"/>
      <c r="AV8" s="66"/>
      <c r="AW8" s="66"/>
      <c r="AX8" s="66"/>
      <c r="AY8" s="66"/>
      <c r="AZ8" s="66"/>
      <c r="BA8" s="66"/>
      <c r="BB8" s="66">
        <f>データ!U6</f>
        <v>168.2</v>
      </c>
      <c r="BC8" s="66"/>
      <c r="BD8" s="66"/>
      <c r="BE8" s="66"/>
      <c r="BF8" s="66"/>
      <c r="BG8" s="66"/>
      <c r="BH8" s="66"/>
      <c r="BI8" s="66"/>
      <c r="BJ8" s="4"/>
      <c r="BK8" s="4"/>
      <c r="BL8" s="70" t="s">
        <v>10</v>
      </c>
      <c r="BM8" s="71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>
      <c r="A9" s="2"/>
      <c r="B9" s="63" t="s">
        <v>12</v>
      </c>
      <c r="C9" s="63"/>
      <c r="D9" s="63"/>
      <c r="E9" s="63"/>
      <c r="F9" s="63"/>
      <c r="G9" s="63"/>
      <c r="H9" s="63"/>
      <c r="I9" s="63" t="s">
        <v>13</v>
      </c>
      <c r="J9" s="63"/>
      <c r="K9" s="63"/>
      <c r="L9" s="63"/>
      <c r="M9" s="63"/>
      <c r="N9" s="63"/>
      <c r="O9" s="63"/>
      <c r="P9" s="63" t="s">
        <v>14</v>
      </c>
      <c r="Q9" s="63"/>
      <c r="R9" s="63"/>
      <c r="S9" s="63"/>
      <c r="T9" s="63"/>
      <c r="U9" s="63"/>
      <c r="V9" s="63"/>
      <c r="W9" s="63" t="s">
        <v>15</v>
      </c>
      <c r="X9" s="63"/>
      <c r="Y9" s="63"/>
      <c r="Z9" s="63"/>
      <c r="AA9" s="63"/>
      <c r="AB9" s="63"/>
      <c r="AC9" s="63"/>
      <c r="AD9" s="63" t="s">
        <v>16</v>
      </c>
      <c r="AE9" s="63"/>
      <c r="AF9" s="63"/>
      <c r="AG9" s="63"/>
      <c r="AH9" s="63"/>
      <c r="AI9" s="63"/>
      <c r="AJ9" s="63"/>
      <c r="AK9" s="4"/>
      <c r="AL9" s="63" t="s">
        <v>17</v>
      </c>
      <c r="AM9" s="63"/>
      <c r="AN9" s="63"/>
      <c r="AO9" s="63"/>
      <c r="AP9" s="63"/>
      <c r="AQ9" s="63"/>
      <c r="AR9" s="63"/>
      <c r="AS9" s="63"/>
      <c r="AT9" s="63" t="s">
        <v>18</v>
      </c>
      <c r="AU9" s="63"/>
      <c r="AV9" s="63"/>
      <c r="AW9" s="63"/>
      <c r="AX9" s="63"/>
      <c r="AY9" s="63"/>
      <c r="AZ9" s="63"/>
      <c r="BA9" s="63"/>
      <c r="BB9" s="63" t="s">
        <v>19</v>
      </c>
      <c r="BC9" s="63"/>
      <c r="BD9" s="63"/>
      <c r="BE9" s="63"/>
      <c r="BF9" s="63"/>
      <c r="BG9" s="63"/>
      <c r="BH9" s="63"/>
      <c r="BI9" s="63"/>
      <c r="BJ9" s="4"/>
      <c r="BK9" s="4"/>
      <c r="BL9" s="64" t="s">
        <v>20</v>
      </c>
      <c r="BM9" s="65"/>
      <c r="BN9" s="11" t="s">
        <v>21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>
      <c r="A10" s="2"/>
      <c r="B10" s="66" t="str">
        <f>データ!N6</f>
        <v>-</v>
      </c>
      <c r="C10" s="66"/>
      <c r="D10" s="66"/>
      <c r="E10" s="66"/>
      <c r="F10" s="66"/>
      <c r="G10" s="66"/>
      <c r="H10" s="66"/>
      <c r="I10" s="66" t="str">
        <f>データ!O6</f>
        <v>該当数値なし</v>
      </c>
      <c r="J10" s="66"/>
      <c r="K10" s="66"/>
      <c r="L10" s="66"/>
      <c r="M10" s="66"/>
      <c r="N10" s="66"/>
      <c r="O10" s="66"/>
      <c r="P10" s="66">
        <f>データ!P6</f>
        <v>18.809999999999999</v>
      </c>
      <c r="Q10" s="66"/>
      <c r="R10" s="66"/>
      <c r="S10" s="66"/>
      <c r="T10" s="66"/>
      <c r="U10" s="66"/>
      <c r="V10" s="66"/>
      <c r="W10" s="66">
        <f>データ!Q6</f>
        <v>100</v>
      </c>
      <c r="X10" s="66"/>
      <c r="Y10" s="66"/>
      <c r="Z10" s="66"/>
      <c r="AA10" s="66"/>
      <c r="AB10" s="66"/>
      <c r="AC10" s="66"/>
      <c r="AD10" s="67">
        <f>データ!R6</f>
        <v>4860</v>
      </c>
      <c r="AE10" s="67"/>
      <c r="AF10" s="67"/>
      <c r="AG10" s="67"/>
      <c r="AH10" s="67"/>
      <c r="AI10" s="67"/>
      <c r="AJ10" s="67"/>
      <c r="AK10" s="2"/>
      <c r="AL10" s="67">
        <f>データ!V6</f>
        <v>17563</v>
      </c>
      <c r="AM10" s="67"/>
      <c r="AN10" s="67"/>
      <c r="AO10" s="67"/>
      <c r="AP10" s="67"/>
      <c r="AQ10" s="67"/>
      <c r="AR10" s="67"/>
      <c r="AS10" s="67"/>
      <c r="AT10" s="66">
        <f>データ!W6</f>
        <v>10.24</v>
      </c>
      <c r="AU10" s="66"/>
      <c r="AV10" s="66"/>
      <c r="AW10" s="66"/>
      <c r="AX10" s="66"/>
      <c r="AY10" s="66"/>
      <c r="AZ10" s="66"/>
      <c r="BA10" s="66"/>
      <c r="BB10" s="66">
        <f>データ!X6</f>
        <v>1715.14</v>
      </c>
      <c r="BC10" s="66"/>
      <c r="BD10" s="66"/>
      <c r="BE10" s="66"/>
      <c r="BF10" s="66"/>
      <c r="BG10" s="66"/>
      <c r="BH10" s="66"/>
      <c r="BI10" s="66"/>
      <c r="BJ10" s="2"/>
      <c r="BK10" s="2"/>
      <c r="BL10" s="68" t="s">
        <v>22</v>
      </c>
      <c r="BM10" s="69"/>
      <c r="BN10" s="14" t="s">
        <v>23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8" t="s">
        <v>24</v>
      </c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</row>
    <row r="14" spans="1:78" ht="13.5" customHeight="1">
      <c r="A14" s="2"/>
      <c r="B14" s="60" t="s">
        <v>25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2"/>
      <c r="BK14" s="2"/>
      <c r="BL14" s="42" t="s">
        <v>26</v>
      </c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4"/>
    </row>
    <row r="15" spans="1:78" ht="13.5" customHeight="1">
      <c r="A15" s="2"/>
      <c r="B15" s="55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7"/>
      <c r="BK15" s="2"/>
      <c r="BL15" s="45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7"/>
    </row>
    <row r="16" spans="1:78" ht="13.5" customHeight="1">
      <c r="A16" s="2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9"/>
      <c r="BK16" s="2"/>
      <c r="BL16" s="48" t="s">
        <v>122</v>
      </c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50"/>
    </row>
    <row r="17" spans="1:78" ht="13.5" customHeight="1">
      <c r="A17" s="2"/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9"/>
      <c r="BK17" s="2"/>
      <c r="BL17" s="48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50"/>
    </row>
    <row r="18" spans="1:78" ht="13.5" customHeight="1">
      <c r="A18" s="2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9"/>
      <c r="BK18" s="2"/>
      <c r="BL18" s="48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50"/>
    </row>
    <row r="19" spans="1:78" ht="13.5" customHeight="1">
      <c r="A19" s="2"/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9"/>
      <c r="BK19" s="2"/>
      <c r="BL19" s="48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50"/>
    </row>
    <row r="20" spans="1:78" ht="13.5" customHeight="1">
      <c r="A20" s="2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9"/>
      <c r="BK20" s="2"/>
      <c r="BL20" s="48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50"/>
    </row>
    <row r="21" spans="1:78" ht="13.5" customHeight="1">
      <c r="A21" s="2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9"/>
      <c r="BK21" s="2"/>
      <c r="BL21" s="48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50"/>
    </row>
    <row r="22" spans="1:78" ht="13.5" customHeight="1">
      <c r="A22" s="2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9"/>
      <c r="BK22" s="2"/>
      <c r="BL22" s="48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50"/>
    </row>
    <row r="23" spans="1:78" ht="13.5" customHeight="1">
      <c r="A23" s="2"/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9"/>
      <c r="BK23" s="2"/>
      <c r="BL23" s="48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50"/>
    </row>
    <row r="24" spans="1:78" ht="13.5" customHeight="1">
      <c r="A24" s="2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9"/>
      <c r="BK24" s="2"/>
      <c r="BL24" s="48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50"/>
    </row>
    <row r="25" spans="1:78" ht="13.5" customHeight="1">
      <c r="A25" s="2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9"/>
      <c r="BK25" s="2"/>
      <c r="BL25" s="48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50"/>
    </row>
    <row r="26" spans="1:78" ht="13.5" customHeight="1">
      <c r="A26" s="2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9"/>
      <c r="BK26" s="2"/>
      <c r="BL26" s="48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50"/>
    </row>
    <row r="27" spans="1:78" ht="13.5" customHeight="1">
      <c r="A27" s="2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9"/>
      <c r="BK27" s="2"/>
      <c r="BL27" s="48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50"/>
    </row>
    <row r="28" spans="1:78" ht="13.5" customHeight="1">
      <c r="A28" s="2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9"/>
      <c r="BK28" s="2"/>
      <c r="BL28" s="48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50"/>
    </row>
    <row r="29" spans="1:78" ht="13.5" customHeight="1">
      <c r="A29" s="2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9"/>
      <c r="BK29" s="2"/>
      <c r="BL29" s="48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50"/>
    </row>
    <row r="30" spans="1:78" ht="13.5" customHeight="1">
      <c r="A30" s="2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9"/>
      <c r="BK30" s="2"/>
      <c r="BL30" s="48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50"/>
    </row>
    <row r="31" spans="1:78" ht="13.5" customHeight="1">
      <c r="A31" s="2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9"/>
      <c r="BK31" s="2"/>
      <c r="BL31" s="48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50"/>
    </row>
    <row r="32" spans="1:78" ht="13.5" customHeight="1">
      <c r="A32" s="2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9"/>
      <c r="BK32" s="2"/>
      <c r="BL32" s="48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50"/>
    </row>
    <row r="33" spans="1:78" ht="13.5" customHeight="1">
      <c r="A33" s="2"/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9"/>
      <c r="BK33" s="2"/>
      <c r="BL33" s="48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50"/>
    </row>
    <row r="34" spans="1:78" ht="13.5" customHeight="1">
      <c r="A34" s="2"/>
      <c r="B34" s="17"/>
      <c r="C34" s="54" t="s">
        <v>27</v>
      </c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20"/>
      <c r="R34" s="54" t="s">
        <v>28</v>
      </c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20"/>
      <c r="AG34" s="54" t="s">
        <v>29</v>
      </c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20"/>
      <c r="AV34" s="54" t="s">
        <v>30</v>
      </c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19"/>
      <c r="BK34" s="2"/>
      <c r="BL34" s="48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50"/>
    </row>
    <row r="35" spans="1:78" ht="13.5" customHeight="1">
      <c r="A35" s="2"/>
      <c r="B35" s="17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20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20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20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19"/>
      <c r="BK35" s="2"/>
      <c r="BL35" s="48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50"/>
    </row>
    <row r="36" spans="1:78" ht="13.5" customHeight="1">
      <c r="A36" s="2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9"/>
      <c r="BK36" s="2"/>
      <c r="BL36" s="48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50"/>
    </row>
    <row r="37" spans="1:78" ht="13.5" customHeight="1">
      <c r="A37" s="2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9"/>
      <c r="BK37" s="2"/>
      <c r="BL37" s="48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50"/>
    </row>
    <row r="38" spans="1:78" ht="13.5" customHeight="1">
      <c r="A38" s="2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9"/>
      <c r="BK38" s="2"/>
      <c r="BL38" s="48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50"/>
    </row>
    <row r="39" spans="1:78" ht="13.5" customHeight="1">
      <c r="A39" s="2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9"/>
      <c r="BK39" s="2"/>
      <c r="BL39" s="48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50"/>
    </row>
    <row r="40" spans="1:78" ht="13.5" customHeight="1">
      <c r="A40" s="2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9"/>
      <c r="BK40" s="2"/>
      <c r="BL40" s="48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50"/>
    </row>
    <row r="41" spans="1:78" ht="13.5" customHeight="1">
      <c r="A41" s="2"/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9"/>
      <c r="BK41" s="2"/>
      <c r="BL41" s="48"/>
      <c r="BM41" s="49"/>
      <c r="BN41" s="49"/>
      <c r="BO41" s="49"/>
      <c r="BP41" s="49"/>
      <c r="BQ41" s="49"/>
      <c r="BR41" s="49"/>
      <c r="BS41" s="49"/>
      <c r="BT41" s="49"/>
      <c r="BU41" s="49"/>
      <c r="BV41" s="49"/>
      <c r="BW41" s="49"/>
      <c r="BX41" s="49"/>
      <c r="BY41" s="49"/>
      <c r="BZ41" s="50"/>
    </row>
    <row r="42" spans="1:78" ht="13.5" customHeight="1">
      <c r="A42" s="2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9"/>
      <c r="BK42" s="2"/>
      <c r="BL42" s="48"/>
      <c r="BM42" s="49"/>
      <c r="BN42" s="49"/>
      <c r="BO42" s="49"/>
      <c r="BP42" s="49"/>
      <c r="BQ42" s="49"/>
      <c r="BR42" s="49"/>
      <c r="BS42" s="49"/>
      <c r="BT42" s="49"/>
      <c r="BU42" s="49"/>
      <c r="BV42" s="49"/>
      <c r="BW42" s="49"/>
      <c r="BX42" s="49"/>
      <c r="BY42" s="49"/>
      <c r="BZ42" s="50"/>
    </row>
    <row r="43" spans="1:78" ht="13.5" customHeight="1">
      <c r="A43" s="2"/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9"/>
      <c r="BK43" s="2"/>
      <c r="BL43" s="48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50"/>
    </row>
    <row r="44" spans="1:78" ht="13.5" customHeight="1">
      <c r="A44" s="2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9"/>
      <c r="BK44" s="2"/>
      <c r="BL44" s="51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3"/>
    </row>
    <row r="45" spans="1:78" ht="13.5" customHeight="1">
      <c r="A45" s="2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9"/>
      <c r="BK45" s="2"/>
      <c r="BL45" s="42" t="s">
        <v>31</v>
      </c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  <c r="BZ45" s="44"/>
    </row>
    <row r="46" spans="1:78" ht="13.5" customHeight="1">
      <c r="A46" s="2"/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9"/>
      <c r="BK46" s="2"/>
      <c r="BL46" s="45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7"/>
    </row>
    <row r="47" spans="1:78" ht="13.5" customHeight="1">
      <c r="A47" s="2"/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9"/>
      <c r="BK47" s="2"/>
      <c r="BL47" s="48" t="s">
        <v>121</v>
      </c>
      <c r="BM47" s="49"/>
      <c r="BN47" s="49"/>
      <c r="BO47" s="49"/>
      <c r="BP47" s="49"/>
      <c r="BQ47" s="49"/>
      <c r="BR47" s="49"/>
      <c r="BS47" s="49"/>
      <c r="BT47" s="49"/>
      <c r="BU47" s="49"/>
      <c r="BV47" s="49"/>
      <c r="BW47" s="49"/>
      <c r="BX47" s="49"/>
      <c r="BY47" s="49"/>
      <c r="BZ47" s="50"/>
    </row>
    <row r="48" spans="1:78" ht="13.5" customHeight="1">
      <c r="A48" s="2"/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9"/>
      <c r="BK48" s="2"/>
      <c r="BL48" s="48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50"/>
    </row>
    <row r="49" spans="1:78" ht="13.5" customHeight="1">
      <c r="A49" s="2"/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9"/>
      <c r="BK49" s="2"/>
      <c r="BL49" s="48"/>
      <c r="BM49" s="49"/>
      <c r="BN49" s="49"/>
      <c r="BO49" s="49"/>
      <c r="BP49" s="49"/>
      <c r="BQ49" s="49"/>
      <c r="BR49" s="49"/>
      <c r="BS49" s="49"/>
      <c r="BT49" s="49"/>
      <c r="BU49" s="49"/>
      <c r="BV49" s="49"/>
      <c r="BW49" s="49"/>
      <c r="BX49" s="49"/>
      <c r="BY49" s="49"/>
      <c r="BZ49" s="50"/>
    </row>
    <row r="50" spans="1:78" ht="13.5" customHeight="1">
      <c r="A50" s="2"/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9"/>
      <c r="BK50" s="2"/>
      <c r="BL50" s="48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50"/>
    </row>
    <row r="51" spans="1:78" ht="13.5" customHeight="1">
      <c r="A51" s="2"/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9"/>
      <c r="BK51" s="2"/>
      <c r="BL51" s="48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50"/>
    </row>
    <row r="52" spans="1:78" ht="13.5" customHeight="1">
      <c r="A52" s="2"/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9"/>
      <c r="BK52" s="2"/>
      <c r="BL52" s="48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49"/>
      <c r="BZ52" s="50"/>
    </row>
    <row r="53" spans="1:78" ht="13.5" customHeight="1">
      <c r="A53" s="2"/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9"/>
      <c r="BK53" s="2"/>
      <c r="BL53" s="48"/>
      <c r="BM53" s="49"/>
      <c r="BN53" s="49"/>
      <c r="BO53" s="49"/>
      <c r="BP53" s="49"/>
      <c r="BQ53" s="49"/>
      <c r="BR53" s="49"/>
      <c r="BS53" s="49"/>
      <c r="BT53" s="49"/>
      <c r="BU53" s="49"/>
      <c r="BV53" s="49"/>
      <c r="BW53" s="49"/>
      <c r="BX53" s="49"/>
      <c r="BY53" s="49"/>
      <c r="BZ53" s="50"/>
    </row>
    <row r="54" spans="1:78" ht="13.5" customHeight="1">
      <c r="A54" s="2"/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9"/>
      <c r="BK54" s="2"/>
      <c r="BL54" s="48"/>
      <c r="BM54" s="49"/>
      <c r="BN54" s="49"/>
      <c r="BO54" s="49"/>
      <c r="BP54" s="49"/>
      <c r="BQ54" s="49"/>
      <c r="BR54" s="49"/>
      <c r="BS54" s="49"/>
      <c r="BT54" s="49"/>
      <c r="BU54" s="49"/>
      <c r="BV54" s="49"/>
      <c r="BW54" s="49"/>
      <c r="BX54" s="49"/>
      <c r="BY54" s="49"/>
      <c r="BZ54" s="50"/>
    </row>
    <row r="55" spans="1:78" ht="13.5" customHeight="1">
      <c r="A55" s="2"/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9"/>
      <c r="BK55" s="2"/>
      <c r="BL55" s="48"/>
      <c r="BM55" s="49"/>
      <c r="BN55" s="49"/>
      <c r="BO55" s="49"/>
      <c r="BP55" s="49"/>
      <c r="BQ55" s="49"/>
      <c r="BR55" s="49"/>
      <c r="BS55" s="49"/>
      <c r="BT55" s="49"/>
      <c r="BU55" s="49"/>
      <c r="BV55" s="49"/>
      <c r="BW55" s="49"/>
      <c r="BX55" s="49"/>
      <c r="BY55" s="49"/>
      <c r="BZ55" s="50"/>
    </row>
    <row r="56" spans="1:78" ht="13.5" customHeight="1">
      <c r="A56" s="2"/>
      <c r="B56" s="17"/>
      <c r="C56" s="54" t="s">
        <v>32</v>
      </c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20"/>
      <c r="R56" s="54" t="s">
        <v>33</v>
      </c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20"/>
      <c r="AG56" s="54" t="s">
        <v>34</v>
      </c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20"/>
      <c r="AV56" s="54" t="s">
        <v>35</v>
      </c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19"/>
      <c r="BK56" s="2"/>
      <c r="BL56" s="48"/>
      <c r="BM56" s="49"/>
      <c r="BN56" s="49"/>
      <c r="BO56" s="49"/>
      <c r="BP56" s="49"/>
      <c r="BQ56" s="49"/>
      <c r="BR56" s="49"/>
      <c r="BS56" s="49"/>
      <c r="BT56" s="49"/>
      <c r="BU56" s="49"/>
      <c r="BV56" s="49"/>
      <c r="BW56" s="49"/>
      <c r="BX56" s="49"/>
      <c r="BY56" s="49"/>
      <c r="BZ56" s="50"/>
    </row>
    <row r="57" spans="1:78" ht="13.5" customHeight="1">
      <c r="A57" s="2"/>
      <c r="B57" s="17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20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20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20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19"/>
      <c r="BK57" s="2"/>
      <c r="BL57" s="48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50"/>
    </row>
    <row r="58" spans="1:78" ht="13.5" customHeight="1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48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50"/>
    </row>
    <row r="59" spans="1:78" ht="13.5" customHeight="1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48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50"/>
    </row>
    <row r="60" spans="1:78" ht="13.5" customHeight="1">
      <c r="A60" s="2"/>
      <c r="B60" s="55" t="s">
        <v>36</v>
      </c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7"/>
      <c r="BK60" s="2"/>
      <c r="BL60" s="48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50"/>
    </row>
    <row r="61" spans="1:78" ht="13.5" customHeight="1">
      <c r="A61" s="2"/>
      <c r="B61" s="55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7"/>
      <c r="BK61" s="2"/>
      <c r="BL61" s="48"/>
      <c r="BM61" s="49"/>
      <c r="BN61" s="49"/>
      <c r="BO61" s="49"/>
      <c r="BP61" s="49"/>
      <c r="BQ61" s="49"/>
      <c r="BR61" s="49"/>
      <c r="BS61" s="49"/>
      <c r="BT61" s="49"/>
      <c r="BU61" s="49"/>
      <c r="BV61" s="49"/>
      <c r="BW61" s="49"/>
      <c r="BX61" s="49"/>
      <c r="BY61" s="49"/>
      <c r="BZ61" s="50"/>
    </row>
    <row r="62" spans="1:78" ht="13.5" customHeight="1">
      <c r="A62" s="2"/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9"/>
      <c r="BK62" s="2"/>
      <c r="BL62" s="48"/>
      <c r="BM62" s="49"/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50"/>
    </row>
    <row r="63" spans="1:78" ht="13.5" customHeight="1">
      <c r="A63" s="2"/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9"/>
      <c r="BK63" s="2"/>
      <c r="BL63" s="51"/>
      <c r="BM63" s="52"/>
      <c r="BN63" s="52"/>
      <c r="BO63" s="52"/>
      <c r="BP63" s="52"/>
      <c r="BQ63" s="52"/>
      <c r="BR63" s="52"/>
      <c r="BS63" s="52"/>
      <c r="BT63" s="52"/>
      <c r="BU63" s="52"/>
      <c r="BV63" s="52"/>
      <c r="BW63" s="52"/>
      <c r="BX63" s="52"/>
      <c r="BY63" s="52"/>
      <c r="BZ63" s="53"/>
    </row>
    <row r="64" spans="1:78" ht="13.5" customHeight="1">
      <c r="A64" s="2"/>
      <c r="B64" s="1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9"/>
      <c r="BK64" s="2"/>
      <c r="BL64" s="42" t="s">
        <v>37</v>
      </c>
      <c r="BM64" s="43"/>
      <c r="BN64" s="43"/>
      <c r="BO64" s="43"/>
      <c r="BP64" s="43"/>
      <c r="BQ64" s="43"/>
      <c r="BR64" s="43"/>
      <c r="BS64" s="43"/>
      <c r="BT64" s="43"/>
      <c r="BU64" s="43"/>
      <c r="BV64" s="43"/>
      <c r="BW64" s="43"/>
      <c r="BX64" s="43"/>
      <c r="BY64" s="43"/>
      <c r="BZ64" s="44"/>
    </row>
    <row r="65" spans="1:78" ht="13.5" customHeight="1">
      <c r="A65" s="2"/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9"/>
      <c r="BK65" s="2"/>
      <c r="BL65" s="45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7"/>
    </row>
    <row r="66" spans="1:78" ht="13.5" customHeight="1">
      <c r="A66" s="2"/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9"/>
      <c r="BK66" s="2"/>
      <c r="BL66" s="48" t="s">
        <v>123</v>
      </c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49"/>
      <c r="BZ66" s="50"/>
    </row>
    <row r="67" spans="1:78" ht="13.5" customHeight="1">
      <c r="A67" s="2"/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9"/>
      <c r="BK67" s="2"/>
      <c r="BL67" s="48"/>
      <c r="BM67" s="49"/>
      <c r="BN67" s="49"/>
      <c r="BO67" s="49"/>
      <c r="BP67" s="49"/>
      <c r="BQ67" s="49"/>
      <c r="BR67" s="49"/>
      <c r="BS67" s="49"/>
      <c r="BT67" s="49"/>
      <c r="BU67" s="49"/>
      <c r="BV67" s="49"/>
      <c r="BW67" s="49"/>
      <c r="BX67" s="49"/>
      <c r="BY67" s="49"/>
      <c r="BZ67" s="50"/>
    </row>
    <row r="68" spans="1:78" ht="13.5" customHeight="1">
      <c r="A68" s="2"/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9"/>
      <c r="BK68" s="2"/>
      <c r="BL68" s="48"/>
      <c r="BM68" s="49"/>
      <c r="BN68" s="49"/>
      <c r="BO68" s="49"/>
      <c r="BP68" s="49"/>
      <c r="BQ68" s="49"/>
      <c r="BR68" s="49"/>
      <c r="BS68" s="49"/>
      <c r="BT68" s="49"/>
      <c r="BU68" s="49"/>
      <c r="BV68" s="49"/>
      <c r="BW68" s="49"/>
      <c r="BX68" s="49"/>
      <c r="BY68" s="49"/>
      <c r="BZ68" s="50"/>
    </row>
    <row r="69" spans="1:78" ht="13.5" customHeight="1">
      <c r="A69" s="2"/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9"/>
      <c r="BK69" s="2"/>
      <c r="BL69" s="48"/>
      <c r="BM69" s="49"/>
      <c r="BN69" s="49"/>
      <c r="BO69" s="49"/>
      <c r="BP69" s="49"/>
      <c r="BQ69" s="49"/>
      <c r="BR69" s="49"/>
      <c r="BS69" s="49"/>
      <c r="BT69" s="49"/>
      <c r="BU69" s="49"/>
      <c r="BV69" s="49"/>
      <c r="BW69" s="49"/>
      <c r="BX69" s="49"/>
      <c r="BY69" s="49"/>
      <c r="BZ69" s="50"/>
    </row>
    <row r="70" spans="1:78" ht="13.5" customHeight="1">
      <c r="A70" s="2"/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9"/>
      <c r="BK70" s="2"/>
      <c r="BL70" s="48"/>
      <c r="BM70" s="49"/>
      <c r="BN70" s="49"/>
      <c r="BO70" s="49"/>
      <c r="BP70" s="49"/>
      <c r="BQ70" s="49"/>
      <c r="BR70" s="49"/>
      <c r="BS70" s="49"/>
      <c r="BT70" s="49"/>
      <c r="BU70" s="49"/>
      <c r="BV70" s="49"/>
      <c r="BW70" s="49"/>
      <c r="BX70" s="49"/>
      <c r="BY70" s="49"/>
      <c r="BZ70" s="50"/>
    </row>
    <row r="71" spans="1:78" ht="13.5" customHeight="1">
      <c r="A71" s="2"/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9"/>
      <c r="BK71" s="2"/>
      <c r="BL71" s="48"/>
      <c r="BM71" s="49"/>
      <c r="BN71" s="49"/>
      <c r="BO71" s="49"/>
      <c r="BP71" s="49"/>
      <c r="BQ71" s="49"/>
      <c r="BR71" s="49"/>
      <c r="BS71" s="49"/>
      <c r="BT71" s="49"/>
      <c r="BU71" s="49"/>
      <c r="BV71" s="49"/>
      <c r="BW71" s="49"/>
      <c r="BX71" s="49"/>
      <c r="BY71" s="49"/>
      <c r="BZ71" s="50"/>
    </row>
    <row r="72" spans="1:78" ht="13.5" customHeight="1">
      <c r="A72" s="2"/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9"/>
      <c r="BK72" s="2"/>
      <c r="BL72" s="48"/>
      <c r="BM72" s="49"/>
      <c r="BN72" s="49"/>
      <c r="BO72" s="49"/>
      <c r="BP72" s="49"/>
      <c r="BQ72" s="49"/>
      <c r="BR72" s="49"/>
      <c r="BS72" s="49"/>
      <c r="BT72" s="49"/>
      <c r="BU72" s="49"/>
      <c r="BV72" s="49"/>
      <c r="BW72" s="49"/>
      <c r="BX72" s="49"/>
      <c r="BY72" s="49"/>
      <c r="BZ72" s="50"/>
    </row>
    <row r="73" spans="1:78" ht="13.5" customHeight="1">
      <c r="A73" s="2"/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9"/>
      <c r="BK73" s="2"/>
      <c r="BL73" s="48"/>
      <c r="BM73" s="49"/>
      <c r="BN73" s="49"/>
      <c r="BO73" s="49"/>
      <c r="BP73" s="49"/>
      <c r="BQ73" s="49"/>
      <c r="BR73" s="49"/>
      <c r="BS73" s="49"/>
      <c r="BT73" s="49"/>
      <c r="BU73" s="49"/>
      <c r="BV73" s="49"/>
      <c r="BW73" s="49"/>
      <c r="BX73" s="49"/>
      <c r="BY73" s="49"/>
      <c r="BZ73" s="50"/>
    </row>
    <row r="74" spans="1:78" ht="13.5" customHeight="1">
      <c r="A74" s="2"/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9"/>
      <c r="BK74" s="2"/>
      <c r="BL74" s="48"/>
      <c r="BM74" s="49"/>
      <c r="BN74" s="49"/>
      <c r="BO74" s="49"/>
      <c r="BP74" s="49"/>
      <c r="BQ74" s="49"/>
      <c r="BR74" s="49"/>
      <c r="BS74" s="49"/>
      <c r="BT74" s="49"/>
      <c r="BU74" s="49"/>
      <c r="BV74" s="49"/>
      <c r="BW74" s="49"/>
      <c r="BX74" s="49"/>
      <c r="BY74" s="49"/>
      <c r="BZ74" s="50"/>
    </row>
    <row r="75" spans="1:78" ht="13.5" customHeight="1">
      <c r="A75" s="2"/>
      <c r="B75" s="1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9"/>
      <c r="BK75" s="2"/>
      <c r="BL75" s="48"/>
      <c r="BM75" s="49"/>
      <c r="BN75" s="49"/>
      <c r="BO75" s="49"/>
      <c r="BP75" s="49"/>
      <c r="BQ75" s="49"/>
      <c r="BR75" s="49"/>
      <c r="BS75" s="49"/>
      <c r="BT75" s="49"/>
      <c r="BU75" s="49"/>
      <c r="BV75" s="49"/>
      <c r="BW75" s="49"/>
      <c r="BX75" s="49"/>
      <c r="BY75" s="49"/>
      <c r="BZ75" s="50"/>
    </row>
    <row r="76" spans="1:78" ht="13.5" customHeight="1">
      <c r="A76" s="2"/>
      <c r="B76" s="17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9"/>
      <c r="BK76" s="2"/>
      <c r="BL76" s="48"/>
      <c r="BM76" s="49"/>
      <c r="BN76" s="49"/>
      <c r="BO76" s="49"/>
      <c r="BP76" s="49"/>
      <c r="BQ76" s="49"/>
      <c r="BR76" s="49"/>
      <c r="BS76" s="49"/>
      <c r="BT76" s="49"/>
      <c r="BU76" s="49"/>
      <c r="BV76" s="49"/>
      <c r="BW76" s="49"/>
      <c r="BX76" s="49"/>
      <c r="BY76" s="49"/>
      <c r="BZ76" s="50"/>
    </row>
    <row r="77" spans="1:78" ht="13.5" customHeight="1">
      <c r="A77" s="2"/>
      <c r="B77" s="17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9"/>
      <c r="BK77" s="2"/>
      <c r="BL77" s="48"/>
      <c r="BM77" s="49"/>
      <c r="BN77" s="49"/>
      <c r="BO77" s="49"/>
      <c r="BP77" s="49"/>
      <c r="BQ77" s="49"/>
      <c r="BR77" s="49"/>
      <c r="BS77" s="49"/>
      <c r="BT77" s="49"/>
      <c r="BU77" s="49"/>
      <c r="BV77" s="49"/>
      <c r="BW77" s="49"/>
      <c r="BX77" s="49"/>
      <c r="BY77" s="49"/>
      <c r="BZ77" s="50"/>
    </row>
    <row r="78" spans="1:78" ht="13.5" customHeight="1">
      <c r="A78" s="2"/>
      <c r="B78" s="17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9"/>
      <c r="BK78" s="2"/>
      <c r="BL78" s="48"/>
      <c r="BM78" s="49"/>
      <c r="BN78" s="49"/>
      <c r="BO78" s="49"/>
      <c r="BP78" s="49"/>
      <c r="BQ78" s="49"/>
      <c r="BR78" s="49"/>
      <c r="BS78" s="49"/>
      <c r="BT78" s="49"/>
      <c r="BU78" s="49"/>
      <c r="BV78" s="49"/>
      <c r="BW78" s="49"/>
      <c r="BX78" s="49"/>
      <c r="BY78" s="49"/>
      <c r="BZ78" s="50"/>
    </row>
    <row r="79" spans="1:78" ht="13.5" customHeight="1">
      <c r="A79" s="2"/>
      <c r="B79" s="17"/>
      <c r="C79" s="54" t="s">
        <v>38</v>
      </c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20"/>
      <c r="V79" s="20"/>
      <c r="W79" s="54" t="s">
        <v>39</v>
      </c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20"/>
      <c r="AP79" s="20"/>
      <c r="AQ79" s="54" t="s">
        <v>40</v>
      </c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18"/>
      <c r="BJ79" s="19"/>
      <c r="BK79" s="2"/>
      <c r="BL79" s="48"/>
      <c r="BM79" s="49"/>
      <c r="BN79" s="49"/>
      <c r="BO79" s="49"/>
      <c r="BP79" s="49"/>
      <c r="BQ79" s="49"/>
      <c r="BR79" s="49"/>
      <c r="BS79" s="49"/>
      <c r="BT79" s="49"/>
      <c r="BU79" s="49"/>
      <c r="BV79" s="49"/>
      <c r="BW79" s="49"/>
      <c r="BX79" s="49"/>
      <c r="BY79" s="49"/>
      <c r="BZ79" s="50"/>
    </row>
    <row r="80" spans="1:78" ht="13.5" customHeight="1">
      <c r="A80" s="2"/>
      <c r="B80" s="17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20"/>
      <c r="V80" s="20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20"/>
      <c r="AP80" s="20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18"/>
      <c r="BJ80" s="19"/>
      <c r="BK80" s="2"/>
      <c r="BL80" s="48"/>
      <c r="BM80" s="49"/>
      <c r="BN80" s="49"/>
      <c r="BO80" s="49"/>
      <c r="BP80" s="49"/>
      <c r="BQ80" s="49"/>
      <c r="BR80" s="49"/>
      <c r="BS80" s="49"/>
      <c r="BT80" s="49"/>
      <c r="BU80" s="49"/>
      <c r="BV80" s="49"/>
      <c r="BW80" s="49"/>
      <c r="BX80" s="49"/>
      <c r="BY80" s="49"/>
      <c r="BZ80" s="50"/>
    </row>
    <row r="81" spans="1:78" ht="13.5" customHeight="1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8"/>
      <c r="V81" s="18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8"/>
      <c r="AP81" s="18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8"/>
      <c r="BJ81" s="19"/>
      <c r="BK81" s="2"/>
      <c r="BL81" s="48"/>
      <c r="BM81" s="49"/>
      <c r="BN81" s="49"/>
      <c r="BO81" s="49"/>
      <c r="BP81" s="49"/>
      <c r="BQ81" s="49"/>
      <c r="BR81" s="49"/>
      <c r="BS81" s="49"/>
      <c r="BT81" s="49"/>
      <c r="BU81" s="49"/>
      <c r="BV81" s="49"/>
      <c r="BW81" s="49"/>
      <c r="BX81" s="49"/>
      <c r="BY81" s="49"/>
      <c r="BZ81" s="50"/>
    </row>
    <row r="82" spans="1:78" ht="13.5" customHeight="1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1"/>
      <c r="BM82" s="52"/>
      <c r="BN82" s="52"/>
      <c r="BO82" s="52"/>
      <c r="BP82" s="52"/>
      <c r="BQ82" s="52"/>
      <c r="BR82" s="52"/>
      <c r="BS82" s="52"/>
      <c r="BT82" s="52"/>
      <c r="BU82" s="52"/>
      <c r="BV82" s="52"/>
      <c r="BW82" s="52"/>
      <c r="BX82" s="52"/>
      <c r="BY82" s="52"/>
      <c r="BZ82" s="53"/>
    </row>
    <row r="83" spans="1:78">
      <c r="C83" s="2" t="s">
        <v>41</v>
      </c>
    </row>
    <row r="84" spans="1:78">
      <c r="C84" s="2" t="s">
        <v>42</v>
      </c>
    </row>
    <row r="85" spans="1:78" hidden="1">
      <c r="B85" s="26" t="s">
        <v>43</v>
      </c>
      <c r="C85" s="26"/>
      <c r="D85" s="26"/>
      <c r="E85" s="26" t="s">
        <v>44</v>
      </c>
      <c r="F85" s="26" t="s">
        <v>45</v>
      </c>
      <c r="G85" s="26" t="s">
        <v>46</v>
      </c>
      <c r="H85" s="26" t="s">
        <v>47</v>
      </c>
      <c r="I85" s="26" t="s">
        <v>48</v>
      </c>
      <c r="J85" s="26" t="s">
        <v>49</v>
      </c>
      <c r="K85" s="26" t="s">
        <v>50</v>
      </c>
      <c r="L85" s="26" t="s">
        <v>51</v>
      </c>
      <c r="M85" s="26" t="s">
        <v>52</v>
      </c>
      <c r="N85" s="26" t="s">
        <v>53</v>
      </c>
      <c r="O85" s="26" t="s">
        <v>54</v>
      </c>
    </row>
    <row r="86" spans="1:78" hidden="1">
      <c r="B86" s="26"/>
      <c r="C86" s="26"/>
      <c r="D86" s="26"/>
      <c r="E86" s="26" t="str">
        <f>データ!AI6</f>
        <v/>
      </c>
      <c r="F86" s="26" t="s">
        <v>55</v>
      </c>
      <c r="G86" s="26" t="s">
        <v>55</v>
      </c>
      <c r="H86" s="26" t="str">
        <f>データ!BP6</f>
        <v>【914.53】</v>
      </c>
      <c r="I86" s="26" t="str">
        <f>データ!CA6</f>
        <v>【55.73】</v>
      </c>
      <c r="J86" s="26" t="str">
        <f>データ!CL6</f>
        <v>【276.78】</v>
      </c>
      <c r="K86" s="26" t="str">
        <f>データ!CW6</f>
        <v>【59.15】</v>
      </c>
      <c r="L86" s="26" t="str">
        <f>データ!DH6</f>
        <v>【85.01】</v>
      </c>
      <c r="M86" s="26" t="s">
        <v>55</v>
      </c>
      <c r="N86" s="26" t="s">
        <v>55</v>
      </c>
      <c r="O86" s="26" t="str">
        <f>データ!EO6</f>
        <v>【1.58】</v>
      </c>
    </row>
  </sheetData>
  <sheetProtection password="B319" sheet="1" objects="1" scenarios="1" formatCells="0" formatColumns="0" formatRows="0"/>
  <mergeCells count="57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/>
  <cols>
    <col min="1" max="1" width="9" style="3"/>
    <col min="2" max="144" width="11.875" style="3" customWidth="1"/>
    <col min="145" max="16384" width="9" style="3"/>
  </cols>
  <sheetData>
    <row r="1" spans="1:145">
      <c r="A1" s="3" t="s">
        <v>56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>
      <c r="A2" s="28" t="s">
        <v>57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>
      <c r="A3" s="28" t="s">
        <v>58</v>
      </c>
      <c r="B3" s="29" t="s">
        <v>59</v>
      </c>
      <c r="C3" s="29" t="s">
        <v>60</v>
      </c>
      <c r="D3" s="29" t="s">
        <v>61</v>
      </c>
      <c r="E3" s="29" t="s">
        <v>62</v>
      </c>
      <c r="F3" s="29" t="s">
        <v>63</v>
      </c>
      <c r="G3" s="29" t="s">
        <v>64</v>
      </c>
      <c r="H3" s="77" t="s">
        <v>65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66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67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>
      <c r="A4" s="28" t="s">
        <v>68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69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70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71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72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73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74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75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76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77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78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79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>
      <c r="A5" s="28" t="s">
        <v>80</v>
      </c>
      <c r="B5" s="31"/>
      <c r="C5" s="31"/>
      <c r="D5" s="31"/>
      <c r="E5" s="31"/>
      <c r="F5" s="31"/>
      <c r="G5" s="31"/>
      <c r="H5" s="32" t="s">
        <v>81</v>
      </c>
      <c r="I5" s="32" t="s">
        <v>82</v>
      </c>
      <c r="J5" s="32" t="s">
        <v>83</v>
      </c>
      <c r="K5" s="32" t="s">
        <v>84</v>
      </c>
      <c r="L5" s="32" t="s">
        <v>85</v>
      </c>
      <c r="M5" s="32" t="s">
        <v>5</v>
      </c>
      <c r="N5" s="32" t="s">
        <v>86</v>
      </c>
      <c r="O5" s="32" t="s">
        <v>87</v>
      </c>
      <c r="P5" s="32" t="s">
        <v>88</v>
      </c>
      <c r="Q5" s="32" t="s">
        <v>89</v>
      </c>
      <c r="R5" s="32" t="s">
        <v>90</v>
      </c>
      <c r="S5" s="32" t="s">
        <v>91</v>
      </c>
      <c r="T5" s="32" t="s">
        <v>92</v>
      </c>
      <c r="U5" s="32" t="s">
        <v>93</v>
      </c>
      <c r="V5" s="32" t="s">
        <v>94</v>
      </c>
      <c r="W5" s="32" t="s">
        <v>95</v>
      </c>
      <c r="X5" s="32" t="s">
        <v>96</v>
      </c>
      <c r="Y5" s="32" t="s">
        <v>97</v>
      </c>
      <c r="Z5" s="32" t="s">
        <v>98</v>
      </c>
      <c r="AA5" s="32" t="s">
        <v>99</v>
      </c>
      <c r="AB5" s="32" t="s">
        <v>100</v>
      </c>
      <c r="AC5" s="32" t="s">
        <v>101</v>
      </c>
      <c r="AD5" s="32" t="s">
        <v>102</v>
      </c>
      <c r="AE5" s="32" t="s">
        <v>103</v>
      </c>
      <c r="AF5" s="32" t="s">
        <v>104</v>
      </c>
      <c r="AG5" s="32" t="s">
        <v>105</v>
      </c>
      <c r="AH5" s="32" t="s">
        <v>106</v>
      </c>
      <c r="AI5" s="32" t="s">
        <v>43</v>
      </c>
      <c r="AJ5" s="32" t="s">
        <v>97</v>
      </c>
      <c r="AK5" s="32" t="s">
        <v>98</v>
      </c>
      <c r="AL5" s="32" t="s">
        <v>99</v>
      </c>
      <c r="AM5" s="32" t="s">
        <v>100</v>
      </c>
      <c r="AN5" s="32" t="s">
        <v>101</v>
      </c>
      <c r="AO5" s="32" t="s">
        <v>102</v>
      </c>
      <c r="AP5" s="32" t="s">
        <v>103</v>
      </c>
      <c r="AQ5" s="32" t="s">
        <v>104</v>
      </c>
      <c r="AR5" s="32" t="s">
        <v>105</v>
      </c>
      <c r="AS5" s="32" t="s">
        <v>106</v>
      </c>
      <c r="AT5" s="32" t="s">
        <v>107</v>
      </c>
      <c r="AU5" s="32" t="s">
        <v>97</v>
      </c>
      <c r="AV5" s="32" t="s">
        <v>98</v>
      </c>
      <c r="AW5" s="32" t="s">
        <v>99</v>
      </c>
      <c r="AX5" s="32" t="s">
        <v>100</v>
      </c>
      <c r="AY5" s="32" t="s">
        <v>101</v>
      </c>
      <c r="AZ5" s="32" t="s">
        <v>102</v>
      </c>
      <c r="BA5" s="32" t="s">
        <v>103</v>
      </c>
      <c r="BB5" s="32" t="s">
        <v>104</v>
      </c>
      <c r="BC5" s="32" t="s">
        <v>105</v>
      </c>
      <c r="BD5" s="32" t="s">
        <v>106</v>
      </c>
      <c r="BE5" s="32" t="s">
        <v>107</v>
      </c>
      <c r="BF5" s="32" t="s">
        <v>97</v>
      </c>
      <c r="BG5" s="32" t="s">
        <v>98</v>
      </c>
      <c r="BH5" s="32" t="s">
        <v>99</v>
      </c>
      <c r="BI5" s="32" t="s">
        <v>100</v>
      </c>
      <c r="BJ5" s="32" t="s">
        <v>101</v>
      </c>
      <c r="BK5" s="32" t="s">
        <v>102</v>
      </c>
      <c r="BL5" s="32" t="s">
        <v>103</v>
      </c>
      <c r="BM5" s="32" t="s">
        <v>104</v>
      </c>
      <c r="BN5" s="32" t="s">
        <v>105</v>
      </c>
      <c r="BO5" s="32" t="s">
        <v>106</v>
      </c>
      <c r="BP5" s="32" t="s">
        <v>107</v>
      </c>
      <c r="BQ5" s="32" t="s">
        <v>97</v>
      </c>
      <c r="BR5" s="32" t="s">
        <v>98</v>
      </c>
      <c r="BS5" s="32" t="s">
        <v>99</v>
      </c>
      <c r="BT5" s="32" t="s">
        <v>100</v>
      </c>
      <c r="BU5" s="32" t="s">
        <v>101</v>
      </c>
      <c r="BV5" s="32" t="s">
        <v>102</v>
      </c>
      <c r="BW5" s="32" t="s">
        <v>103</v>
      </c>
      <c r="BX5" s="32" t="s">
        <v>104</v>
      </c>
      <c r="BY5" s="32" t="s">
        <v>105</v>
      </c>
      <c r="BZ5" s="32" t="s">
        <v>106</v>
      </c>
      <c r="CA5" s="32" t="s">
        <v>107</v>
      </c>
      <c r="CB5" s="32" t="s">
        <v>97</v>
      </c>
      <c r="CC5" s="32" t="s">
        <v>98</v>
      </c>
      <c r="CD5" s="32" t="s">
        <v>99</v>
      </c>
      <c r="CE5" s="32" t="s">
        <v>100</v>
      </c>
      <c r="CF5" s="32" t="s">
        <v>101</v>
      </c>
      <c r="CG5" s="32" t="s">
        <v>102</v>
      </c>
      <c r="CH5" s="32" t="s">
        <v>103</v>
      </c>
      <c r="CI5" s="32" t="s">
        <v>104</v>
      </c>
      <c r="CJ5" s="32" t="s">
        <v>105</v>
      </c>
      <c r="CK5" s="32" t="s">
        <v>106</v>
      </c>
      <c r="CL5" s="32" t="s">
        <v>107</v>
      </c>
      <c r="CM5" s="32" t="s">
        <v>97</v>
      </c>
      <c r="CN5" s="32" t="s">
        <v>98</v>
      </c>
      <c r="CO5" s="32" t="s">
        <v>99</v>
      </c>
      <c r="CP5" s="32" t="s">
        <v>100</v>
      </c>
      <c r="CQ5" s="32" t="s">
        <v>101</v>
      </c>
      <c r="CR5" s="32" t="s">
        <v>102</v>
      </c>
      <c r="CS5" s="32" t="s">
        <v>103</v>
      </c>
      <c r="CT5" s="32" t="s">
        <v>104</v>
      </c>
      <c r="CU5" s="32" t="s">
        <v>105</v>
      </c>
      <c r="CV5" s="32" t="s">
        <v>106</v>
      </c>
      <c r="CW5" s="32" t="s">
        <v>107</v>
      </c>
      <c r="CX5" s="32" t="s">
        <v>97</v>
      </c>
      <c r="CY5" s="32" t="s">
        <v>98</v>
      </c>
      <c r="CZ5" s="32" t="s">
        <v>99</v>
      </c>
      <c r="DA5" s="32" t="s">
        <v>100</v>
      </c>
      <c r="DB5" s="32" t="s">
        <v>101</v>
      </c>
      <c r="DC5" s="32" t="s">
        <v>102</v>
      </c>
      <c r="DD5" s="32" t="s">
        <v>103</v>
      </c>
      <c r="DE5" s="32" t="s">
        <v>104</v>
      </c>
      <c r="DF5" s="32" t="s">
        <v>105</v>
      </c>
      <c r="DG5" s="32" t="s">
        <v>106</v>
      </c>
      <c r="DH5" s="32" t="s">
        <v>107</v>
      </c>
      <c r="DI5" s="32" t="s">
        <v>97</v>
      </c>
      <c r="DJ5" s="32" t="s">
        <v>98</v>
      </c>
      <c r="DK5" s="32" t="s">
        <v>99</v>
      </c>
      <c r="DL5" s="32" t="s">
        <v>100</v>
      </c>
      <c r="DM5" s="32" t="s">
        <v>101</v>
      </c>
      <c r="DN5" s="32" t="s">
        <v>102</v>
      </c>
      <c r="DO5" s="32" t="s">
        <v>103</v>
      </c>
      <c r="DP5" s="32" t="s">
        <v>104</v>
      </c>
      <c r="DQ5" s="32" t="s">
        <v>105</v>
      </c>
      <c r="DR5" s="32" t="s">
        <v>106</v>
      </c>
      <c r="DS5" s="32" t="s">
        <v>107</v>
      </c>
      <c r="DT5" s="32" t="s">
        <v>97</v>
      </c>
      <c r="DU5" s="32" t="s">
        <v>98</v>
      </c>
      <c r="DV5" s="32" t="s">
        <v>99</v>
      </c>
      <c r="DW5" s="32" t="s">
        <v>100</v>
      </c>
      <c r="DX5" s="32" t="s">
        <v>101</v>
      </c>
      <c r="DY5" s="32" t="s">
        <v>102</v>
      </c>
      <c r="DZ5" s="32" t="s">
        <v>103</v>
      </c>
      <c r="EA5" s="32" t="s">
        <v>104</v>
      </c>
      <c r="EB5" s="32" t="s">
        <v>105</v>
      </c>
      <c r="EC5" s="32" t="s">
        <v>106</v>
      </c>
      <c r="ED5" s="32" t="s">
        <v>107</v>
      </c>
      <c r="EE5" s="32" t="s">
        <v>97</v>
      </c>
      <c r="EF5" s="32" t="s">
        <v>98</v>
      </c>
      <c r="EG5" s="32" t="s">
        <v>99</v>
      </c>
      <c r="EH5" s="32" t="s">
        <v>100</v>
      </c>
      <c r="EI5" s="32" t="s">
        <v>101</v>
      </c>
      <c r="EJ5" s="32" t="s">
        <v>102</v>
      </c>
      <c r="EK5" s="32" t="s">
        <v>103</v>
      </c>
      <c r="EL5" s="32" t="s">
        <v>104</v>
      </c>
      <c r="EM5" s="32" t="s">
        <v>105</v>
      </c>
      <c r="EN5" s="32" t="s">
        <v>106</v>
      </c>
      <c r="EO5" s="32" t="s">
        <v>107</v>
      </c>
    </row>
    <row r="6" spans="1:145" s="36" customFormat="1">
      <c r="A6" s="28" t="s">
        <v>108</v>
      </c>
      <c r="B6" s="33">
        <f>B7</f>
        <v>2016</v>
      </c>
      <c r="C6" s="33">
        <f t="shared" ref="C6:X6" si="3">C7</f>
        <v>242161</v>
      </c>
      <c r="D6" s="33">
        <f t="shared" si="3"/>
        <v>47</v>
      </c>
      <c r="E6" s="33">
        <f t="shared" si="3"/>
        <v>17</v>
      </c>
      <c r="F6" s="33">
        <f t="shared" si="3"/>
        <v>5</v>
      </c>
      <c r="G6" s="33">
        <f t="shared" si="3"/>
        <v>0</v>
      </c>
      <c r="H6" s="33" t="str">
        <f t="shared" si="3"/>
        <v>三重県　伊賀市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農業集落排水</v>
      </c>
      <c r="L6" s="33" t="str">
        <f t="shared" si="3"/>
        <v>F1</v>
      </c>
      <c r="M6" s="33">
        <f t="shared" si="3"/>
        <v>0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18.809999999999999</v>
      </c>
      <c r="Q6" s="34">
        <f t="shared" si="3"/>
        <v>100</v>
      </c>
      <c r="R6" s="34">
        <f t="shared" si="3"/>
        <v>4860</v>
      </c>
      <c r="S6" s="34">
        <f t="shared" si="3"/>
        <v>93892</v>
      </c>
      <c r="T6" s="34">
        <f t="shared" si="3"/>
        <v>558.23</v>
      </c>
      <c r="U6" s="34">
        <f t="shared" si="3"/>
        <v>168.2</v>
      </c>
      <c r="V6" s="34">
        <f t="shared" si="3"/>
        <v>17563</v>
      </c>
      <c r="W6" s="34">
        <f t="shared" si="3"/>
        <v>10.24</v>
      </c>
      <c r="X6" s="34">
        <f t="shared" si="3"/>
        <v>1715.14</v>
      </c>
      <c r="Y6" s="35">
        <f>IF(Y7="",NA(),Y7)</f>
        <v>94.6</v>
      </c>
      <c r="Z6" s="35">
        <f t="shared" ref="Z6:AH6" si="4">IF(Z7="",NA(),Z7)</f>
        <v>100.13</v>
      </c>
      <c r="AA6" s="35">
        <f t="shared" si="4"/>
        <v>107.17</v>
      </c>
      <c r="AB6" s="35">
        <f t="shared" si="4"/>
        <v>106.32</v>
      </c>
      <c r="AC6" s="35">
        <f t="shared" si="4"/>
        <v>94.39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5">
        <f>IF(BF7="",NA(),BF7)</f>
        <v>276.66000000000003</v>
      </c>
      <c r="BG6" s="35">
        <f t="shared" ref="BG6:BO6" si="7">IF(BG7="",NA(),BG7)</f>
        <v>201</v>
      </c>
      <c r="BH6" s="35">
        <f t="shared" si="7"/>
        <v>89.38</v>
      </c>
      <c r="BI6" s="35">
        <f t="shared" si="7"/>
        <v>6.35</v>
      </c>
      <c r="BJ6" s="34">
        <f t="shared" si="7"/>
        <v>0</v>
      </c>
      <c r="BK6" s="35">
        <f t="shared" si="7"/>
        <v>1197.82</v>
      </c>
      <c r="BL6" s="35">
        <f t="shared" si="7"/>
        <v>1126.77</v>
      </c>
      <c r="BM6" s="35">
        <f t="shared" si="7"/>
        <v>1044.8</v>
      </c>
      <c r="BN6" s="35">
        <f t="shared" si="7"/>
        <v>1081.8</v>
      </c>
      <c r="BO6" s="35">
        <f t="shared" si="7"/>
        <v>685.34</v>
      </c>
      <c r="BP6" s="34" t="str">
        <f>IF(BP7="","",IF(BP7="-","【-】","【"&amp;SUBSTITUTE(TEXT(BP7,"#,##0.00"),"-","△")&amp;"】"))</f>
        <v>【914.53】</v>
      </c>
      <c r="BQ6" s="35">
        <f>IF(BQ7="",NA(),BQ7)</f>
        <v>100</v>
      </c>
      <c r="BR6" s="35">
        <f t="shared" ref="BR6:BZ6" si="8">IF(BR7="",NA(),BR7)</f>
        <v>100</v>
      </c>
      <c r="BS6" s="35">
        <f t="shared" si="8"/>
        <v>100</v>
      </c>
      <c r="BT6" s="35">
        <f t="shared" si="8"/>
        <v>95.65</v>
      </c>
      <c r="BU6" s="35">
        <f t="shared" si="8"/>
        <v>100</v>
      </c>
      <c r="BV6" s="35">
        <f t="shared" si="8"/>
        <v>51.03</v>
      </c>
      <c r="BW6" s="35">
        <f t="shared" si="8"/>
        <v>50.9</v>
      </c>
      <c r="BX6" s="35">
        <f t="shared" si="8"/>
        <v>50.82</v>
      </c>
      <c r="BY6" s="35">
        <f t="shared" si="8"/>
        <v>52.19</v>
      </c>
      <c r="BZ6" s="35">
        <f t="shared" si="8"/>
        <v>59.83</v>
      </c>
      <c r="CA6" s="34" t="str">
        <f>IF(CA7="","",IF(CA7="-","【-】","【"&amp;SUBSTITUTE(TEXT(CA7,"#,##0.00"),"-","△")&amp;"】"))</f>
        <v>【55.73】</v>
      </c>
      <c r="CB6" s="35">
        <f>IF(CB7="",NA(),CB7)</f>
        <v>163.30000000000001</v>
      </c>
      <c r="CC6" s="35">
        <f t="shared" ref="CC6:CK6" si="9">IF(CC7="",NA(),CC7)</f>
        <v>173.68</v>
      </c>
      <c r="CD6" s="35">
        <f t="shared" si="9"/>
        <v>180.36</v>
      </c>
      <c r="CE6" s="35">
        <f t="shared" si="9"/>
        <v>187.65</v>
      </c>
      <c r="CF6" s="35">
        <f t="shared" si="9"/>
        <v>150.27000000000001</v>
      </c>
      <c r="CG6" s="35">
        <f t="shared" si="9"/>
        <v>289.60000000000002</v>
      </c>
      <c r="CH6" s="35">
        <f t="shared" si="9"/>
        <v>293.27</v>
      </c>
      <c r="CI6" s="35">
        <f t="shared" si="9"/>
        <v>300.52</v>
      </c>
      <c r="CJ6" s="35">
        <f t="shared" si="9"/>
        <v>296.14</v>
      </c>
      <c r="CK6" s="35">
        <f t="shared" si="9"/>
        <v>246.66</v>
      </c>
      <c r="CL6" s="34" t="str">
        <f>IF(CL7="","",IF(CL7="-","【-】","【"&amp;SUBSTITUTE(TEXT(CL7,"#,##0.00"),"-","△")&amp;"】"))</f>
        <v>【276.78】</v>
      </c>
      <c r="CM6" s="35">
        <f>IF(CM7="",NA(),CM7)</f>
        <v>57.45</v>
      </c>
      <c r="CN6" s="35">
        <f t="shared" ref="CN6:CV6" si="10">IF(CN7="",NA(),CN7)</f>
        <v>59.79</v>
      </c>
      <c r="CO6" s="35">
        <f t="shared" si="10"/>
        <v>57.62</v>
      </c>
      <c r="CP6" s="35">
        <f t="shared" si="10"/>
        <v>59.93</v>
      </c>
      <c r="CQ6" s="35">
        <f t="shared" si="10"/>
        <v>57.62</v>
      </c>
      <c r="CR6" s="35">
        <f t="shared" si="10"/>
        <v>54.74</v>
      </c>
      <c r="CS6" s="35">
        <f t="shared" si="10"/>
        <v>53.78</v>
      </c>
      <c r="CT6" s="35">
        <f t="shared" si="10"/>
        <v>53.24</v>
      </c>
      <c r="CU6" s="35">
        <f t="shared" si="10"/>
        <v>52.31</v>
      </c>
      <c r="CV6" s="35">
        <f t="shared" si="10"/>
        <v>56</v>
      </c>
      <c r="CW6" s="34" t="str">
        <f>IF(CW7="","",IF(CW7="-","【-】","【"&amp;SUBSTITUTE(TEXT(CW7,"#,##0.00"),"-","△")&amp;"】"))</f>
        <v>【59.15】</v>
      </c>
      <c r="CX6" s="35">
        <f>IF(CX7="",NA(),CX7)</f>
        <v>77.13</v>
      </c>
      <c r="CY6" s="35">
        <f t="shared" ref="CY6:DG6" si="11">IF(CY7="",NA(),CY7)</f>
        <v>82.8</v>
      </c>
      <c r="CZ6" s="35">
        <f t="shared" si="11"/>
        <v>73.400000000000006</v>
      </c>
      <c r="DA6" s="35">
        <f t="shared" si="11"/>
        <v>78.510000000000005</v>
      </c>
      <c r="DB6" s="35">
        <f t="shared" si="11"/>
        <v>80.349999999999994</v>
      </c>
      <c r="DC6" s="35">
        <f t="shared" si="11"/>
        <v>83.88</v>
      </c>
      <c r="DD6" s="35">
        <f t="shared" si="11"/>
        <v>84.06</v>
      </c>
      <c r="DE6" s="35">
        <f t="shared" si="11"/>
        <v>84.07</v>
      </c>
      <c r="DF6" s="35">
        <f t="shared" si="11"/>
        <v>84.32</v>
      </c>
      <c r="DG6" s="35">
        <f t="shared" si="11"/>
        <v>89.51</v>
      </c>
      <c r="DH6" s="34" t="str">
        <f>IF(DH7="","",IF(DH7="-","【-】","【"&amp;SUBSTITUTE(TEXT(DH7,"#,##0.00"),"-","△")&amp;"】"))</f>
        <v>【85.01】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0.04</v>
      </c>
      <c r="EK6" s="35">
        <f t="shared" si="14"/>
        <v>0.03</v>
      </c>
      <c r="EL6" s="35">
        <f t="shared" si="14"/>
        <v>0.02</v>
      </c>
      <c r="EM6" s="35">
        <f t="shared" si="14"/>
        <v>0.01</v>
      </c>
      <c r="EN6" s="35">
        <f t="shared" si="14"/>
        <v>0.05</v>
      </c>
      <c r="EO6" s="34" t="str">
        <f>IF(EO7="","",IF(EO7="-","【-】","【"&amp;SUBSTITUTE(TEXT(EO7,"#,##0.00"),"-","△")&amp;"】"))</f>
        <v>【1.58】</v>
      </c>
    </row>
    <row r="7" spans="1:145" s="36" customFormat="1">
      <c r="A7" s="28"/>
      <c r="B7" s="37">
        <v>2016</v>
      </c>
      <c r="C7" s="37">
        <v>242161</v>
      </c>
      <c r="D7" s="37">
        <v>47</v>
      </c>
      <c r="E7" s="37">
        <v>17</v>
      </c>
      <c r="F7" s="37">
        <v>5</v>
      </c>
      <c r="G7" s="37">
        <v>0</v>
      </c>
      <c r="H7" s="37" t="s">
        <v>109</v>
      </c>
      <c r="I7" s="37" t="s">
        <v>110</v>
      </c>
      <c r="J7" s="37" t="s">
        <v>111</v>
      </c>
      <c r="K7" s="37" t="s">
        <v>112</v>
      </c>
      <c r="L7" s="37" t="s">
        <v>113</v>
      </c>
      <c r="M7" s="37"/>
      <c r="N7" s="38" t="s">
        <v>114</v>
      </c>
      <c r="O7" s="38" t="s">
        <v>115</v>
      </c>
      <c r="P7" s="38">
        <v>18.809999999999999</v>
      </c>
      <c r="Q7" s="38">
        <v>100</v>
      </c>
      <c r="R7" s="38">
        <v>4860</v>
      </c>
      <c r="S7" s="38">
        <v>93892</v>
      </c>
      <c r="T7" s="38">
        <v>558.23</v>
      </c>
      <c r="U7" s="38">
        <v>168.2</v>
      </c>
      <c r="V7" s="38">
        <v>17563</v>
      </c>
      <c r="W7" s="38">
        <v>10.24</v>
      </c>
      <c r="X7" s="38">
        <v>1715.14</v>
      </c>
      <c r="Y7" s="38">
        <v>94.6</v>
      </c>
      <c r="Z7" s="38">
        <v>100.13</v>
      </c>
      <c r="AA7" s="38">
        <v>107.17</v>
      </c>
      <c r="AB7" s="38">
        <v>106.32</v>
      </c>
      <c r="AC7" s="38">
        <v>94.39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276.66000000000003</v>
      </c>
      <c r="BG7" s="38">
        <v>201</v>
      </c>
      <c r="BH7" s="38">
        <v>89.38</v>
      </c>
      <c r="BI7" s="38">
        <v>6.35</v>
      </c>
      <c r="BJ7" s="38">
        <v>0</v>
      </c>
      <c r="BK7" s="38">
        <v>1197.82</v>
      </c>
      <c r="BL7" s="38">
        <v>1126.77</v>
      </c>
      <c r="BM7" s="38">
        <v>1044.8</v>
      </c>
      <c r="BN7" s="38">
        <v>1081.8</v>
      </c>
      <c r="BO7" s="38">
        <v>685.34</v>
      </c>
      <c r="BP7" s="38">
        <v>914.53</v>
      </c>
      <c r="BQ7" s="38">
        <v>100</v>
      </c>
      <c r="BR7" s="38">
        <v>100</v>
      </c>
      <c r="BS7" s="38">
        <v>100</v>
      </c>
      <c r="BT7" s="38">
        <v>95.65</v>
      </c>
      <c r="BU7" s="38">
        <v>100</v>
      </c>
      <c r="BV7" s="38">
        <v>51.03</v>
      </c>
      <c r="BW7" s="38">
        <v>50.9</v>
      </c>
      <c r="BX7" s="38">
        <v>50.82</v>
      </c>
      <c r="BY7" s="38">
        <v>52.19</v>
      </c>
      <c r="BZ7" s="38">
        <v>59.83</v>
      </c>
      <c r="CA7" s="38">
        <v>55.73</v>
      </c>
      <c r="CB7" s="38">
        <v>163.30000000000001</v>
      </c>
      <c r="CC7" s="38">
        <v>173.68</v>
      </c>
      <c r="CD7" s="38">
        <v>180.36</v>
      </c>
      <c r="CE7" s="38">
        <v>187.65</v>
      </c>
      <c r="CF7" s="38">
        <v>150.27000000000001</v>
      </c>
      <c r="CG7" s="38">
        <v>289.60000000000002</v>
      </c>
      <c r="CH7" s="38">
        <v>293.27</v>
      </c>
      <c r="CI7" s="38">
        <v>300.52</v>
      </c>
      <c r="CJ7" s="38">
        <v>296.14</v>
      </c>
      <c r="CK7" s="38">
        <v>246.66</v>
      </c>
      <c r="CL7" s="38">
        <v>276.77999999999997</v>
      </c>
      <c r="CM7" s="38">
        <v>57.45</v>
      </c>
      <c r="CN7" s="38">
        <v>59.79</v>
      </c>
      <c r="CO7" s="38">
        <v>57.62</v>
      </c>
      <c r="CP7" s="38">
        <v>59.93</v>
      </c>
      <c r="CQ7" s="38">
        <v>57.62</v>
      </c>
      <c r="CR7" s="38">
        <v>54.74</v>
      </c>
      <c r="CS7" s="38">
        <v>53.78</v>
      </c>
      <c r="CT7" s="38">
        <v>53.24</v>
      </c>
      <c r="CU7" s="38">
        <v>52.31</v>
      </c>
      <c r="CV7" s="38">
        <v>56</v>
      </c>
      <c r="CW7" s="38">
        <v>59.15</v>
      </c>
      <c r="CX7" s="38">
        <v>77.13</v>
      </c>
      <c r="CY7" s="38">
        <v>82.8</v>
      </c>
      <c r="CZ7" s="38">
        <v>73.400000000000006</v>
      </c>
      <c r="DA7" s="38">
        <v>78.510000000000005</v>
      </c>
      <c r="DB7" s="38">
        <v>80.349999999999994</v>
      </c>
      <c r="DC7" s="38">
        <v>83.88</v>
      </c>
      <c r="DD7" s="38">
        <v>84.06</v>
      </c>
      <c r="DE7" s="38">
        <v>84.07</v>
      </c>
      <c r="DF7" s="38">
        <v>84.32</v>
      </c>
      <c r="DG7" s="38">
        <v>89.51</v>
      </c>
      <c r="DH7" s="38">
        <v>85.01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0.04</v>
      </c>
      <c r="EK7" s="38">
        <v>0.03</v>
      </c>
      <c r="EL7" s="38">
        <v>0.02</v>
      </c>
      <c r="EM7" s="38">
        <v>0.01</v>
      </c>
      <c r="EN7" s="38">
        <v>0.05</v>
      </c>
      <c r="EO7" s="38">
        <v>1.58</v>
      </c>
    </row>
    <row r="8" spans="1:14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>
      <c r="A9" s="40"/>
      <c r="B9" s="40" t="s">
        <v>116</v>
      </c>
      <c r="C9" s="40" t="s">
        <v>117</v>
      </c>
      <c r="D9" s="40" t="s">
        <v>118</v>
      </c>
      <c r="E9" s="40" t="s">
        <v>119</v>
      </c>
      <c r="F9" s="40" t="s">
        <v>120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>
      <c r="A10" s="40" t="s">
        <v>59</v>
      </c>
      <c r="B10" s="41">
        <f>DATEVALUE($B$6-4&amp;"年1月1日")</f>
        <v>40909</v>
      </c>
      <c r="C10" s="41">
        <f>DATEVALUE($B$6-3&amp;"年1月1日")</f>
        <v>41275</v>
      </c>
      <c r="D10" s="41">
        <f>DATEVALUE($B$6-2&amp;"年1月1日")</f>
        <v>41640</v>
      </c>
      <c r="E10" s="41">
        <f>DATEVALUE($B$6-1&amp;"年1月1日")</f>
        <v>42005</v>
      </c>
      <c r="F10" s="41">
        <f>DATEVALUE($B$6&amp;"年1月1日")</f>
        <v>42370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三重県</cp:lastModifiedBy>
  <dcterms:created xsi:type="dcterms:W3CDTF">2017-12-25T02:30:22Z</dcterms:created>
  <dcterms:modified xsi:type="dcterms:W3CDTF">2018-02-19T09:19:26Z</dcterms:modified>
</cp:coreProperties>
</file>