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AL8" i="4" s="1"/>
  <c r="Q6" i="5"/>
  <c r="P6" i="5"/>
  <c r="O6" i="5"/>
  <c r="N6" i="5"/>
  <c r="B10" i="4" s="1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I85" i="4"/>
  <c r="AT10" i="4"/>
  <c r="AL10" i="4"/>
  <c r="W10" i="4"/>
  <c r="P10" i="4"/>
  <c r="I10" i="4"/>
  <c r="BB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<sst xmlns="http://schemas.openxmlformats.org/spreadsheetml/2006/main" count="237" uniqueCount="124">
  <si>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</si>
  <si>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</si>
  <si>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</si>
  <si>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</si>
  <si>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</si>
  <si>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2">
      <t>カンリ</t>
    </rPh>
    <rPh sb="2" eb="3">
      <t>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</si>
  <si>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</si>
  <si>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</si>
  <si>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</si>
  <si>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</si>
  <si>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</si>
  <si>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</si>
  <si>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</si>
  <si>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</si>
  <si>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</si>
  <si>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</si>
  <si>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</si>
  <si>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</si>
  <si>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</si>
  <si>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</si>
  <si>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</si>
  <si>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</si>
  <si>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</si>
  <si>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</si>
  <si>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</si>
  <si>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</si>
  <si>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</si>
  <si>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</si>
  <si>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</si>
  <si>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</si>
  <si>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</si>
  <si>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</si>
  <si>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</si>
  <si>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</si>
  <si>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</si>
  <si>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</si>
  <si>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</si>
  <si>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</si>
  <si>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</si>
  <si>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</si>
  <si>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5">
      <t>コウシン</t>
    </rPh>
    <rPh sb="55" eb="56">
      <t>リツ</t>
    </rPh>
    <rPh sb="62" eb="64">
      <t>ヘイセイ</t>
    </rPh>
    <rPh sb="66" eb="68">
      <t>ネンド</t>
    </rPh>
    <rPh sb="69" eb="71">
      <t>ジギョウ</t>
    </rPh>
    <rPh sb="71" eb="72">
      <t>スウ</t>
    </rPh>
    <rPh sb="73" eb="74">
      <t>モト</t>
    </rPh>
    <rPh sb="75" eb="77">
      <t>ルイジ</t>
    </rPh>
    <rPh sb="77" eb="79">
      <t>ダンタイ</t>
    </rPh>
    <rPh sb="79" eb="81">
      <t>ヘイキン</t>
    </rPh>
    <rPh sb="81" eb="82">
      <t>アタイ</t>
    </rPh>
    <rPh sb="83" eb="85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</si>
  <si>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</si>
  <si>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</si>
  <si>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</si>
  <si>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</si>
  <si>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</si>
  <si>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</si>
  <si>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</si>
  <si>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</si>
  <si>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</si>
  <si>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</si>
  <si>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</si>
  <si>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</si>
  <si>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</si>
  <si>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</si>
  <si>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水道事業(法非適用)</t>
    <rPh sb="0" eb="2">
      <t>スイドウ</t>
    </rPh>
    <rPh sb="2" eb="4">
      <t>ジギョウ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</si>
  <si>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</si>
  <si>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</si>
  <si>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</si>
  <si>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</si>
  <si>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</si>
  <si>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</si>
  <si>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</si>
  <si>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</si>
  <si>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</si>
  <si>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</si>
  <si>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</si>
  <si>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</si>
  <si>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</si>
  <si>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</si>
  <si>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</si>
  <si>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</si>
  <si>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</si>
  <si>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</si>
  <si>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</si>
  <si>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</si>
  <si>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</si>
  <si>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</si>
  <si>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</si>
  <si>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</si>
  <si>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</si>
  <si>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</si>
  <si>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</si>
  <si>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</si>
  <si>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</si>
  <si>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管理者の情報</t>
    <rPh sb="0" eb="3">
      <t>カンリシャ</t>
    </rPh>
    <rPh sb="4" eb="6">
      <t>ジョウホウ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</si>
  <si>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</si>
  <si>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</si>
  <si>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</si>
  <si>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</si>
  <si>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</si>
  <si>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</si>
  <si>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</si>
  <si>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</si>
  <si>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</si>
  <si>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</si>
  <si>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</si>
  <si>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</si>
  <si>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</si>
  <si>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</si>
  <si>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</si>
  <si>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</si>
  <si>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</si>
  <si>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</si>
  <si>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</si>
  <si>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</si>
  <si>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</si>
  <si>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</si>
  <si>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三重県　南伊勢町</t>
  </si>
  <si>
    <t>法非適用</t>
  </si>
  <si>
    <t>水道事業</t>
  </si>
  <si>
    <t>簡易水道事業</t>
  </si>
  <si>
    <t>D2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</si>
  <si>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</si>
  <si>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</si>
  <si>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</si>
  <si>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</si>
  <si>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</si>
  <si>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</si>
  <si>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</si>
  <si>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管路の更新率は類似団体の平均値を上回っているが、老朽化が著しい管路も多くあり、更新が追いつかない。</t>
    <rPh sb="0" eb="2">
      <t>カンロ</t>
    </rPh>
    <rPh sb="3" eb="5">
      <t>コウシン</t>
    </rPh>
    <rPh sb="5" eb="6">
      <t>リツ</t>
    </rPh>
    <rPh sb="7" eb="9">
      <t>ルイジ</t>
    </rPh>
    <rPh sb="9" eb="11">
      <t>ダンタイ</t>
    </rPh>
    <rPh sb="12" eb="15">
      <t>ヘイキンチ</t>
    </rPh>
    <rPh sb="16" eb="18">
      <t>ウワマワ</t>
    </rPh>
    <rPh sb="24" eb="27">
      <t>ロウキュウカ</t>
    </rPh>
    <rPh sb="28" eb="29">
      <t>イチジル</t>
    </rPh>
    <rPh sb="31" eb="33">
      <t>カンロ</t>
    </rPh>
    <rPh sb="34" eb="35">
      <t>オオ</t>
    </rPh>
    <rPh sb="39" eb="41">
      <t>コウシン</t>
    </rPh>
    <rPh sb="42" eb="43">
      <t>オ</t>
    </rPh>
    <phoneticPr fontId="4"/>
  </si>
  <si>
    <t>収益的収支比率は大幅に上がったが、企業債残高対給水収益比率を見るとこちらも大幅に増えており、料金回収率も下がっている。管路更新事業で起債を多く借りたためである。今後もあまり芳しくない経営状況になると予想される。</t>
    <rPh sb="0" eb="3">
      <t>シュウエキテキ</t>
    </rPh>
    <rPh sb="3" eb="5">
      <t>シュウシ</t>
    </rPh>
    <rPh sb="5" eb="7">
      <t>ヒリツ</t>
    </rPh>
    <rPh sb="8" eb="10">
      <t>オオハバ</t>
    </rPh>
    <rPh sb="11" eb="12">
      <t>ア</t>
    </rPh>
    <rPh sb="17" eb="19">
      <t>キギョウ</t>
    </rPh>
    <rPh sb="19" eb="20">
      <t>サイ</t>
    </rPh>
    <rPh sb="20" eb="22">
      <t>ザンダカ</t>
    </rPh>
    <rPh sb="22" eb="23">
      <t>タイ</t>
    </rPh>
    <rPh sb="23" eb="25">
      <t>キュウスイ</t>
    </rPh>
    <rPh sb="25" eb="27">
      <t>シュウエキ</t>
    </rPh>
    <rPh sb="27" eb="29">
      <t>ヒリツ</t>
    </rPh>
    <rPh sb="30" eb="31">
      <t>ミ</t>
    </rPh>
    <rPh sb="37" eb="39">
      <t>オオハバ</t>
    </rPh>
    <rPh sb="40" eb="41">
      <t>フ</t>
    </rPh>
    <rPh sb="46" eb="48">
      <t>リョウキン</t>
    </rPh>
    <rPh sb="48" eb="50">
      <t>カイシュウ</t>
    </rPh>
    <rPh sb="50" eb="51">
      <t>リツ</t>
    </rPh>
    <rPh sb="52" eb="53">
      <t>サ</t>
    </rPh>
    <rPh sb="59" eb="61">
      <t>カンロ</t>
    </rPh>
    <rPh sb="61" eb="63">
      <t>コウシン</t>
    </rPh>
    <rPh sb="63" eb="65">
      <t>ジギョウ</t>
    </rPh>
    <rPh sb="66" eb="68">
      <t>キサイ</t>
    </rPh>
    <rPh sb="69" eb="70">
      <t>オオ</t>
    </rPh>
    <rPh sb="71" eb="72">
      <t>カ</t>
    </rPh>
    <rPh sb="80" eb="82">
      <t>コンゴ</t>
    </rPh>
    <rPh sb="86" eb="87">
      <t>カンバ</t>
    </rPh>
    <rPh sb="91" eb="93">
      <t>ケイエイ</t>
    </rPh>
    <rPh sb="93" eb="95">
      <t>ジョウキョウ</t>
    </rPh>
    <rPh sb="99" eb="101">
      <t>ヨソウ</t>
    </rPh>
    <phoneticPr fontId="4"/>
  </si>
  <si>
    <t>今後も人口減少に伴い、より厳しい経営状況が予想される。有収率を向上させ、費用削減の努力を続けていかなければならない。</t>
    <rPh sb="0" eb="2">
      <t>コンゴ</t>
    </rPh>
    <rPh sb="3" eb="5">
      <t>ジンコウ</t>
    </rPh>
    <rPh sb="5" eb="7">
      <t>ゲンショウ</t>
    </rPh>
    <rPh sb="8" eb="9">
      <t>トモナ</t>
    </rPh>
    <rPh sb="13" eb="14">
      <t>キビ</t>
    </rPh>
    <rPh sb="16" eb="18">
      <t>ケイエイ</t>
    </rPh>
    <rPh sb="18" eb="20">
      <t>ジョウキョウ</t>
    </rPh>
    <rPh sb="21" eb="23">
      <t>ヨソウ</t>
    </rPh>
    <rPh sb="27" eb="28">
      <t>ユウ</t>
    </rPh>
    <rPh sb="28" eb="29">
      <t>シュウ</t>
    </rPh>
    <rPh sb="29" eb="30">
      <t>リツ</t>
    </rPh>
    <rPh sb="31" eb="33">
      <t>コウジョウ</t>
    </rPh>
    <rPh sb="36" eb="38">
      <t>ヒヨウ</t>
    </rPh>
    <rPh sb="38" eb="40">
      <t>サクゲン</t>
    </rPh>
    <rPh sb="41" eb="43">
      <t>ドリョク</t>
    </rPh>
    <rPh sb="44" eb="45">
      <t>ツヅ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</si>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</sst>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8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0" fontId="2" fillId="2" borderId="2" xfId="1" applyFill="1" applyBorder="1">
      <alignment vertical="center"/>
    </xf>
    <xf numFmtId="179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2" xfId="1" applyNumberFormat="1" applyFont="1" applyBorder="1" applyAlignment="1" applyProtection="1">
      <alignment horizontal="center" vertical="center" shrinkToFit="1"/>
      <protection locked="0"/>
    </xf>
    <xf numFmtId="176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3.5</c:v>
                </c:pt>
                <c:pt idx="1">
                  <c:v>0.83</c:v>
                </c:pt>
                <c:pt idx="2">
                  <c:v>0.78</c:v>
                </c:pt>
                <c:pt idx="3">
                  <c:v>0.54</c:v>
                </c:pt>
                <c:pt idx="4">
                  <c:v>4.96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01184"/>
        <c:axId val="4113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0.69</c:v>
                </c:pt>
                <c:pt idx="1">
                  <c:v>0.89</c:v>
                </c:pt>
                <c:pt idx="2">
                  <c:v>0.98</c:v>
                </c:pt>
                <c:pt idx="3">
                  <c:v>0.76</c:v>
                </c:pt>
                <c:pt idx="4">
                  <c:v>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01184"/>
        <c:axId val="41132032"/>
      </c:lineChart>
      <c:dateAx>
        <c:axId val="41101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132032"/>
        <c:crosses val="autoZero"/>
        <c:auto val="1"/>
        <c:lblOffset val="100"/>
        <c:baseTimeUnit val="years"/>
      </c:dateAx>
      <c:valAx>
        <c:axId val="4113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101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125.61</c:v>
                </c:pt>
                <c:pt idx="1">
                  <c:v>118.67</c:v>
                </c:pt>
                <c:pt idx="2">
                  <c:v>122.19</c:v>
                </c:pt>
                <c:pt idx="3">
                  <c:v>119.64</c:v>
                </c:pt>
                <c:pt idx="4">
                  <c:v>20.67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132416"/>
        <c:axId val="87150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60.66</c:v>
                </c:pt>
                <c:pt idx="1">
                  <c:v>60.17</c:v>
                </c:pt>
                <c:pt idx="2">
                  <c:v>58.96</c:v>
                </c:pt>
                <c:pt idx="3">
                  <c:v>58.1</c:v>
                </c:pt>
                <c:pt idx="4">
                  <c:v>56.19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32416"/>
        <c:axId val="87150976"/>
      </c:lineChart>
      <c:dateAx>
        <c:axId val="87132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150976"/>
        <c:crosses val="autoZero"/>
        <c:auto val="1"/>
        <c:lblOffset val="100"/>
        <c:baseTimeUnit val="years"/>
      </c:dateAx>
      <c:valAx>
        <c:axId val="87150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132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54.64</c:v>
                </c:pt>
                <c:pt idx="1">
                  <c:v>56.48</c:v>
                </c:pt>
                <c:pt idx="2">
                  <c:v>54.02</c:v>
                </c:pt>
                <c:pt idx="3">
                  <c:v>53.35</c:v>
                </c:pt>
                <c:pt idx="4">
                  <c:v>64.180000000000007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189376"/>
        <c:axId val="87199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77.319999999999993</c:v>
                </c:pt>
                <c:pt idx="1">
                  <c:v>76.680000000000007</c:v>
                </c:pt>
                <c:pt idx="2">
                  <c:v>76.58</c:v>
                </c:pt>
                <c:pt idx="3">
                  <c:v>76.69</c:v>
                </c:pt>
                <c:pt idx="4">
                  <c:v>77.180000000000007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89376"/>
        <c:axId val="87199744"/>
      </c:lineChart>
      <c:dateAx>
        <c:axId val="87189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199744"/>
        <c:crosses val="autoZero"/>
        <c:auto val="1"/>
        <c:lblOffset val="100"/>
        <c:baseTimeUnit val="years"/>
      </c:dateAx>
      <c:valAx>
        <c:axId val="87199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189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71.010000000000005</c:v>
                </c:pt>
                <c:pt idx="1">
                  <c:v>76.87</c:v>
                </c:pt>
                <c:pt idx="2">
                  <c:v>76.97</c:v>
                </c:pt>
                <c:pt idx="3">
                  <c:v>72.91</c:v>
                </c:pt>
                <c:pt idx="4">
                  <c:v>95.93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65632"/>
        <c:axId val="40967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73.63</c:v>
                </c:pt>
                <c:pt idx="1">
                  <c:v>75.709999999999994</c:v>
                </c:pt>
                <c:pt idx="2">
                  <c:v>75.09</c:v>
                </c:pt>
                <c:pt idx="3">
                  <c:v>75.34</c:v>
                </c:pt>
                <c:pt idx="4">
                  <c:v>76.650000000000006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65632"/>
        <c:axId val="40967552"/>
      </c:lineChart>
      <c:dateAx>
        <c:axId val="40965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967552"/>
        <c:crosses val="autoZero"/>
        <c:auto val="1"/>
        <c:lblOffset val="100"/>
        <c:baseTimeUnit val="years"/>
      </c:dateAx>
      <c:valAx>
        <c:axId val="40967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965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10304"/>
        <c:axId val="41012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10304"/>
        <c:axId val="41012224"/>
      </c:lineChart>
      <c:dateAx>
        <c:axId val="41010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012224"/>
        <c:crosses val="autoZero"/>
        <c:auto val="1"/>
        <c:lblOffset val="100"/>
        <c:baseTimeUnit val="years"/>
      </c:dateAx>
      <c:valAx>
        <c:axId val="41012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010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10336"/>
        <c:axId val="41712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10336"/>
        <c:axId val="41712256"/>
      </c:lineChart>
      <c:dateAx>
        <c:axId val="41710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712256"/>
        <c:crosses val="autoZero"/>
        <c:auto val="1"/>
        <c:lblOffset val="100"/>
        <c:baseTimeUnit val="years"/>
      </c:dateAx>
      <c:valAx>
        <c:axId val="41712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710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43488"/>
        <c:axId val="41745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43488"/>
        <c:axId val="41745408"/>
      </c:lineChart>
      <c:dateAx>
        <c:axId val="41743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745408"/>
        <c:crosses val="autoZero"/>
        <c:auto val="1"/>
        <c:lblOffset val="100"/>
        <c:baseTimeUnit val="years"/>
      </c:dateAx>
      <c:valAx>
        <c:axId val="41745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743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51136"/>
        <c:axId val="41853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1136"/>
        <c:axId val="41853312"/>
      </c:lineChart>
      <c:dateAx>
        <c:axId val="41851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853312"/>
        <c:crosses val="autoZero"/>
        <c:auto val="1"/>
        <c:lblOffset val="100"/>
        <c:baseTimeUnit val="years"/>
      </c:dateAx>
      <c:valAx>
        <c:axId val="41853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851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1205.75</c:v>
                </c:pt>
                <c:pt idx="1">
                  <c:v>1218.6099999999999</c:v>
                </c:pt>
                <c:pt idx="2">
                  <c:v>1204.8399999999999</c:v>
                </c:pt>
                <c:pt idx="3">
                  <c:v>1279.57</c:v>
                </c:pt>
                <c:pt idx="4">
                  <c:v>1699.33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858176"/>
        <c:axId val="85864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1158.82</c:v>
                </c:pt>
                <c:pt idx="1">
                  <c:v>1167.7</c:v>
                </c:pt>
                <c:pt idx="2">
                  <c:v>1228.58</c:v>
                </c:pt>
                <c:pt idx="3">
                  <c:v>1280.18</c:v>
                </c:pt>
                <c:pt idx="4">
                  <c:v>1346.23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58176"/>
        <c:axId val="85864448"/>
      </c:lineChart>
      <c:dateAx>
        <c:axId val="85858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864448"/>
        <c:crosses val="autoZero"/>
        <c:auto val="1"/>
        <c:lblOffset val="100"/>
        <c:baseTimeUnit val="years"/>
      </c:dateAx>
      <c:valAx>
        <c:axId val="85864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858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61.36</c:v>
                </c:pt>
                <c:pt idx="1">
                  <c:v>66.83</c:v>
                </c:pt>
                <c:pt idx="2">
                  <c:v>69.150000000000006</c:v>
                </c:pt>
                <c:pt idx="3">
                  <c:v>65.319999999999993</c:v>
                </c:pt>
                <c:pt idx="4">
                  <c:v>46.56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02848"/>
        <c:axId val="85904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55.6</c:v>
                </c:pt>
                <c:pt idx="1">
                  <c:v>54.43</c:v>
                </c:pt>
                <c:pt idx="2">
                  <c:v>53.81</c:v>
                </c:pt>
                <c:pt idx="3">
                  <c:v>53.62</c:v>
                </c:pt>
                <c:pt idx="4">
                  <c:v>53.41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02848"/>
        <c:axId val="85904768"/>
      </c:lineChart>
      <c:dateAx>
        <c:axId val="85902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904768"/>
        <c:crosses val="autoZero"/>
        <c:auto val="1"/>
        <c:lblOffset val="100"/>
        <c:baseTimeUnit val="years"/>
      </c:dateAx>
      <c:valAx>
        <c:axId val="85904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902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149.15</c:v>
                </c:pt>
                <c:pt idx="1">
                  <c:v>137.38</c:v>
                </c:pt>
                <c:pt idx="2">
                  <c:v>136.54</c:v>
                </c:pt>
                <c:pt idx="3">
                  <c:v>145.53</c:v>
                </c:pt>
                <c:pt idx="4">
                  <c:v>173.52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118592"/>
        <c:axId val="8712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275.86</c:v>
                </c:pt>
                <c:pt idx="1">
                  <c:v>279.8</c:v>
                </c:pt>
                <c:pt idx="2">
                  <c:v>284.64999999999998</c:v>
                </c:pt>
                <c:pt idx="3">
                  <c:v>287.7</c:v>
                </c:pt>
                <c:pt idx="4">
                  <c:v>277.39999999999998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18592"/>
        <c:axId val="87120512"/>
      </c:lineChart>
      <c:dateAx>
        <c:axId val="87118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120512"/>
        <c:crosses val="autoZero"/>
        <c:auto val="1"/>
        <c:lblOffset val="100"/>
        <c:baseTimeUnit val="years"/>
      </c:dateAx>
      <c:valAx>
        <c:axId val="8712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118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【1,280.76】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【314.83】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R1" zoomScaleNormal="100" workbookViewId="0">
      <selection activeCell="AD9" sqref="AD9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4" t="str">
        <f>データ!H6</f>
        <v>三重県　南伊勢町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2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49" t="str">
        <f>データ!$I$6</f>
        <v>法非適用</v>
      </c>
      <c r="C8" s="49"/>
      <c r="D8" s="49"/>
      <c r="E8" s="49"/>
      <c r="F8" s="49"/>
      <c r="G8" s="49"/>
      <c r="H8" s="49"/>
      <c r="I8" s="49" t="str">
        <f>データ!$J$6</f>
        <v>水道事業</v>
      </c>
      <c r="J8" s="49"/>
      <c r="K8" s="49"/>
      <c r="L8" s="49"/>
      <c r="M8" s="49"/>
      <c r="N8" s="49"/>
      <c r="O8" s="49"/>
      <c r="P8" s="49" t="str">
        <f>データ!$K$6</f>
        <v>簡易水道事業</v>
      </c>
      <c r="Q8" s="49"/>
      <c r="R8" s="49"/>
      <c r="S8" s="49"/>
      <c r="T8" s="49"/>
      <c r="U8" s="49"/>
      <c r="V8" s="49"/>
      <c r="W8" s="49" t="str">
        <f>データ!$L$6</f>
        <v>D2</v>
      </c>
      <c r="X8" s="49"/>
      <c r="Y8" s="49"/>
      <c r="Z8" s="49"/>
      <c r="AA8" s="49"/>
      <c r="AB8" s="49"/>
      <c r="AC8" s="49"/>
      <c r="AD8" s="50" t="s">
        <v>123</v>
      </c>
      <c r="AE8" s="50"/>
      <c r="AF8" s="50"/>
      <c r="AG8" s="50"/>
      <c r="AH8" s="50"/>
      <c r="AI8" s="50"/>
      <c r="AJ8" s="50"/>
      <c r="AK8" s="2"/>
      <c r="AL8" s="51">
        <f>データ!$R$6</f>
        <v>13521</v>
      </c>
      <c r="AM8" s="51"/>
      <c r="AN8" s="51"/>
      <c r="AO8" s="51"/>
      <c r="AP8" s="51"/>
      <c r="AQ8" s="51"/>
      <c r="AR8" s="51"/>
      <c r="AS8" s="51"/>
      <c r="AT8" s="46">
        <f>データ!$S$6</f>
        <v>241.89</v>
      </c>
      <c r="AU8" s="46"/>
      <c r="AV8" s="46"/>
      <c r="AW8" s="46"/>
      <c r="AX8" s="46"/>
      <c r="AY8" s="46"/>
      <c r="AZ8" s="46"/>
      <c r="BA8" s="46"/>
      <c r="BB8" s="46">
        <f>データ!$T$6</f>
        <v>55.9</v>
      </c>
      <c r="BC8" s="46"/>
      <c r="BD8" s="46"/>
      <c r="BE8" s="46"/>
      <c r="BF8" s="46"/>
      <c r="BG8" s="46"/>
      <c r="BH8" s="46"/>
      <c r="BI8" s="46"/>
      <c r="BJ8" s="4"/>
      <c r="BK8" s="4"/>
      <c r="BL8" s="47" t="s">
        <v>10</v>
      </c>
      <c r="BM8" s="48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2"/>
      <c r="AE9" s="2"/>
      <c r="AF9" s="2"/>
      <c r="AG9" s="2"/>
      <c r="AH9" s="4"/>
      <c r="AI9" s="2"/>
      <c r="AJ9" s="2"/>
      <c r="AK9" s="2"/>
      <c r="AL9" s="45" t="s">
        <v>16</v>
      </c>
      <c r="AM9" s="45"/>
      <c r="AN9" s="45"/>
      <c r="AO9" s="45"/>
      <c r="AP9" s="45"/>
      <c r="AQ9" s="45"/>
      <c r="AR9" s="45"/>
      <c r="AS9" s="45"/>
      <c r="AT9" s="45" t="s">
        <v>17</v>
      </c>
      <c r="AU9" s="45"/>
      <c r="AV9" s="45"/>
      <c r="AW9" s="45"/>
      <c r="AX9" s="45"/>
      <c r="AY9" s="45"/>
      <c r="AZ9" s="45"/>
      <c r="BA9" s="45"/>
      <c r="BB9" s="45" t="s">
        <v>18</v>
      </c>
      <c r="BC9" s="45"/>
      <c r="BD9" s="45"/>
      <c r="BE9" s="45"/>
      <c r="BF9" s="45"/>
      <c r="BG9" s="45"/>
      <c r="BH9" s="45"/>
      <c r="BI9" s="45"/>
      <c r="BJ9" s="4"/>
      <c r="BK9" s="4"/>
      <c r="BL9" s="52" t="s">
        <v>19</v>
      </c>
      <c r="BM9" s="53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46" t="str">
        <f>データ!$N$6</f>
        <v>-</v>
      </c>
      <c r="C10" s="46"/>
      <c r="D10" s="46"/>
      <c r="E10" s="46"/>
      <c r="F10" s="46"/>
      <c r="G10" s="46"/>
      <c r="H10" s="46"/>
      <c r="I10" s="46" t="str">
        <f>データ!$O$6</f>
        <v>該当数値なし</v>
      </c>
      <c r="J10" s="46"/>
      <c r="K10" s="46"/>
      <c r="L10" s="46"/>
      <c r="M10" s="46"/>
      <c r="N10" s="46"/>
      <c r="O10" s="46"/>
      <c r="P10" s="46">
        <f>データ!$P$6</f>
        <v>42.54</v>
      </c>
      <c r="Q10" s="46"/>
      <c r="R10" s="46"/>
      <c r="S10" s="46"/>
      <c r="T10" s="46"/>
      <c r="U10" s="46"/>
      <c r="V10" s="46"/>
      <c r="W10" s="51">
        <f>データ!$Q$6</f>
        <v>1620</v>
      </c>
      <c r="X10" s="51"/>
      <c r="Y10" s="51"/>
      <c r="Z10" s="51"/>
      <c r="AA10" s="51"/>
      <c r="AB10" s="51"/>
      <c r="AC10" s="51"/>
      <c r="AD10" s="2"/>
      <c r="AE10" s="2"/>
      <c r="AF10" s="2"/>
      <c r="AG10" s="2"/>
      <c r="AH10" s="2"/>
      <c r="AI10" s="2"/>
      <c r="AJ10" s="2"/>
      <c r="AK10" s="2"/>
      <c r="AL10" s="51">
        <f>データ!$U$6</f>
        <v>5694</v>
      </c>
      <c r="AM10" s="51"/>
      <c r="AN10" s="51"/>
      <c r="AO10" s="51"/>
      <c r="AP10" s="51"/>
      <c r="AQ10" s="51"/>
      <c r="AR10" s="51"/>
      <c r="AS10" s="51"/>
      <c r="AT10" s="46">
        <f>データ!$V$6</f>
        <v>56.4</v>
      </c>
      <c r="AU10" s="46"/>
      <c r="AV10" s="46"/>
      <c r="AW10" s="46"/>
      <c r="AX10" s="46"/>
      <c r="AY10" s="46"/>
      <c r="AZ10" s="46"/>
      <c r="BA10" s="46"/>
      <c r="BB10" s="46">
        <f>データ!$W$6</f>
        <v>100.96</v>
      </c>
      <c r="BC10" s="46"/>
      <c r="BD10" s="46"/>
      <c r="BE10" s="46"/>
      <c r="BF10" s="46"/>
      <c r="BG10" s="46"/>
      <c r="BH10" s="46"/>
      <c r="BI10" s="46"/>
      <c r="BJ10" s="2"/>
      <c r="BK10" s="2"/>
      <c r="BL10" s="54" t="s">
        <v>21</v>
      </c>
      <c r="BM10" s="55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64" t="s">
        <v>25</v>
      </c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6"/>
    </row>
    <row r="15" spans="1:78" ht="13.5" customHeight="1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67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9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70" t="s">
        <v>121</v>
      </c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2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70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2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70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2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70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2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70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2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70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2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70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2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70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2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70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2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70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2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70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2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70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2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70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2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70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2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70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2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70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2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70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2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70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2"/>
    </row>
    <row r="34" spans="1:78" ht="13.5" customHeight="1">
      <c r="A34" s="2"/>
      <c r="B34" s="17"/>
      <c r="C34" s="76" t="s">
        <v>26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20"/>
      <c r="R34" s="76" t="s">
        <v>27</v>
      </c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20"/>
      <c r="AG34" s="76" t="s">
        <v>28</v>
      </c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20"/>
      <c r="AV34" s="76" t="s">
        <v>29</v>
      </c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19"/>
      <c r="BK34" s="2"/>
      <c r="BL34" s="70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2"/>
    </row>
    <row r="35" spans="1:78" ht="13.5" customHeight="1">
      <c r="A35" s="2"/>
      <c r="B35" s="17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20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20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20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19"/>
      <c r="BK35" s="2"/>
      <c r="BL35" s="70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2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70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2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70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2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70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2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70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2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70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2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70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70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2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2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4" t="s">
        <v>30</v>
      </c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6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7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9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70" t="s">
        <v>120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>
      <c r="A56" s="2"/>
      <c r="B56" s="17"/>
      <c r="C56" s="76" t="s">
        <v>31</v>
      </c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20"/>
      <c r="R56" s="76" t="s">
        <v>32</v>
      </c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20"/>
      <c r="AG56" s="76" t="s">
        <v>33</v>
      </c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20"/>
      <c r="AV56" s="76" t="s">
        <v>34</v>
      </c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19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>
      <c r="A57" s="2"/>
      <c r="B57" s="17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20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20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20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19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>
      <c r="A60" s="2"/>
      <c r="B60" s="61" t="s">
        <v>35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4" t="s">
        <v>36</v>
      </c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6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7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9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70" t="s">
        <v>122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>
      <c r="A79" s="2"/>
      <c r="B79" s="17"/>
      <c r="C79" s="76" t="s">
        <v>37</v>
      </c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20"/>
      <c r="V79" s="20"/>
      <c r="W79" s="76" t="s">
        <v>38</v>
      </c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20"/>
      <c r="AP79" s="20"/>
      <c r="AQ79" s="76" t="s">
        <v>39</v>
      </c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18"/>
      <c r="BJ79" s="19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>
      <c r="A80" s="2"/>
      <c r="B80" s="17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20"/>
      <c r="V80" s="20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20"/>
      <c r="AP80" s="20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18"/>
      <c r="BJ80" s="19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>
      <c r="C83" s="26" t="s">
        <v>40</v>
      </c>
    </row>
    <row r="84" spans="1:78" hidden="1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>
      <c r="B85" s="27"/>
      <c r="C85" s="27"/>
      <c r="D85" s="27"/>
      <c r="E85" s="27" t="str">
        <f>データ!AH6</f>
        <v>【76.78】</v>
      </c>
      <c r="F85" s="27" t="s">
        <v>53</v>
      </c>
      <c r="G85" s="27" t="s">
        <v>53</v>
      </c>
      <c r="H85" s="27" t="str">
        <f>データ!BO6</f>
        <v>【1,280.76】</v>
      </c>
      <c r="I85" s="27" t="str">
        <f>データ!BZ6</f>
        <v>【53.06】</v>
      </c>
      <c r="J85" s="27" t="str">
        <f>データ!CK6</f>
        <v>【314.83】</v>
      </c>
      <c r="K85" s="27" t="str">
        <f>データ!CV6</f>
        <v>【56.28】</v>
      </c>
      <c r="L85" s="27" t="str">
        <f>データ!DG6</f>
        <v>【74.94】</v>
      </c>
      <c r="M85" s="27" t="s">
        <v>54</v>
      </c>
      <c r="N85" s="27" t="s">
        <v>54</v>
      </c>
      <c r="O85" s="27" t="str">
        <f>データ!EN6</f>
        <v>【0.59】</v>
      </c>
    </row>
  </sheetData>
  <sheetProtection password="B31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4">
      <c r="A1" s="3" t="s">
        <v>55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>
      <c r="A2" s="29" t="s">
        <v>56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>
      <c r="A3" s="29" t="s">
        <v>57</v>
      </c>
      <c r="B3" s="30" t="s">
        <v>58</v>
      </c>
      <c r="C3" s="30" t="s">
        <v>59</v>
      </c>
      <c r="D3" s="30" t="s">
        <v>60</v>
      </c>
      <c r="E3" s="30" t="s">
        <v>61</v>
      </c>
      <c r="F3" s="30" t="s">
        <v>62</v>
      </c>
      <c r="G3" s="30" t="s">
        <v>63</v>
      </c>
      <c r="H3" s="78" t="s">
        <v>64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80"/>
      <c r="X3" s="84" t="s">
        <v>65</v>
      </c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 t="s">
        <v>66</v>
      </c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</row>
    <row r="4" spans="1:144">
      <c r="A4" s="29" t="s">
        <v>67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3"/>
      <c r="X4" s="77" t="s">
        <v>68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 t="s">
        <v>69</v>
      </c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 t="s">
        <v>70</v>
      </c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 t="s">
        <v>71</v>
      </c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 t="s">
        <v>72</v>
      </c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 t="s">
        <v>73</v>
      </c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 t="s">
        <v>74</v>
      </c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 t="s">
        <v>75</v>
      </c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 t="s">
        <v>76</v>
      </c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 t="s">
        <v>77</v>
      </c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 t="s">
        <v>78</v>
      </c>
      <c r="EE4" s="77"/>
      <c r="EF4" s="77"/>
      <c r="EG4" s="77"/>
      <c r="EH4" s="77"/>
      <c r="EI4" s="77"/>
      <c r="EJ4" s="77"/>
      <c r="EK4" s="77"/>
      <c r="EL4" s="77"/>
      <c r="EM4" s="77"/>
      <c r="EN4" s="77"/>
    </row>
    <row r="5" spans="1:144">
      <c r="A5" s="29" t="s">
        <v>79</v>
      </c>
      <c r="B5" s="32"/>
      <c r="C5" s="32"/>
      <c r="D5" s="32"/>
      <c r="E5" s="32"/>
      <c r="F5" s="32"/>
      <c r="G5" s="32"/>
      <c r="H5" s="33" t="s">
        <v>80</v>
      </c>
      <c r="I5" s="33" t="s">
        <v>81</v>
      </c>
      <c r="J5" s="33" t="s">
        <v>82</v>
      </c>
      <c r="K5" s="33" t="s">
        <v>83</v>
      </c>
      <c r="L5" s="33" t="s">
        <v>84</v>
      </c>
      <c r="M5" s="33" t="s">
        <v>85</v>
      </c>
      <c r="N5" s="33" t="s">
        <v>86</v>
      </c>
      <c r="O5" s="33" t="s">
        <v>87</v>
      </c>
      <c r="P5" s="33" t="s">
        <v>88</v>
      </c>
      <c r="Q5" s="33" t="s">
        <v>89</v>
      </c>
      <c r="R5" s="33" t="s">
        <v>90</v>
      </c>
      <c r="S5" s="33" t="s">
        <v>91</v>
      </c>
      <c r="T5" s="33" t="s">
        <v>92</v>
      </c>
      <c r="U5" s="33" t="s">
        <v>93</v>
      </c>
      <c r="V5" s="33" t="s">
        <v>94</v>
      </c>
      <c r="W5" s="33" t="s">
        <v>95</v>
      </c>
      <c r="X5" s="33" t="s">
        <v>96</v>
      </c>
      <c r="Y5" s="33" t="s">
        <v>97</v>
      </c>
      <c r="Z5" s="33" t="s">
        <v>98</v>
      </c>
      <c r="AA5" s="33" t="s">
        <v>99</v>
      </c>
      <c r="AB5" s="33" t="s">
        <v>100</v>
      </c>
      <c r="AC5" s="33" t="s">
        <v>101</v>
      </c>
      <c r="AD5" s="33" t="s">
        <v>102</v>
      </c>
      <c r="AE5" s="33" t="s">
        <v>103</v>
      </c>
      <c r="AF5" s="33" t="s">
        <v>104</v>
      </c>
      <c r="AG5" s="33" t="s">
        <v>105</v>
      </c>
      <c r="AH5" s="33" t="s">
        <v>41</v>
      </c>
      <c r="AI5" s="33" t="s">
        <v>96</v>
      </c>
      <c r="AJ5" s="33" t="s">
        <v>97</v>
      </c>
      <c r="AK5" s="33" t="s">
        <v>98</v>
      </c>
      <c r="AL5" s="33" t="s">
        <v>99</v>
      </c>
      <c r="AM5" s="33" t="s">
        <v>100</v>
      </c>
      <c r="AN5" s="33" t="s">
        <v>101</v>
      </c>
      <c r="AO5" s="33" t="s">
        <v>102</v>
      </c>
      <c r="AP5" s="33" t="s">
        <v>103</v>
      </c>
      <c r="AQ5" s="33" t="s">
        <v>104</v>
      </c>
      <c r="AR5" s="33" t="s">
        <v>105</v>
      </c>
      <c r="AS5" s="33" t="s">
        <v>106</v>
      </c>
      <c r="AT5" s="33" t="s">
        <v>96</v>
      </c>
      <c r="AU5" s="33" t="s">
        <v>97</v>
      </c>
      <c r="AV5" s="33" t="s">
        <v>98</v>
      </c>
      <c r="AW5" s="33" t="s">
        <v>99</v>
      </c>
      <c r="AX5" s="33" t="s">
        <v>100</v>
      </c>
      <c r="AY5" s="33" t="s">
        <v>101</v>
      </c>
      <c r="AZ5" s="33" t="s">
        <v>102</v>
      </c>
      <c r="BA5" s="33" t="s">
        <v>103</v>
      </c>
      <c r="BB5" s="33" t="s">
        <v>104</v>
      </c>
      <c r="BC5" s="33" t="s">
        <v>105</v>
      </c>
      <c r="BD5" s="33" t="s">
        <v>106</v>
      </c>
      <c r="BE5" s="33" t="s">
        <v>96</v>
      </c>
      <c r="BF5" s="33" t="s">
        <v>97</v>
      </c>
      <c r="BG5" s="33" t="s">
        <v>98</v>
      </c>
      <c r="BH5" s="33" t="s">
        <v>99</v>
      </c>
      <c r="BI5" s="33" t="s">
        <v>100</v>
      </c>
      <c r="BJ5" s="33" t="s">
        <v>101</v>
      </c>
      <c r="BK5" s="33" t="s">
        <v>102</v>
      </c>
      <c r="BL5" s="33" t="s">
        <v>103</v>
      </c>
      <c r="BM5" s="33" t="s">
        <v>104</v>
      </c>
      <c r="BN5" s="33" t="s">
        <v>105</v>
      </c>
      <c r="BO5" s="33" t="s">
        <v>106</v>
      </c>
      <c r="BP5" s="33" t="s">
        <v>96</v>
      </c>
      <c r="BQ5" s="33" t="s">
        <v>97</v>
      </c>
      <c r="BR5" s="33" t="s">
        <v>98</v>
      </c>
      <c r="BS5" s="33" t="s">
        <v>99</v>
      </c>
      <c r="BT5" s="33" t="s">
        <v>100</v>
      </c>
      <c r="BU5" s="33" t="s">
        <v>101</v>
      </c>
      <c r="BV5" s="33" t="s">
        <v>102</v>
      </c>
      <c r="BW5" s="33" t="s">
        <v>103</v>
      </c>
      <c r="BX5" s="33" t="s">
        <v>104</v>
      </c>
      <c r="BY5" s="33" t="s">
        <v>105</v>
      </c>
      <c r="BZ5" s="33" t="s">
        <v>106</v>
      </c>
      <c r="CA5" s="33" t="s">
        <v>96</v>
      </c>
      <c r="CB5" s="33" t="s">
        <v>97</v>
      </c>
      <c r="CC5" s="33" t="s">
        <v>98</v>
      </c>
      <c r="CD5" s="33" t="s">
        <v>99</v>
      </c>
      <c r="CE5" s="33" t="s">
        <v>100</v>
      </c>
      <c r="CF5" s="33" t="s">
        <v>101</v>
      </c>
      <c r="CG5" s="33" t="s">
        <v>102</v>
      </c>
      <c r="CH5" s="33" t="s">
        <v>103</v>
      </c>
      <c r="CI5" s="33" t="s">
        <v>104</v>
      </c>
      <c r="CJ5" s="33" t="s">
        <v>105</v>
      </c>
      <c r="CK5" s="33" t="s">
        <v>106</v>
      </c>
      <c r="CL5" s="33" t="s">
        <v>96</v>
      </c>
      <c r="CM5" s="33" t="s">
        <v>97</v>
      </c>
      <c r="CN5" s="33" t="s">
        <v>98</v>
      </c>
      <c r="CO5" s="33" t="s">
        <v>99</v>
      </c>
      <c r="CP5" s="33" t="s">
        <v>100</v>
      </c>
      <c r="CQ5" s="33" t="s">
        <v>101</v>
      </c>
      <c r="CR5" s="33" t="s">
        <v>102</v>
      </c>
      <c r="CS5" s="33" t="s">
        <v>103</v>
      </c>
      <c r="CT5" s="33" t="s">
        <v>104</v>
      </c>
      <c r="CU5" s="33" t="s">
        <v>105</v>
      </c>
      <c r="CV5" s="33" t="s">
        <v>106</v>
      </c>
      <c r="CW5" s="33" t="s">
        <v>96</v>
      </c>
      <c r="CX5" s="33" t="s">
        <v>97</v>
      </c>
      <c r="CY5" s="33" t="s">
        <v>98</v>
      </c>
      <c r="CZ5" s="33" t="s">
        <v>99</v>
      </c>
      <c r="DA5" s="33" t="s">
        <v>100</v>
      </c>
      <c r="DB5" s="33" t="s">
        <v>101</v>
      </c>
      <c r="DC5" s="33" t="s">
        <v>102</v>
      </c>
      <c r="DD5" s="33" t="s">
        <v>103</v>
      </c>
      <c r="DE5" s="33" t="s">
        <v>104</v>
      </c>
      <c r="DF5" s="33" t="s">
        <v>105</v>
      </c>
      <c r="DG5" s="33" t="s">
        <v>106</v>
      </c>
      <c r="DH5" s="33" t="s">
        <v>96</v>
      </c>
      <c r="DI5" s="33" t="s">
        <v>97</v>
      </c>
      <c r="DJ5" s="33" t="s">
        <v>98</v>
      </c>
      <c r="DK5" s="33" t="s">
        <v>99</v>
      </c>
      <c r="DL5" s="33" t="s">
        <v>100</v>
      </c>
      <c r="DM5" s="33" t="s">
        <v>101</v>
      </c>
      <c r="DN5" s="33" t="s">
        <v>102</v>
      </c>
      <c r="DO5" s="33" t="s">
        <v>103</v>
      </c>
      <c r="DP5" s="33" t="s">
        <v>104</v>
      </c>
      <c r="DQ5" s="33" t="s">
        <v>105</v>
      </c>
      <c r="DR5" s="33" t="s">
        <v>106</v>
      </c>
      <c r="DS5" s="33" t="s">
        <v>96</v>
      </c>
      <c r="DT5" s="33" t="s">
        <v>97</v>
      </c>
      <c r="DU5" s="33" t="s">
        <v>98</v>
      </c>
      <c r="DV5" s="33" t="s">
        <v>99</v>
      </c>
      <c r="DW5" s="33" t="s">
        <v>100</v>
      </c>
      <c r="DX5" s="33" t="s">
        <v>101</v>
      </c>
      <c r="DY5" s="33" t="s">
        <v>102</v>
      </c>
      <c r="DZ5" s="33" t="s">
        <v>103</v>
      </c>
      <c r="EA5" s="33" t="s">
        <v>104</v>
      </c>
      <c r="EB5" s="33" t="s">
        <v>105</v>
      </c>
      <c r="EC5" s="33" t="s">
        <v>106</v>
      </c>
      <c r="ED5" s="33" t="s">
        <v>96</v>
      </c>
      <c r="EE5" s="33" t="s">
        <v>97</v>
      </c>
      <c r="EF5" s="33" t="s">
        <v>98</v>
      </c>
      <c r="EG5" s="33" t="s">
        <v>99</v>
      </c>
      <c r="EH5" s="33" t="s">
        <v>100</v>
      </c>
      <c r="EI5" s="33" t="s">
        <v>101</v>
      </c>
      <c r="EJ5" s="33" t="s">
        <v>102</v>
      </c>
      <c r="EK5" s="33" t="s">
        <v>103</v>
      </c>
      <c r="EL5" s="33" t="s">
        <v>104</v>
      </c>
      <c r="EM5" s="33" t="s">
        <v>105</v>
      </c>
      <c r="EN5" s="33" t="s">
        <v>106</v>
      </c>
    </row>
    <row r="6" spans="1:144" s="37" customFormat="1">
      <c r="A6" s="29" t="s">
        <v>107</v>
      </c>
      <c r="B6" s="34">
        <f>B7</f>
        <v>2016</v>
      </c>
      <c r="C6" s="34">
        <f t="shared" ref="C6:W6" si="3">C7</f>
        <v>244724</v>
      </c>
      <c r="D6" s="34">
        <f t="shared" si="3"/>
        <v>47</v>
      </c>
      <c r="E6" s="34">
        <f t="shared" si="3"/>
        <v>1</v>
      </c>
      <c r="F6" s="34">
        <f t="shared" si="3"/>
        <v>0</v>
      </c>
      <c r="G6" s="34">
        <f t="shared" si="3"/>
        <v>0</v>
      </c>
      <c r="H6" s="34" t="str">
        <f t="shared" si="3"/>
        <v>三重県　南伊勢町</v>
      </c>
      <c r="I6" s="34" t="str">
        <f t="shared" si="3"/>
        <v>法非適用</v>
      </c>
      <c r="J6" s="34" t="str">
        <f t="shared" si="3"/>
        <v>水道事業</v>
      </c>
      <c r="K6" s="34" t="str">
        <f t="shared" si="3"/>
        <v>簡易水道事業</v>
      </c>
      <c r="L6" s="34" t="str">
        <f t="shared" si="3"/>
        <v>D2</v>
      </c>
      <c r="M6" s="34">
        <f t="shared" si="3"/>
        <v>0</v>
      </c>
      <c r="N6" s="35" t="str">
        <f t="shared" si="3"/>
        <v>-</v>
      </c>
      <c r="O6" s="35" t="str">
        <f t="shared" si="3"/>
        <v>該当数値なし</v>
      </c>
      <c r="P6" s="35">
        <f t="shared" si="3"/>
        <v>42.54</v>
      </c>
      <c r="Q6" s="35">
        <f t="shared" si="3"/>
        <v>1620</v>
      </c>
      <c r="R6" s="35">
        <f t="shared" si="3"/>
        <v>13521</v>
      </c>
      <c r="S6" s="35">
        <f t="shared" si="3"/>
        <v>241.89</v>
      </c>
      <c r="T6" s="35">
        <f t="shared" si="3"/>
        <v>55.9</v>
      </c>
      <c r="U6" s="35">
        <f t="shared" si="3"/>
        <v>5694</v>
      </c>
      <c r="V6" s="35">
        <f t="shared" si="3"/>
        <v>56.4</v>
      </c>
      <c r="W6" s="35">
        <f t="shared" si="3"/>
        <v>100.96</v>
      </c>
      <c r="X6" s="36">
        <f>IF(X7="",NA(),X7)</f>
        <v>71.010000000000005</v>
      </c>
      <c r="Y6" s="36">
        <f t="shared" ref="Y6:AG6" si="4">IF(Y7="",NA(),Y7)</f>
        <v>76.87</v>
      </c>
      <c r="Z6" s="36">
        <f t="shared" si="4"/>
        <v>76.97</v>
      </c>
      <c r="AA6" s="36">
        <f t="shared" si="4"/>
        <v>72.91</v>
      </c>
      <c r="AB6" s="36">
        <f t="shared" si="4"/>
        <v>95.93</v>
      </c>
      <c r="AC6" s="36">
        <f t="shared" si="4"/>
        <v>73.63</v>
      </c>
      <c r="AD6" s="36">
        <f t="shared" si="4"/>
        <v>75.709999999999994</v>
      </c>
      <c r="AE6" s="36">
        <f t="shared" si="4"/>
        <v>75.09</v>
      </c>
      <c r="AF6" s="36">
        <f t="shared" si="4"/>
        <v>75.34</v>
      </c>
      <c r="AG6" s="36">
        <f t="shared" si="4"/>
        <v>76.650000000000006</v>
      </c>
      <c r="AH6" s="35" t="str">
        <f>IF(AH7="","",IF(AH7="-","【-】","【"&amp;SUBSTITUTE(TEXT(AH7,"#,##0.00"),"-","△")&amp;"】"))</f>
        <v>【76.78】</v>
      </c>
      <c r="AI6" s="35" t="e">
        <f>IF(AI7="",NA(),AI7)</f>
        <v>#N/A</v>
      </c>
      <c r="AJ6" s="35" t="e">
        <f t="shared" ref="AJ6:AR6" si="5">IF(AJ7="",NA(),AJ7)</f>
        <v>#N/A</v>
      </c>
      <c r="AK6" s="35" t="e">
        <f t="shared" si="5"/>
        <v>#N/A</v>
      </c>
      <c r="AL6" s="35" t="e">
        <f t="shared" si="5"/>
        <v>#N/A</v>
      </c>
      <c r="AM6" s="35" t="e">
        <f t="shared" si="5"/>
        <v>#N/A</v>
      </c>
      <c r="AN6" s="35" t="e">
        <f t="shared" si="5"/>
        <v>#N/A</v>
      </c>
      <c r="AO6" s="35" t="e">
        <f t="shared" si="5"/>
        <v>#N/A</v>
      </c>
      <c r="AP6" s="35" t="e">
        <f t="shared" si="5"/>
        <v>#N/A</v>
      </c>
      <c r="AQ6" s="35" t="e">
        <f t="shared" si="5"/>
        <v>#N/A</v>
      </c>
      <c r="AR6" s="35" t="e">
        <f t="shared" si="5"/>
        <v>#N/A</v>
      </c>
      <c r="AS6" s="35" t="str">
        <f>IF(AS7="","",IF(AS7="-","【-】","【"&amp;SUBSTITUTE(TEXT(AS7,"#,##0.00"),"-","△")&amp;"】"))</f>
        <v/>
      </c>
      <c r="AT6" s="35" t="e">
        <f>IF(AT7="",NA(),AT7)</f>
        <v>#N/A</v>
      </c>
      <c r="AU6" s="35" t="e">
        <f t="shared" ref="AU6:BC6" si="6">IF(AU7="",NA(),AU7)</f>
        <v>#N/A</v>
      </c>
      <c r="AV6" s="35" t="e">
        <f t="shared" si="6"/>
        <v>#N/A</v>
      </c>
      <c r="AW6" s="35" t="e">
        <f t="shared" si="6"/>
        <v>#N/A</v>
      </c>
      <c r="AX6" s="35" t="e">
        <f t="shared" si="6"/>
        <v>#N/A</v>
      </c>
      <c r="AY6" s="35" t="e">
        <f t="shared" si="6"/>
        <v>#N/A</v>
      </c>
      <c r="AZ6" s="35" t="e">
        <f t="shared" si="6"/>
        <v>#N/A</v>
      </c>
      <c r="BA6" s="35" t="e">
        <f t="shared" si="6"/>
        <v>#N/A</v>
      </c>
      <c r="BB6" s="35" t="e">
        <f t="shared" si="6"/>
        <v>#N/A</v>
      </c>
      <c r="BC6" s="35" t="e">
        <f t="shared" si="6"/>
        <v>#N/A</v>
      </c>
      <c r="BD6" s="35" t="str">
        <f>IF(BD7="","",IF(BD7="-","【-】","【"&amp;SUBSTITUTE(TEXT(BD7,"#,##0.00"),"-","△")&amp;"】"))</f>
        <v/>
      </c>
      <c r="BE6" s="36">
        <f>IF(BE7="",NA(),BE7)</f>
        <v>1205.75</v>
      </c>
      <c r="BF6" s="36">
        <f t="shared" ref="BF6:BN6" si="7">IF(BF7="",NA(),BF7)</f>
        <v>1218.6099999999999</v>
      </c>
      <c r="BG6" s="36">
        <f t="shared" si="7"/>
        <v>1204.8399999999999</v>
      </c>
      <c r="BH6" s="36">
        <f t="shared" si="7"/>
        <v>1279.57</v>
      </c>
      <c r="BI6" s="36">
        <f t="shared" si="7"/>
        <v>1699.33</v>
      </c>
      <c r="BJ6" s="36">
        <f t="shared" si="7"/>
        <v>1158.82</v>
      </c>
      <c r="BK6" s="36">
        <f t="shared" si="7"/>
        <v>1167.7</v>
      </c>
      <c r="BL6" s="36">
        <f t="shared" si="7"/>
        <v>1228.58</v>
      </c>
      <c r="BM6" s="36">
        <f t="shared" si="7"/>
        <v>1280.18</v>
      </c>
      <c r="BN6" s="36">
        <f t="shared" si="7"/>
        <v>1346.23</v>
      </c>
      <c r="BO6" s="35" t="str">
        <f>IF(BO7="","",IF(BO7="-","【-】","【"&amp;SUBSTITUTE(TEXT(BO7,"#,##0.00"),"-","△")&amp;"】"))</f>
        <v>【1,280.76】</v>
      </c>
      <c r="BP6" s="36">
        <f>IF(BP7="",NA(),BP7)</f>
        <v>61.36</v>
      </c>
      <c r="BQ6" s="36">
        <f t="shared" ref="BQ6:BY6" si="8">IF(BQ7="",NA(),BQ7)</f>
        <v>66.83</v>
      </c>
      <c r="BR6" s="36">
        <f t="shared" si="8"/>
        <v>69.150000000000006</v>
      </c>
      <c r="BS6" s="36">
        <f t="shared" si="8"/>
        <v>65.319999999999993</v>
      </c>
      <c r="BT6" s="36">
        <f t="shared" si="8"/>
        <v>46.56</v>
      </c>
      <c r="BU6" s="36">
        <f t="shared" si="8"/>
        <v>55.6</v>
      </c>
      <c r="BV6" s="36">
        <f t="shared" si="8"/>
        <v>54.43</v>
      </c>
      <c r="BW6" s="36">
        <f t="shared" si="8"/>
        <v>53.81</v>
      </c>
      <c r="BX6" s="36">
        <f t="shared" si="8"/>
        <v>53.62</v>
      </c>
      <c r="BY6" s="36">
        <f t="shared" si="8"/>
        <v>53.41</v>
      </c>
      <c r="BZ6" s="35" t="str">
        <f>IF(BZ7="","",IF(BZ7="-","【-】","【"&amp;SUBSTITUTE(TEXT(BZ7,"#,##0.00"),"-","△")&amp;"】"))</f>
        <v>【53.06】</v>
      </c>
      <c r="CA6" s="36">
        <f>IF(CA7="",NA(),CA7)</f>
        <v>149.15</v>
      </c>
      <c r="CB6" s="36">
        <f t="shared" ref="CB6:CJ6" si="9">IF(CB7="",NA(),CB7)</f>
        <v>137.38</v>
      </c>
      <c r="CC6" s="36">
        <f t="shared" si="9"/>
        <v>136.54</v>
      </c>
      <c r="CD6" s="36">
        <f t="shared" si="9"/>
        <v>145.53</v>
      </c>
      <c r="CE6" s="36">
        <f t="shared" si="9"/>
        <v>173.52</v>
      </c>
      <c r="CF6" s="36">
        <f t="shared" si="9"/>
        <v>275.86</v>
      </c>
      <c r="CG6" s="36">
        <f t="shared" si="9"/>
        <v>279.8</v>
      </c>
      <c r="CH6" s="36">
        <f t="shared" si="9"/>
        <v>284.64999999999998</v>
      </c>
      <c r="CI6" s="36">
        <f t="shared" si="9"/>
        <v>287.7</v>
      </c>
      <c r="CJ6" s="36">
        <f t="shared" si="9"/>
        <v>277.39999999999998</v>
      </c>
      <c r="CK6" s="35" t="str">
        <f>IF(CK7="","",IF(CK7="-","【-】","【"&amp;SUBSTITUTE(TEXT(CK7,"#,##0.00"),"-","△")&amp;"】"))</f>
        <v>【314.83】</v>
      </c>
      <c r="CL6" s="36">
        <f>IF(CL7="",NA(),CL7)</f>
        <v>125.61</v>
      </c>
      <c r="CM6" s="36">
        <f t="shared" ref="CM6:CU6" si="10">IF(CM7="",NA(),CM7)</f>
        <v>118.67</v>
      </c>
      <c r="CN6" s="36">
        <f t="shared" si="10"/>
        <v>122.19</v>
      </c>
      <c r="CO6" s="36">
        <f t="shared" si="10"/>
        <v>119.64</v>
      </c>
      <c r="CP6" s="36">
        <f t="shared" si="10"/>
        <v>20.67</v>
      </c>
      <c r="CQ6" s="36">
        <f t="shared" si="10"/>
        <v>60.66</v>
      </c>
      <c r="CR6" s="36">
        <f t="shared" si="10"/>
        <v>60.17</v>
      </c>
      <c r="CS6" s="36">
        <f t="shared" si="10"/>
        <v>58.96</v>
      </c>
      <c r="CT6" s="36">
        <f t="shared" si="10"/>
        <v>58.1</v>
      </c>
      <c r="CU6" s="36">
        <f t="shared" si="10"/>
        <v>56.19</v>
      </c>
      <c r="CV6" s="35" t="str">
        <f>IF(CV7="","",IF(CV7="-","【-】","【"&amp;SUBSTITUTE(TEXT(CV7,"#,##0.00"),"-","△")&amp;"】"))</f>
        <v>【56.28】</v>
      </c>
      <c r="CW6" s="36">
        <f>IF(CW7="",NA(),CW7)</f>
        <v>54.64</v>
      </c>
      <c r="CX6" s="36">
        <f t="shared" ref="CX6:DF6" si="11">IF(CX7="",NA(),CX7)</f>
        <v>56.48</v>
      </c>
      <c r="CY6" s="36">
        <f t="shared" si="11"/>
        <v>54.02</v>
      </c>
      <c r="CZ6" s="36">
        <f t="shared" si="11"/>
        <v>53.35</v>
      </c>
      <c r="DA6" s="36">
        <f t="shared" si="11"/>
        <v>64.180000000000007</v>
      </c>
      <c r="DB6" s="36">
        <f t="shared" si="11"/>
        <v>77.319999999999993</v>
      </c>
      <c r="DC6" s="36">
        <f t="shared" si="11"/>
        <v>76.680000000000007</v>
      </c>
      <c r="DD6" s="36">
        <f t="shared" si="11"/>
        <v>76.58</v>
      </c>
      <c r="DE6" s="36">
        <f t="shared" si="11"/>
        <v>76.69</v>
      </c>
      <c r="DF6" s="36">
        <f t="shared" si="11"/>
        <v>77.180000000000007</v>
      </c>
      <c r="DG6" s="35" t="str">
        <f>IF(DG7="","",IF(DG7="-","【-】","【"&amp;SUBSTITUTE(TEXT(DG7,"#,##0.00"),"-","△")&amp;"】"))</f>
        <v>【74.94】</v>
      </c>
      <c r="DH6" s="35" t="e">
        <f>IF(DH7="",NA(),DH7)</f>
        <v>#N/A</v>
      </c>
      <c r="DI6" s="35" t="e">
        <f t="shared" ref="DI6:DQ6" si="12">IF(DI7="",NA(),DI7)</f>
        <v>#N/A</v>
      </c>
      <c r="DJ6" s="35" t="e">
        <f t="shared" si="12"/>
        <v>#N/A</v>
      </c>
      <c r="DK6" s="35" t="e">
        <f t="shared" si="12"/>
        <v>#N/A</v>
      </c>
      <c r="DL6" s="35" t="e">
        <f t="shared" si="12"/>
        <v>#N/A</v>
      </c>
      <c r="DM6" s="35" t="e">
        <f t="shared" si="12"/>
        <v>#N/A</v>
      </c>
      <c r="DN6" s="35" t="e">
        <f t="shared" si="12"/>
        <v>#N/A</v>
      </c>
      <c r="DO6" s="35" t="e">
        <f t="shared" si="12"/>
        <v>#N/A</v>
      </c>
      <c r="DP6" s="35" t="e">
        <f t="shared" si="12"/>
        <v>#N/A</v>
      </c>
      <c r="DQ6" s="35" t="e">
        <f t="shared" si="12"/>
        <v>#N/A</v>
      </c>
      <c r="DR6" s="35" t="str">
        <f>IF(DR7="","",IF(DR7="-","【-】","【"&amp;SUBSTITUTE(TEXT(DR7,"#,##0.00"),"-","△")&amp;"】"))</f>
        <v/>
      </c>
      <c r="DS6" s="35" t="e">
        <f>IF(DS7="",NA(),DS7)</f>
        <v>#N/A</v>
      </c>
      <c r="DT6" s="35" t="e">
        <f t="shared" ref="DT6:EB6" si="13">IF(DT7="",NA(),DT7)</f>
        <v>#N/A</v>
      </c>
      <c r="DU6" s="35" t="e">
        <f t="shared" si="13"/>
        <v>#N/A</v>
      </c>
      <c r="DV6" s="35" t="e">
        <f t="shared" si="13"/>
        <v>#N/A</v>
      </c>
      <c r="DW6" s="35" t="e">
        <f t="shared" si="13"/>
        <v>#N/A</v>
      </c>
      <c r="DX6" s="35" t="e">
        <f t="shared" si="13"/>
        <v>#N/A</v>
      </c>
      <c r="DY6" s="35" t="e">
        <f t="shared" si="13"/>
        <v>#N/A</v>
      </c>
      <c r="DZ6" s="35" t="e">
        <f t="shared" si="13"/>
        <v>#N/A</v>
      </c>
      <c r="EA6" s="35" t="e">
        <f t="shared" si="13"/>
        <v>#N/A</v>
      </c>
      <c r="EB6" s="35" t="e">
        <f t="shared" si="13"/>
        <v>#N/A</v>
      </c>
      <c r="EC6" s="35" t="str">
        <f>IF(EC7="","",IF(EC7="-","【-】","【"&amp;SUBSTITUTE(TEXT(EC7,"#,##0.00"),"-","△")&amp;"】"))</f>
        <v/>
      </c>
      <c r="ED6" s="36">
        <f>IF(ED7="",NA(),ED7)</f>
        <v>3.5</v>
      </c>
      <c r="EE6" s="36">
        <f t="shared" ref="EE6:EM6" si="14">IF(EE7="",NA(),EE7)</f>
        <v>0.83</v>
      </c>
      <c r="EF6" s="36">
        <f t="shared" si="14"/>
        <v>0.78</v>
      </c>
      <c r="EG6" s="36">
        <f t="shared" si="14"/>
        <v>0.54</v>
      </c>
      <c r="EH6" s="36">
        <f t="shared" si="14"/>
        <v>4.96</v>
      </c>
      <c r="EI6" s="36">
        <f t="shared" si="14"/>
        <v>0.69</v>
      </c>
      <c r="EJ6" s="36">
        <f t="shared" si="14"/>
        <v>0.89</v>
      </c>
      <c r="EK6" s="36">
        <f t="shared" si="14"/>
        <v>0.98</v>
      </c>
      <c r="EL6" s="36">
        <f t="shared" si="14"/>
        <v>0.76</v>
      </c>
      <c r="EM6" s="36">
        <f t="shared" si="14"/>
        <v>0.8</v>
      </c>
      <c r="EN6" s="35" t="str">
        <f>IF(EN7="","",IF(EN7="-","【-】","【"&amp;SUBSTITUTE(TEXT(EN7,"#,##0.00"),"-","△")&amp;"】"))</f>
        <v>【0.59】</v>
      </c>
    </row>
    <row r="7" spans="1:144" s="37" customFormat="1">
      <c r="A7" s="29"/>
      <c r="B7" s="38">
        <v>2016</v>
      </c>
      <c r="C7" s="38">
        <v>244724</v>
      </c>
      <c r="D7" s="38">
        <v>47</v>
      </c>
      <c r="E7" s="38">
        <v>1</v>
      </c>
      <c r="F7" s="38">
        <v>0</v>
      </c>
      <c r="G7" s="38">
        <v>0</v>
      </c>
      <c r="H7" s="38" t="s">
        <v>108</v>
      </c>
      <c r="I7" s="38" t="s">
        <v>109</v>
      </c>
      <c r="J7" s="38" t="s">
        <v>110</v>
      </c>
      <c r="K7" s="38" t="s">
        <v>111</v>
      </c>
      <c r="L7" s="38" t="s">
        <v>112</v>
      </c>
      <c r="M7" s="38"/>
      <c r="N7" s="39" t="s">
        <v>113</v>
      </c>
      <c r="O7" s="39" t="s">
        <v>114</v>
      </c>
      <c r="P7" s="39">
        <v>42.54</v>
      </c>
      <c r="Q7" s="39">
        <v>1620</v>
      </c>
      <c r="R7" s="39">
        <v>13521</v>
      </c>
      <c r="S7" s="39">
        <v>241.89</v>
      </c>
      <c r="T7" s="39">
        <v>55.9</v>
      </c>
      <c r="U7" s="39">
        <v>5694</v>
      </c>
      <c r="V7" s="39">
        <v>56.4</v>
      </c>
      <c r="W7" s="39">
        <v>100.96</v>
      </c>
      <c r="X7" s="39">
        <v>71.010000000000005</v>
      </c>
      <c r="Y7" s="39">
        <v>76.87</v>
      </c>
      <c r="Z7" s="39">
        <v>76.97</v>
      </c>
      <c r="AA7" s="39">
        <v>72.91</v>
      </c>
      <c r="AB7" s="39">
        <v>95.93</v>
      </c>
      <c r="AC7" s="39">
        <v>73.63</v>
      </c>
      <c r="AD7" s="39">
        <v>75.709999999999994</v>
      </c>
      <c r="AE7" s="39">
        <v>75.09</v>
      </c>
      <c r="AF7" s="39">
        <v>75.34</v>
      </c>
      <c r="AG7" s="39">
        <v>76.650000000000006</v>
      </c>
      <c r="AH7" s="39">
        <v>76.78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1205.75</v>
      </c>
      <c r="BF7" s="39">
        <v>1218.6099999999999</v>
      </c>
      <c r="BG7" s="39">
        <v>1204.8399999999999</v>
      </c>
      <c r="BH7" s="39">
        <v>1279.57</v>
      </c>
      <c r="BI7" s="39">
        <v>1699.33</v>
      </c>
      <c r="BJ7" s="39">
        <v>1158.82</v>
      </c>
      <c r="BK7" s="39">
        <v>1167.7</v>
      </c>
      <c r="BL7" s="39">
        <v>1228.58</v>
      </c>
      <c r="BM7" s="39">
        <v>1280.18</v>
      </c>
      <c r="BN7" s="39">
        <v>1346.23</v>
      </c>
      <c r="BO7" s="39">
        <v>1280.76</v>
      </c>
      <c r="BP7" s="39">
        <v>61.36</v>
      </c>
      <c r="BQ7" s="39">
        <v>66.83</v>
      </c>
      <c r="BR7" s="39">
        <v>69.150000000000006</v>
      </c>
      <c r="BS7" s="39">
        <v>65.319999999999993</v>
      </c>
      <c r="BT7" s="39">
        <v>46.56</v>
      </c>
      <c r="BU7" s="39">
        <v>55.6</v>
      </c>
      <c r="BV7" s="39">
        <v>54.43</v>
      </c>
      <c r="BW7" s="39">
        <v>53.81</v>
      </c>
      <c r="BX7" s="39">
        <v>53.62</v>
      </c>
      <c r="BY7" s="39">
        <v>53.41</v>
      </c>
      <c r="BZ7" s="39">
        <v>53.06</v>
      </c>
      <c r="CA7" s="39">
        <v>149.15</v>
      </c>
      <c r="CB7" s="39">
        <v>137.38</v>
      </c>
      <c r="CC7" s="39">
        <v>136.54</v>
      </c>
      <c r="CD7" s="39">
        <v>145.53</v>
      </c>
      <c r="CE7" s="39">
        <v>173.52</v>
      </c>
      <c r="CF7" s="39">
        <v>275.86</v>
      </c>
      <c r="CG7" s="39">
        <v>279.8</v>
      </c>
      <c r="CH7" s="39">
        <v>284.64999999999998</v>
      </c>
      <c r="CI7" s="39">
        <v>287.7</v>
      </c>
      <c r="CJ7" s="39">
        <v>277.39999999999998</v>
      </c>
      <c r="CK7" s="39">
        <v>314.83</v>
      </c>
      <c r="CL7" s="39">
        <v>125.61</v>
      </c>
      <c r="CM7" s="39">
        <v>118.67</v>
      </c>
      <c r="CN7" s="39">
        <v>122.19</v>
      </c>
      <c r="CO7" s="39">
        <v>119.64</v>
      </c>
      <c r="CP7" s="39">
        <v>20.67</v>
      </c>
      <c r="CQ7" s="39">
        <v>60.66</v>
      </c>
      <c r="CR7" s="39">
        <v>60.17</v>
      </c>
      <c r="CS7" s="39">
        <v>58.96</v>
      </c>
      <c r="CT7" s="39">
        <v>58.1</v>
      </c>
      <c r="CU7" s="39">
        <v>56.19</v>
      </c>
      <c r="CV7" s="39">
        <v>56.28</v>
      </c>
      <c r="CW7" s="39">
        <v>54.64</v>
      </c>
      <c r="CX7" s="39">
        <v>56.48</v>
      </c>
      <c r="CY7" s="39">
        <v>54.02</v>
      </c>
      <c r="CZ7" s="39">
        <v>53.35</v>
      </c>
      <c r="DA7" s="39">
        <v>64.180000000000007</v>
      </c>
      <c r="DB7" s="39">
        <v>77.319999999999993</v>
      </c>
      <c r="DC7" s="39">
        <v>76.680000000000007</v>
      </c>
      <c r="DD7" s="39">
        <v>76.58</v>
      </c>
      <c r="DE7" s="39">
        <v>76.69</v>
      </c>
      <c r="DF7" s="39">
        <v>77.180000000000007</v>
      </c>
      <c r="DG7" s="39">
        <v>74.94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3.5</v>
      </c>
      <c r="EE7" s="39">
        <v>0.83</v>
      </c>
      <c r="EF7" s="39">
        <v>0.78</v>
      </c>
      <c r="EG7" s="39">
        <v>0.54</v>
      </c>
      <c r="EH7" s="39">
        <v>4.96</v>
      </c>
      <c r="EI7" s="39">
        <v>0.69</v>
      </c>
      <c r="EJ7" s="39">
        <v>0.89</v>
      </c>
      <c r="EK7" s="39">
        <v>0.98</v>
      </c>
      <c r="EL7" s="39">
        <v>0.76</v>
      </c>
      <c r="EM7" s="39">
        <v>0.8</v>
      </c>
      <c r="EN7" s="39">
        <v>0.59</v>
      </c>
    </row>
    <row r="8" spans="1:144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>
      <c r="A9" s="41"/>
      <c r="B9" s="41" t="s">
        <v>115</v>
      </c>
      <c r="C9" s="41" t="s">
        <v>116</v>
      </c>
      <c r="D9" s="41" t="s">
        <v>117</v>
      </c>
      <c r="E9" s="41" t="s">
        <v>118</v>
      </c>
      <c r="F9" s="41" t="s">
        <v>119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>
      <c r="A10" s="41" t="s">
        <v>58</v>
      </c>
      <c r="B10" s="42">
        <f>DATEVALUE($B$6-4&amp;"年1月1日")</f>
        <v>40909</v>
      </c>
      <c r="C10" s="42">
        <f>DATEVALUE($B$6-3&amp;"年1月1日")</f>
        <v>41275</v>
      </c>
      <c r="D10" s="42">
        <f>DATEVALUE($B$6-2&amp;"年1月1日")</f>
        <v>41640</v>
      </c>
      <c r="E10" s="42">
        <f>DATEVALUE($B$6-1&amp;"年1月1日")</f>
        <v>42005</v>
      </c>
      <c r="F10" s="42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2017-12-25T01:44:47Z</dcterms:created>
  <dcterms:modified xsi:type="dcterms:W3CDTF">2018-02-20T01:21:55Z</dcterms:modified>
  <cp:category/>
</cp:coreProperties>
</file>