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74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P33" i="11" l="1"/>
  <c r="AK33" i="11"/>
  <c r="AA33" i="11"/>
  <c r="V33" i="11"/>
  <c r="Q33" i="11"/>
  <c r="BG36" i="9" l="1"/>
  <c r="BG35" i="9"/>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C37" i="9"/>
  <c r="CO34" i="9"/>
  <c r="CO35" i="9" s="1"/>
  <c r="CO36" i="9" s="1"/>
  <c r="CO37" i="9" s="1"/>
  <c r="CO38" i="9" s="1"/>
  <c r="CO39" i="9" s="1"/>
  <c r="BW34" i="9"/>
  <c r="BW35" i="9" s="1"/>
  <c r="BW36" i="9" s="1"/>
  <c r="BW37" i="9" s="1"/>
  <c r="BW38" i="9" s="1"/>
  <c r="BW39" i="9" s="1"/>
  <c r="BW40" i="9" s="1"/>
  <c r="BW41" i="9" s="1"/>
  <c r="BW42" i="9" s="1"/>
  <c r="BW43"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l="1"/>
  <c r="AM36" i="9" s="1"/>
  <c r="BE34" i="9"/>
  <c r="BE35" i="9" s="1"/>
  <c r="BE36" i="9" s="1"/>
</calcChain>
</file>

<file path=xl/sharedStrings.xml><?xml version="1.0" encoding="utf-8"?>
<sst xmlns="http://schemas.openxmlformats.org/spreadsheetml/2006/main" count="1041" uniqueCount="577">
  <si>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</si>
  <si>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</si>
  <si>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</si>
  <si>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</si>
  <si>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</si>
  <si>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</si>
  <si>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</si>
  <si>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</si>
  <si>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</si>
  <si>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</si>
  <si>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</si>
  <si>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</si>
  <si>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</si>
  <si>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</si>
  <si>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</si>
  <si>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</si>
  <si>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</si>
  <si>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</si>
  <si>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</si>
  <si>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</si>
  <si>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</si>
  <si>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</si>
  <si>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</si>
  <si>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</si>
  <si>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</si>
  <si>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</si>
  <si>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</si>
  <si>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</si>
  <si>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</si>
  <si>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</si>
  <si>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</si>
  <si>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</si>
  <si>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</si>
  <si>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</si>
  <si>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</si>
  <si>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</si>
  <si>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</si>
  <si>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</si>
  <si>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</si>
  <si>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</si>
  <si>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</si>
  <si>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</si>
  <si>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</si>
  <si>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</si>
  <si>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</si>
  <si>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</si>
  <si>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</si>
  <si>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</si>
  <si>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</si>
  <si>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</si>
  <si>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</si>
  <si>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</si>
  <si>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</si>
  <si>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</si>
  <si>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</si>
  <si>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</si>
  <si>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</si>
  <si>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</si>
  <si>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</si>
  <si>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</si>
  <si>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</si>
  <si>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</si>
  <si>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</si>
  <si>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</si>
  <si>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</si>
  <si>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</si>
  <si>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</si>
  <si>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</si>
  <si>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</si>
  <si>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</si>
  <si>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</si>
  <si>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</si>
  <si>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</si>
  <si>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</si>
  <si>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</si>
  <si>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</si>
  <si>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</si>
  <si>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</si>
  <si>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</si>
  <si>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</si>
  <si>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松阪市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</si>
  <si>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</si>
  <si>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</si>
  <si>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</si>
  <si>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</si>
  <si>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</si>
  <si>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</si>
  <si>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</si>
  <si>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</si>
  <si>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</si>
  <si>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</si>
  <si>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</si>
  <si>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</si>
  <si>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</si>
  <si>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</si>
  <si>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</si>
  <si>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</si>
  <si>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</si>
  <si>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</si>
  <si>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</si>
  <si>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</si>
  <si>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</si>
  <si>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</si>
  <si>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</si>
  <si>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</si>
  <si>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</si>
  <si>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</si>
  <si>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</si>
  <si>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</si>
  <si>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</si>
  <si>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</si>
  <si>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</si>
  <si>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</si>
  <si>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</si>
  <si>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</si>
  <si>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</si>
  <si>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</si>
  <si>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</si>
  <si>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</si>
  <si>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</si>
  <si>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</si>
  <si>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</si>
  <si>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</si>
  <si>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</si>
  <si>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</si>
  <si>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</si>
  <si>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</si>
  <si>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</si>
  <si>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</si>
  <si>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</si>
  <si>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</si>
  <si>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</si>
  <si>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</si>
  <si>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</si>
  <si>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</si>
  <si>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</si>
  <si>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</si>
  <si>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</si>
  <si>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</si>
  <si>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</si>
  <si>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</si>
  <si>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</si>
  <si>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</si>
  <si>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</si>
  <si>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</si>
  <si>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</si>
  <si>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</si>
  <si>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</si>
  <si>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</si>
  <si>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</si>
  <si>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</si>
  <si>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</si>
  <si>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</si>
  <si>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</si>
  <si>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</si>
  <si>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</si>
  <si>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</si>
  <si>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</si>
  <si>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</si>
  <si>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</si>
  <si>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</si>
  <si>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</si>
  <si>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</si>
  <si>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</si>
  <si>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</si>
  <si>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</si>
  <si>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</si>
  <si>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</si>
  <si>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</si>
  <si>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</si>
  <si>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</si>
  <si>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</si>
  <si>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</si>
  <si>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</si>
  <si>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</si>
  <si>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</si>
  <si>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</si>
  <si>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</si>
  <si>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</si>
  <si>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</si>
  <si>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</si>
  <si>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</si>
  <si>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</si>
  <si>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</si>
  <si>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</si>
  <si>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</si>
  <si>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</si>
  <si>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</si>
  <si>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</si>
  <si>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</si>
  <si>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</si>
  <si>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</si>
  <si>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</si>
  <si>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</si>
  <si>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三重県松阪市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</si>
  <si>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</si>
  <si>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</si>
  <si>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</si>
  <si>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</si>
  <si>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</si>
  <si>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</si>
  <si>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</si>
  <si>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</si>
  <si>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</si>
  <si>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</si>
  <si>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</si>
  <si>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</si>
  <si>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</si>
  <si>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</si>
  <si>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</si>
  <si>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</si>
  <si>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</si>
  <si>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</si>
  <si>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</si>
  <si>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</si>
  <si>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</si>
  <si>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</si>
  <si>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</si>
  <si>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</si>
  <si>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</si>
  <si>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</si>
  <si>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</si>
  <si>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</si>
  <si>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</si>
  <si>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</si>
  <si>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</si>
  <si>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</si>
  <si>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</si>
  <si>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</si>
  <si>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</si>
  <si>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</si>
  <si>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</si>
  <si>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</si>
  <si>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</si>
  <si>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</si>
  <si>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</si>
  <si>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</si>
  <si>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</si>
  <si>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</si>
  <si>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</si>
  <si>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</si>
  <si>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</si>
  <si>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</si>
  <si>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</si>
  <si>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</si>
  <si>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</si>
  <si>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</si>
  <si>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</si>
  <si>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</si>
  <si>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</si>
  <si>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</si>
  <si>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</si>
  <si>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</si>
  <si>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</si>
  <si>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</si>
  <si>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</si>
  <si>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</si>
  <si>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</si>
  <si>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</si>
  <si>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</si>
  <si>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</si>
  <si>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</si>
  <si>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</si>
  <si>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</si>
  <si>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</si>
  <si>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</si>
  <si>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</si>
  <si>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</si>
  <si>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</si>
  <si>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</si>
  <si>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</si>
  <si>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</si>
  <si>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</si>
  <si>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</si>
  <si>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</si>
  <si>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</si>
  <si>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</si>
  <si>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</si>
  <si>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</si>
  <si>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</si>
  <si>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</si>
  <si>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</si>
  <si>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</si>
  <si>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</si>
  <si>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</si>
  <si>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</si>
  <si>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</si>
  <si>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</si>
  <si>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</si>
  <si>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</si>
  <si>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</si>
  <si>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</si>
  <si>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</si>
  <si>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</si>
  <si>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</si>
  <si>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</si>
  <si>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</si>
  <si>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</si>
  <si>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</si>
  <si>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</si>
  <si>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</si>
  <si>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</si>
  <si>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</si>
  <si>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</si>
  <si>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</si>
  <si>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</si>
  <si>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</si>
  <si>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</si>
  <si>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</si>
  <si>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</si>
  <si>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</si>
  <si>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</si>
  <si>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</si>
  <si>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</si>
  <si>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</si>
  <si>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</si>
  <si>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</si>
  <si>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</si>
  <si>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</si>
  <si>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</si>
  <si>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</si>
  <si>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</si>
  <si>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</si>
  <si>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</si>
  <si>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</si>
  <si>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</si>
  <si>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</si>
  <si>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</si>
  <si>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</si>
  <si>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</si>
  <si>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</si>
  <si>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</si>
  <si>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</si>
  <si>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</si>
  <si>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</si>
  <si>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</si>
  <si>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</si>
  <si>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</si>
  <si>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</si>
  <si>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</si>
  <si>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</si>
  <si>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</si>
  <si>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</si>
  <si>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</si>
  <si>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三重県松阪市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</si>
  <si>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</si>
  <si>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</si>
  <si>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</si>
  <si>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</si>
  <si>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</si>
  <si>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</si>
  <si>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</si>
  <si>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</si>
  <si>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</si>
  <si>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</si>
  <si>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</si>
  <si>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</si>
  <si>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</si>
  <si>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</si>
  <si>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</si>
  <si>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</si>
  <si>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</si>
  <si>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</si>
  <si>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</si>
  <si>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</si>
  <si>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</si>
  <si>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ケーブルシステム事業特別会計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</si>
  <si>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</si>
  <si>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</si>
  <si>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</si>
  <si>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</si>
  <si>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</si>
  <si>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</si>
  <si>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</si>
  <si>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</si>
  <si>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</si>
  <si>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</si>
  <si>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</si>
  <si>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</si>
  <si>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</si>
  <si>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競輪事業特別会計</t>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</si>
  <si>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</si>
  <si>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</si>
  <si>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</si>
  <si>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</si>
  <si>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</si>
  <si>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公共下水道事業会計</t>
    <phoneticPr fontId="5"/>
  </si>
  <si>
    <t>松阪市民病院事業会計</t>
    <phoneticPr fontId="5"/>
  </si>
  <si>
    <t>簡易水道事業特別会計</t>
    <phoneticPr fontId="5"/>
  </si>
  <si>
    <t>法非適用企業</t>
    <phoneticPr fontId="5"/>
  </si>
  <si>
    <t>戸別合併処理浄化槽整備事業特別会計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</si>
  <si>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</si>
  <si>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</si>
  <si>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</si>
  <si>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</si>
  <si>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</si>
  <si>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</si>
  <si>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</si>
  <si>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</si>
  <si>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</si>
  <si>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</si>
  <si>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</si>
  <si>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</si>
  <si>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</si>
  <si>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</si>
  <si>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</si>
  <si>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</si>
  <si>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</si>
  <si>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</si>
  <si>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</si>
  <si>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</si>
  <si>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</si>
  <si>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</si>
  <si>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</si>
  <si>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</si>
  <si>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</si>
  <si>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</si>
  <si>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</si>
  <si>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</si>
  <si>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</si>
  <si>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</si>
  <si>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</si>
  <si>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</si>
  <si>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</si>
  <si>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</si>
  <si>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</si>
  <si>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</si>
  <si>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</si>
  <si>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</si>
  <si>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</si>
  <si>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</si>
  <si>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</si>
  <si>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</si>
  <si>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</si>
  <si>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</si>
  <si>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</si>
  <si>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</si>
  <si>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</si>
  <si>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</si>
  <si>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</si>
  <si>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</si>
  <si>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</si>
  <si>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</si>
  <si>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</si>
  <si>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</si>
  <si>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</si>
  <si>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</si>
  <si>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</si>
  <si>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</si>
  <si>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</si>
  <si>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</si>
  <si>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</si>
  <si>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</si>
  <si>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</si>
  <si>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</si>
  <si>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</si>
  <si>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</si>
  <si>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</si>
  <si>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</si>
  <si>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</si>
  <si>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</si>
  <si>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</si>
  <si>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</si>
  <si>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</si>
  <si>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</si>
  <si>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</si>
  <si>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</si>
  <si>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</si>
  <si>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</si>
  <si>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</si>
  <si>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</si>
  <si>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</si>
  <si>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</si>
  <si>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</si>
  <si>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</si>
  <si>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</si>
  <si>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</si>
  <si>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</si>
  <si>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</si>
  <si>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</si>
  <si>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</si>
  <si>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</si>
  <si>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</si>
  <si>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</si>
  <si>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</si>
  <si>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</si>
  <si>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</si>
  <si>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</si>
  <si>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</si>
  <si>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</si>
  <si>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</si>
  <si>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</si>
  <si>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</si>
  <si>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</si>
  <si>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</si>
  <si>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</si>
  <si>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</si>
  <si>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</si>
  <si>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</si>
  <si>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</si>
  <si>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</si>
  <si>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</si>
  <si>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</si>
  <si>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</si>
  <si>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</si>
  <si>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</si>
  <si>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</si>
  <si>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</si>
  <si>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</si>
  <si>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</si>
  <si>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</si>
  <si>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</si>
  <si>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</si>
  <si>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</si>
  <si>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</si>
  <si>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</si>
  <si>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</si>
  <si>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</si>
  <si>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</si>
  <si>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</si>
  <si>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</si>
  <si>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</si>
  <si>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</si>
  <si>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</si>
  <si>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</si>
  <si>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</si>
  <si>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</si>
  <si>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</si>
  <si>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</si>
  <si>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</si>
  <si>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3.02</t>
  </si>
  <si>
    <t>水道事業会計</t>
  </si>
  <si>
    <t>松阪市民病院事業会計</t>
  </si>
  <si>
    <t>一般会計</t>
  </si>
  <si>
    <t>公共下水道事業会計</t>
  </si>
  <si>
    <t>国民健康保険事業特別会計</t>
  </si>
  <si>
    <t>競輪事業特別会計</t>
  </si>
  <si>
    <t>▲ 0.03</t>
  </si>
  <si>
    <t>介護保険事業特別会計</t>
  </si>
  <si>
    <t>後期高齢者医療事業特別会計</t>
  </si>
  <si>
    <t>その他会計（赤字）</t>
  </si>
  <si>
    <t>その他会計（黒字）</t>
  </si>
  <si>
    <t>多気町松阪市学校組合</t>
    <rPh sb="0" eb="3">
      <t>タキチョウ</t>
    </rPh>
    <rPh sb="3" eb="6">
      <t>マツサカシ</t>
    </rPh>
    <rPh sb="6" eb="8">
      <t>ガッコウ</t>
    </rPh>
    <rPh sb="8" eb="10">
      <t>クミアイ</t>
    </rPh>
    <phoneticPr fontId="5"/>
  </si>
  <si>
    <t>宮川福祉施設組合　一般会計</t>
    <rPh sb="0" eb="2">
      <t>ミヤガワ</t>
    </rPh>
    <rPh sb="2" eb="4">
      <t>フクシ</t>
    </rPh>
    <rPh sb="4" eb="6">
      <t>シセツ</t>
    </rPh>
    <rPh sb="6" eb="8">
      <t>クミアイ</t>
    </rPh>
    <rPh sb="9" eb="11">
      <t>イッパン</t>
    </rPh>
    <rPh sb="11" eb="13">
      <t>カイケイ</t>
    </rPh>
    <phoneticPr fontId="5"/>
  </si>
  <si>
    <t>宮川福祉施設組合　介護サービス事業特別会計</t>
    <rPh sb="0" eb="2">
      <t>ミヤガワ</t>
    </rPh>
    <rPh sb="2" eb="4">
      <t>フクシ</t>
    </rPh>
    <rPh sb="4" eb="6">
      <t>シセツ</t>
    </rPh>
    <rPh sb="6" eb="8">
      <t>クミアイ</t>
    </rPh>
    <rPh sb="9" eb="11">
      <t>カイゴ</t>
    </rPh>
    <rPh sb="15" eb="17">
      <t>ジギョウ</t>
    </rPh>
    <rPh sb="17" eb="19">
      <t>トクベツ</t>
    </rPh>
    <rPh sb="19" eb="21">
      <t>カイケイ</t>
    </rPh>
    <phoneticPr fontId="5"/>
  </si>
  <si>
    <t>松阪地区広域衛生組合</t>
  </si>
  <si>
    <t>松阪地区広域消防組合</t>
  </si>
  <si>
    <t>松阪飯多農業共済事務組合</t>
  </si>
  <si>
    <t>三重県市町総合事務組合　一般会計</t>
    <rPh sb="3" eb="4">
      <t>シ</t>
    </rPh>
    <rPh sb="4" eb="5">
      <t>マチ</t>
    </rPh>
    <rPh sb="5" eb="7">
      <t>ソウゴウ</t>
    </rPh>
    <rPh sb="7" eb="9">
      <t>ジム</t>
    </rPh>
    <rPh sb="9" eb="11">
      <t>クミアイ</t>
    </rPh>
    <rPh sb="12" eb="14">
      <t>イッパン</t>
    </rPh>
    <rPh sb="14" eb="16">
      <t>カイケイ</t>
    </rPh>
    <phoneticPr fontId="5"/>
  </si>
  <si>
    <t>三重県市町総合事務組合　共用デジタル地図特別会計</t>
    <rPh sb="3" eb="5">
      <t>シチョウ</t>
    </rPh>
    <rPh sb="5" eb="7">
      <t>ソウゴウ</t>
    </rPh>
    <rPh sb="7" eb="9">
      <t>ジム</t>
    </rPh>
    <rPh sb="12" eb="14">
      <t>キョウヨウ</t>
    </rPh>
    <rPh sb="18" eb="20">
      <t>チズ</t>
    </rPh>
    <rPh sb="20" eb="22">
      <t>トクベツ</t>
    </rPh>
    <rPh sb="22" eb="24">
      <t>カイケイ</t>
    </rPh>
    <phoneticPr fontId="5"/>
  </si>
  <si>
    <t>三重県市町総合事務組合　公平委員会会計</t>
    <rPh sb="0" eb="3">
      <t>ミエケン</t>
    </rPh>
    <rPh sb="3" eb="5">
      <t>シチョウ</t>
    </rPh>
    <rPh sb="5" eb="7">
      <t>ソウゴウ</t>
    </rPh>
    <rPh sb="7" eb="9">
      <t>ジム</t>
    </rPh>
    <rPh sb="9" eb="11">
      <t>クミアイ</t>
    </rPh>
    <rPh sb="12" eb="14">
      <t>コウヘイ</t>
    </rPh>
    <rPh sb="14" eb="17">
      <t>イインカイ</t>
    </rPh>
    <rPh sb="17" eb="19">
      <t>カイケイ</t>
    </rPh>
    <phoneticPr fontId="5"/>
  </si>
  <si>
    <t>三重県市町総合事務組合　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5"/>
  </si>
  <si>
    <t>香肌奥伊勢資源化広域連合</t>
  </si>
  <si>
    <t>三重県地方税管理回収機構</t>
  </si>
  <si>
    <t>三重県後期高齢者医療広域連合　一般会計</t>
    <rPh sb="15" eb="17">
      <t>イッパン</t>
    </rPh>
    <rPh sb="17" eb="19">
      <t>カイケイ</t>
    </rPh>
    <phoneticPr fontId="5"/>
  </si>
  <si>
    <t>三重県後期高齢者医療広域連合　後期高齢者医療特別会計</t>
    <rPh sb="15" eb="17">
      <t>コウキ</t>
    </rPh>
    <rPh sb="17" eb="20">
      <t>コウレイシャ</t>
    </rPh>
    <rPh sb="20" eb="22">
      <t>イリョウ</t>
    </rPh>
    <rPh sb="22" eb="24">
      <t>トクベツ</t>
    </rPh>
    <rPh sb="24" eb="26">
      <t>カイケイ</t>
    </rPh>
    <phoneticPr fontId="5"/>
  </si>
  <si>
    <t>-</t>
    <phoneticPr fontId="2"/>
  </si>
  <si>
    <t>-</t>
    <phoneticPr fontId="2"/>
  </si>
  <si>
    <t>-</t>
    <phoneticPr fontId="2"/>
  </si>
  <si>
    <t>-</t>
    <phoneticPr fontId="2"/>
  </si>
  <si>
    <t>-</t>
    <phoneticPr fontId="2"/>
  </si>
  <si>
    <t>-</t>
    <phoneticPr fontId="2"/>
  </si>
  <si>
    <t>-</t>
    <phoneticPr fontId="2"/>
  </si>
  <si>
    <t>松阪市勤労者サービスセンター</t>
    <rPh sb="0" eb="3">
      <t>マツサカシ</t>
    </rPh>
    <rPh sb="3" eb="6">
      <t>キンロウシャ</t>
    </rPh>
    <phoneticPr fontId="5"/>
  </si>
  <si>
    <t>松阪スポーツ振興研修センター</t>
    <rPh sb="0" eb="2">
      <t>マツサカ</t>
    </rPh>
    <rPh sb="6" eb="8">
      <t>シンコウ</t>
    </rPh>
    <rPh sb="8" eb="10">
      <t>ケンシュウ</t>
    </rPh>
    <phoneticPr fontId="5"/>
  </si>
  <si>
    <t>松阪街づくり公社</t>
    <rPh sb="0" eb="2">
      <t>マツサカ</t>
    </rPh>
    <rPh sb="2" eb="3">
      <t>マチ</t>
    </rPh>
    <rPh sb="6" eb="8">
      <t>コウシャ</t>
    </rPh>
    <phoneticPr fontId="5"/>
  </si>
  <si>
    <t>松阪市土地開発公社</t>
    <rPh sb="0" eb="3">
      <t>マツサカシ</t>
    </rPh>
    <rPh sb="3" eb="5">
      <t>トチ</t>
    </rPh>
    <rPh sb="5" eb="7">
      <t>カイハツ</t>
    </rPh>
    <rPh sb="7" eb="9">
      <t>コウシャ</t>
    </rPh>
    <phoneticPr fontId="5"/>
  </si>
  <si>
    <t>飯高観光振興公社</t>
    <rPh sb="0" eb="2">
      <t>イイタカ</t>
    </rPh>
    <rPh sb="2" eb="4">
      <t>カンコウ</t>
    </rPh>
    <rPh sb="4" eb="6">
      <t>シンコウ</t>
    </rPh>
    <rPh sb="6" eb="8">
      <t>コウシャ</t>
    </rPh>
    <phoneticPr fontId="5"/>
  </si>
  <si>
    <t>飯高駅</t>
    <rPh sb="0" eb="2">
      <t>イイタカ</t>
    </rPh>
    <rPh sb="2" eb="3">
      <t>エキ</t>
    </rPh>
    <phoneticPr fontId="5"/>
  </si>
  <si>
    <t>○</t>
    <phoneticPr fontId="5"/>
  </si>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</sst>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38606</c:v>
                </c:pt>
                <c:pt idx="2">
                  <c:v>39425</c:v>
                </c:pt>
                <c:pt idx="3">
                  <c:v>43141</c:v>
                </c:pt>
                <c:pt idx="4">
                  <c:v>45117</c:v>
                </c:pt>
              </c:numCache>
            </c:numRef>
          </c:val>
          <c:smooth val="0"/>
          <c:extLst xmlns:c16r2="http://schemas.microsoft.com/office/drawing/2015/06/chart">
            <c:ext xmlns:c16="http://schemas.microsoft.com/office/drawing/2014/chart" uri="{C3380CC4-5D6E-409C-BE32-E72D297353CC}">
              <c16:uniqueId val="{00000000-5338-47B0-B8D1-01A5EF73328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23242</c:v>
                </c:pt>
                <c:pt idx="1">
                  <c:v>28184</c:v>
                </c:pt>
                <c:pt idx="2">
                  <c:v>18042</c:v>
                </c:pt>
                <c:pt idx="3">
                  <c:v>26662</c:v>
                </c:pt>
                <c:pt idx="4">
                  <c:v>58556</c:v>
                </c:pt>
              </c:numCache>
            </c:numRef>
          </c:val>
          <c:smooth val="0"/>
          <c:extLst xmlns:c16r2="http://schemas.microsoft.com/office/drawing/2015/06/chart">
            <c:ext xmlns:c16="http://schemas.microsoft.com/office/drawing/2014/chart" uri="{C3380CC4-5D6E-409C-BE32-E72D297353CC}">
              <c16:uniqueId val="{00000001-5338-47B0-B8D1-01A5EF73328F}"/>
            </c:ext>
          </c:extLst>
        </c:ser>
        <c:dLbls>
          <c:showLegendKey val="0"/>
          <c:showVal val="0"/>
          <c:showCatName val="0"/>
          <c:showSerName val="0"/>
          <c:showPercent val="0"/>
          <c:showBubbleSize val="0"/>
        </c:dLbls>
        <c:marker val="1"/>
        <c:smooth val="0"/>
        <c:axId val="106059648"/>
        <c:axId val="106074112"/>
      </c:lineChart>
      <c:catAx>
        <c:axId val="10605964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074112"/>
        <c:crosses val="autoZero"/>
        <c:auto val="1"/>
        <c:lblAlgn val="ctr"/>
        <c:lblOffset val="100"/>
        <c:tickLblSkip val="1"/>
        <c:tickMarkSkip val="1"/>
        <c:noMultiLvlLbl val="0"/>
      </c:catAx>
      <c:valAx>
        <c:axId val="10607411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0596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2.25</c:v>
                </c:pt>
                <c:pt idx="1">
                  <c:v>2.61</c:v>
                </c:pt>
                <c:pt idx="2">
                  <c:v>3.09</c:v>
                </c:pt>
                <c:pt idx="3">
                  <c:v>2.78</c:v>
                </c:pt>
                <c:pt idx="4">
                  <c:v>2.46</c:v>
                </c:pt>
              </c:numCache>
            </c:numRef>
          </c:val>
          <c:extLst xmlns:c16r2="http://schemas.microsoft.com/office/drawing/2015/06/chart">
            <c:ext xmlns:c16="http://schemas.microsoft.com/office/drawing/2014/chart" uri="{C3380CC4-5D6E-409C-BE32-E72D297353CC}">
              <c16:uniqueId val="{00000000-9D09-40B4-B0A7-802CA324F02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18.559999999999999</c:v>
                </c:pt>
                <c:pt idx="1">
                  <c:v>20.92</c:v>
                </c:pt>
                <c:pt idx="2">
                  <c:v>21.96</c:v>
                </c:pt>
                <c:pt idx="3">
                  <c:v>23.68</c:v>
                </c:pt>
                <c:pt idx="4">
                  <c:v>21.21</c:v>
                </c:pt>
              </c:numCache>
            </c:numRef>
          </c:val>
          <c:extLst xmlns:c16r2="http://schemas.microsoft.com/office/drawing/2015/06/chart">
            <c:ext xmlns:c16="http://schemas.microsoft.com/office/drawing/2014/chart" uri="{C3380CC4-5D6E-409C-BE32-E72D297353CC}">
              <c16:uniqueId val="{00000001-9D09-40B4-B0A7-802CA324F02C}"/>
            </c:ext>
          </c:extLst>
        </c:ser>
        <c:dLbls>
          <c:showLegendKey val="0"/>
          <c:showVal val="0"/>
          <c:showCatName val="0"/>
          <c:showSerName val="0"/>
          <c:showPercent val="0"/>
          <c:showBubbleSize val="0"/>
        </c:dLbls>
        <c:gapWidth val="250"/>
        <c:overlap val="100"/>
        <c:axId val="105424384"/>
        <c:axId val="105426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2.14</c:v>
                </c:pt>
                <c:pt idx="1">
                  <c:v>2.88</c:v>
                </c:pt>
                <c:pt idx="2">
                  <c:v>2</c:v>
                </c:pt>
                <c:pt idx="3">
                  <c:v>1.75</c:v>
                </c:pt>
                <c:pt idx="4">
                  <c:v>-3.02</c:v>
                </c:pt>
              </c:numCache>
            </c:numRef>
          </c:val>
          <c:smooth val="0"/>
          <c:extLst xmlns:c16r2="http://schemas.microsoft.com/office/drawing/2015/06/chart">
            <c:ext xmlns:c16="http://schemas.microsoft.com/office/drawing/2014/chart" uri="{C3380CC4-5D6E-409C-BE32-E72D297353CC}">
              <c16:uniqueId val="{00000002-9D09-40B4-B0A7-802CA324F02C}"/>
            </c:ext>
          </c:extLst>
        </c:ser>
        <c:dLbls>
          <c:showLegendKey val="0"/>
          <c:showVal val="0"/>
          <c:showCatName val="0"/>
          <c:showSerName val="0"/>
          <c:showPercent val="0"/>
          <c:showBubbleSize val="0"/>
        </c:dLbls>
        <c:marker val="1"/>
        <c:smooth val="0"/>
        <c:axId val="105424384"/>
        <c:axId val="105426304"/>
      </c:lineChart>
      <c:catAx>
        <c:axId val="105424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426304"/>
        <c:crosses val="autoZero"/>
        <c:auto val="1"/>
        <c:lblAlgn val="ctr"/>
        <c:lblOffset val="100"/>
        <c:tickLblSkip val="1"/>
        <c:tickMarkSkip val="1"/>
        <c:noMultiLvlLbl val="0"/>
      </c:catAx>
      <c:valAx>
        <c:axId val="105426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24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#N/A</c:v>
                </c:pt>
                <c:pt idx="3">
                  <c:v>0.03</c:v>
                </c:pt>
                <c:pt idx="4">
                  <c:v>#N/A</c:v>
                </c:pt>
                <c:pt idx="5">
                  <c:v>0.02</c:v>
                </c:pt>
                <c:pt idx="6">
                  <c:v>#N/A</c:v>
                </c:pt>
                <c:pt idx="7">
                  <c:v>0.02</c:v>
                </c:pt>
                <c:pt idx="8">
                  <c:v>#N/A</c:v>
                </c:pt>
                <c:pt idx="9">
                  <c:v>0.04</c:v>
                </c:pt>
              </c:numCache>
            </c:numRef>
          </c:val>
          <c:extLst xmlns:c16r2="http://schemas.microsoft.com/office/drawing/2015/06/chart">
            <c:ext xmlns:c16="http://schemas.microsoft.com/office/drawing/2014/chart" uri="{C3380CC4-5D6E-409C-BE32-E72D297353CC}">
              <c16:uniqueId val="{00000000-3ADF-4228-86B4-AAB21B8F890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3ADF-4228-86B4-AAB21B8F8904}"/>
            </c:ext>
          </c:extLst>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0.03</c:v>
                </c:pt>
                <c:pt idx="2">
                  <c:v>#N/A</c:v>
                </c:pt>
                <c:pt idx="3">
                  <c:v>0.03</c:v>
                </c:pt>
                <c:pt idx="4">
                  <c:v>#N/A</c:v>
                </c:pt>
                <c:pt idx="5">
                  <c:v>0.05</c:v>
                </c:pt>
                <c:pt idx="6">
                  <c:v>#N/A</c:v>
                </c:pt>
                <c:pt idx="7">
                  <c:v>0.08</c:v>
                </c:pt>
                <c:pt idx="8">
                  <c:v>#N/A</c:v>
                </c:pt>
                <c:pt idx="9">
                  <c:v>0.08</c:v>
                </c:pt>
              </c:numCache>
            </c:numRef>
          </c:val>
          <c:extLst xmlns:c16r2="http://schemas.microsoft.com/office/drawing/2015/06/chart">
            <c:ext xmlns:c16="http://schemas.microsoft.com/office/drawing/2014/chart" uri="{C3380CC4-5D6E-409C-BE32-E72D297353CC}">
              <c16:uniqueId val="{00000002-3ADF-4228-86B4-AAB21B8F8904}"/>
            </c:ext>
          </c:extLst>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0.28000000000000003</c:v>
                </c:pt>
                <c:pt idx="2">
                  <c:v>#N/A</c:v>
                </c:pt>
                <c:pt idx="3">
                  <c:v>0.72</c:v>
                </c:pt>
                <c:pt idx="4">
                  <c:v>#N/A</c:v>
                </c:pt>
                <c:pt idx="5">
                  <c:v>0.33</c:v>
                </c:pt>
                <c:pt idx="6">
                  <c:v>#N/A</c:v>
                </c:pt>
                <c:pt idx="7">
                  <c:v>0.57999999999999996</c:v>
                </c:pt>
                <c:pt idx="8">
                  <c:v>#N/A</c:v>
                </c:pt>
                <c:pt idx="9">
                  <c:v>0.44</c:v>
                </c:pt>
              </c:numCache>
            </c:numRef>
          </c:val>
          <c:extLst xmlns:c16r2="http://schemas.microsoft.com/office/drawing/2015/06/chart">
            <c:ext xmlns:c16="http://schemas.microsoft.com/office/drawing/2014/chart" uri="{C3380CC4-5D6E-409C-BE32-E72D297353CC}">
              <c16:uniqueId val="{00000003-3ADF-4228-86B4-AAB21B8F8904}"/>
            </c:ext>
          </c:extLst>
        </c:ser>
        <c:ser>
          <c:idx val="4"/>
          <c:order val="4"/>
          <c:tx>
            <c:strRef>
              <c:f>データシート!$A$31</c:f>
              <c:strCache>
                <c:ptCount val="1"/>
                <c:pt idx="0">
                  <c:v>競輪事業特別会計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0.38</c:v>
                </c:pt>
                <c:pt idx="2">
                  <c:v>#N/A</c:v>
                </c:pt>
                <c:pt idx="3">
                  <c:v>0.3</c:v>
                </c:pt>
                <c:pt idx="4">
                  <c:v>#N/A</c:v>
                </c:pt>
                <c:pt idx="5">
                  <c:v>0.19</c:v>
                </c:pt>
                <c:pt idx="6">
                  <c:v>0.03</c:v>
                </c:pt>
                <c:pt idx="7">
                  <c:v>#N/A</c:v>
                </c:pt>
                <c:pt idx="8">
                  <c:v>#N/A</c:v>
                </c:pt>
                <c:pt idx="9">
                  <c:v>0.5</c:v>
                </c:pt>
              </c:numCache>
            </c:numRef>
          </c:val>
          <c:extLst xmlns:c16r2="http://schemas.microsoft.com/office/drawing/2015/06/chart">
            <c:ext xmlns:c16="http://schemas.microsoft.com/office/drawing/2014/chart" uri="{C3380CC4-5D6E-409C-BE32-E72D297353CC}">
              <c16:uniqueId val="{00000004-3ADF-4228-86B4-AAB21B8F8904}"/>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1.59</c:v>
                </c:pt>
                <c:pt idx="2">
                  <c:v>#N/A</c:v>
                </c:pt>
                <c:pt idx="3">
                  <c:v>1.81</c:v>
                </c:pt>
                <c:pt idx="4">
                  <c:v>#N/A</c:v>
                </c:pt>
                <c:pt idx="5">
                  <c:v>2.2599999999999998</c:v>
                </c:pt>
                <c:pt idx="6">
                  <c:v>#N/A</c:v>
                </c:pt>
                <c:pt idx="7">
                  <c:v>1.7</c:v>
                </c:pt>
                <c:pt idx="8">
                  <c:v>#N/A</c:v>
                </c:pt>
                <c:pt idx="9">
                  <c:v>0.99</c:v>
                </c:pt>
              </c:numCache>
            </c:numRef>
          </c:val>
          <c:extLst xmlns:c16r2="http://schemas.microsoft.com/office/drawing/2015/06/chart">
            <c:ext xmlns:c16="http://schemas.microsoft.com/office/drawing/2014/chart" uri="{C3380CC4-5D6E-409C-BE32-E72D297353CC}">
              <c16:uniqueId val="{00000005-3ADF-4228-86B4-AAB21B8F8904}"/>
            </c:ext>
          </c:extLst>
        </c:ser>
        <c:ser>
          <c:idx val="6"/>
          <c:order val="6"/>
          <c:tx>
            <c:strRef>
              <c:f>データシート!$A$33</c:f>
              <c:strCache>
                <c:ptCount val="1"/>
                <c:pt idx="0">
                  <c:v>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1.28</c:v>
                </c:pt>
                <c:pt idx="2">
                  <c:v>#N/A</c:v>
                </c:pt>
                <c:pt idx="3">
                  <c:v>1.43</c:v>
                </c:pt>
                <c:pt idx="4">
                  <c:v>#N/A</c:v>
                </c:pt>
                <c:pt idx="5">
                  <c:v>1.68</c:v>
                </c:pt>
                <c:pt idx="6">
                  <c:v>#N/A</c:v>
                </c:pt>
                <c:pt idx="7">
                  <c:v>1.68</c:v>
                </c:pt>
                <c:pt idx="8">
                  <c:v>#N/A</c:v>
                </c:pt>
                <c:pt idx="9">
                  <c:v>2</c:v>
                </c:pt>
              </c:numCache>
            </c:numRef>
          </c:val>
          <c:extLst xmlns:c16r2="http://schemas.microsoft.com/office/drawing/2015/06/chart">
            <c:ext xmlns:c16="http://schemas.microsoft.com/office/drawing/2014/chart" uri="{C3380CC4-5D6E-409C-BE32-E72D297353CC}">
              <c16:uniqueId val="{00000006-3ADF-4228-86B4-AAB21B8F8904}"/>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2.23</c:v>
                </c:pt>
                <c:pt idx="2">
                  <c:v>#N/A</c:v>
                </c:pt>
                <c:pt idx="3">
                  <c:v>2.59</c:v>
                </c:pt>
                <c:pt idx="4">
                  <c:v>#N/A</c:v>
                </c:pt>
                <c:pt idx="5">
                  <c:v>3.07</c:v>
                </c:pt>
                <c:pt idx="6">
                  <c:v>#N/A</c:v>
                </c:pt>
                <c:pt idx="7">
                  <c:v>2.77</c:v>
                </c:pt>
                <c:pt idx="8">
                  <c:v>#N/A</c:v>
                </c:pt>
                <c:pt idx="9">
                  <c:v>2.4500000000000002</c:v>
                </c:pt>
              </c:numCache>
            </c:numRef>
          </c:val>
          <c:extLst xmlns:c16r2="http://schemas.microsoft.com/office/drawing/2015/06/chart">
            <c:ext xmlns:c16="http://schemas.microsoft.com/office/drawing/2014/chart" uri="{C3380CC4-5D6E-409C-BE32-E72D297353CC}">
              <c16:uniqueId val="{00000007-3ADF-4228-86B4-AAB21B8F8904}"/>
            </c:ext>
          </c:extLst>
        </c:ser>
        <c:ser>
          <c:idx val="8"/>
          <c:order val="8"/>
          <c:tx>
            <c:strRef>
              <c:f>データシート!$A$35</c:f>
              <c:strCache>
                <c:ptCount val="1"/>
                <c:pt idx="0">
                  <c:v>松阪市民病院事業会計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1.38</c:v>
                </c:pt>
                <c:pt idx="2">
                  <c:v>#N/A</c:v>
                </c:pt>
                <c:pt idx="3">
                  <c:v>2.31</c:v>
                </c:pt>
                <c:pt idx="4">
                  <c:v>#N/A</c:v>
                </c:pt>
                <c:pt idx="5">
                  <c:v>3.53</c:v>
                </c:pt>
                <c:pt idx="6">
                  <c:v>#N/A</c:v>
                </c:pt>
                <c:pt idx="7">
                  <c:v>4.6100000000000003</c:v>
                </c:pt>
                <c:pt idx="8">
                  <c:v>#N/A</c:v>
                </c:pt>
                <c:pt idx="9">
                  <c:v>5.46</c:v>
                </c:pt>
              </c:numCache>
            </c:numRef>
          </c:val>
          <c:extLst xmlns:c16r2="http://schemas.microsoft.com/office/drawing/2015/06/chart">
            <c:ext xmlns:c16="http://schemas.microsoft.com/office/drawing/2014/chart" uri="{C3380CC4-5D6E-409C-BE32-E72D297353CC}">
              <c16:uniqueId val="{00000008-3ADF-4228-86B4-AAB21B8F8904}"/>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4.09</c:v>
                </c:pt>
                <c:pt idx="2">
                  <c:v>#N/A</c:v>
                </c:pt>
                <c:pt idx="3">
                  <c:v>4.72</c:v>
                </c:pt>
                <c:pt idx="4">
                  <c:v>#N/A</c:v>
                </c:pt>
                <c:pt idx="5">
                  <c:v>5.54</c:v>
                </c:pt>
                <c:pt idx="6">
                  <c:v>#N/A</c:v>
                </c:pt>
                <c:pt idx="7">
                  <c:v>5.97</c:v>
                </c:pt>
                <c:pt idx="8">
                  <c:v>#N/A</c:v>
                </c:pt>
                <c:pt idx="9">
                  <c:v>6.62</c:v>
                </c:pt>
              </c:numCache>
            </c:numRef>
          </c:val>
          <c:extLst xmlns:c16r2="http://schemas.microsoft.com/office/drawing/2015/06/chart">
            <c:ext xmlns:c16="http://schemas.microsoft.com/office/drawing/2014/chart" uri="{C3380CC4-5D6E-409C-BE32-E72D297353CC}">
              <c16:uniqueId val="{00000009-3ADF-4228-86B4-AAB21B8F8904}"/>
            </c:ext>
          </c:extLst>
        </c:ser>
        <c:dLbls>
          <c:showLegendKey val="0"/>
          <c:showVal val="0"/>
          <c:showCatName val="0"/>
          <c:showSerName val="0"/>
          <c:showPercent val="0"/>
          <c:showBubbleSize val="0"/>
        </c:dLbls>
        <c:gapWidth val="150"/>
        <c:overlap val="100"/>
        <c:axId val="106806656"/>
        <c:axId val="106505344"/>
      </c:barChart>
      <c:catAx>
        <c:axId val="106806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05344"/>
        <c:crosses val="autoZero"/>
        <c:auto val="1"/>
        <c:lblAlgn val="ctr"/>
        <c:lblOffset val="100"/>
        <c:tickLblSkip val="1"/>
        <c:tickMarkSkip val="1"/>
        <c:noMultiLvlLbl val="0"/>
      </c:catAx>
      <c:valAx>
        <c:axId val="1065053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8066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6696</c:v>
                </c:pt>
                <c:pt idx="5">
                  <c:v>6815</c:v>
                </c:pt>
                <c:pt idx="8">
                  <c:v>6895</c:v>
                </c:pt>
                <c:pt idx="11">
                  <c:v>7058</c:v>
                </c:pt>
                <c:pt idx="14">
                  <c:v>7184</c:v>
                </c:pt>
              </c:numCache>
            </c:numRef>
          </c:val>
          <c:extLst xmlns:c16r2="http://schemas.microsoft.com/office/drawing/2015/06/chart">
            <c:ext xmlns:c16="http://schemas.microsoft.com/office/drawing/2014/chart" uri="{C3380CC4-5D6E-409C-BE32-E72D297353CC}">
              <c16:uniqueId val="{00000000-DA0D-4F25-A41B-1B309FFDB78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A0D-4F25-A41B-1B309FFDB78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c:v>
                </c:pt>
                <c:pt idx="3">
                  <c:v>9</c:v>
                </c:pt>
                <c:pt idx="6">
                  <c:v>9</c:v>
                </c:pt>
                <c:pt idx="9">
                  <c:v>9</c:v>
                </c:pt>
                <c:pt idx="12">
                  <c:v>9</c:v>
                </c:pt>
              </c:numCache>
            </c:numRef>
          </c:val>
          <c:extLst xmlns:c16r2="http://schemas.microsoft.com/office/drawing/2015/06/chart">
            <c:ext xmlns:c16="http://schemas.microsoft.com/office/drawing/2014/chart" uri="{C3380CC4-5D6E-409C-BE32-E72D297353CC}">
              <c16:uniqueId val="{00000002-DA0D-4F25-A41B-1B309FFDB78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363</c:v>
                </c:pt>
                <c:pt idx="3">
                  <c:v>364</c:v>
                </c:pt>
                <c:pt idx="6">
                  <c:v>306</c:v>
                </c:pt>
                <c:pt idx="9">
                  <c:v>226</c:v>
                </c:pt>
                <c:pt idx="12">
                  <c:v>305</c:v>
                </c:pt>
              </c:numCache>
            </c:numRef>
          </c:val>
          <c:extLst xmlns:c16r2="http://schemas.microsoft.com/office/drawing/2015/06/chart">
            <c:ext xmlns:c16="http://schemas.microsoft.com/office/drawing/2014/chart" uri="{C3380CC4-5D6E-409C-BE32-E72D297353CC}">
              <c16:uniqueId val="{00000003-DA0D-4F25-A41B-1B309FFDB78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2824</c:v>
                </c:pt>
                <c:pt idx="3">
                  <c:v>2897</c:v>
                </c:pt>
                <c:pt idx="6">
                  <c:v>2661</c:v>
                </c:pt>
                <c:pt idx="9">
                  <c:v>2728</c:v>
                </c:pt>
                <c:pt idx="12">
                  <c:v>2812</c:v>
                </c:pt>
              </c:numCache>
            </c:numRef>
          </c:val>
          <c:extLst xmlns:c16r2="http://schemas.microsoft.com/office/drawing/2015/06/chart">
            <c:ext xmlns:c16="http://schemas.microsoft.com/office/drawing/2014/chart" uri="{C3380CC4-5D6E-409C-BE32-E72D297353CC}">
              <c16:uniqueId val="{00000004-DA0D-4F25-A41B-1B309FFDB78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A0D-4F25-A41B-1B309FFDB78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A0D-4F25-A41B-1B309FFDB78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6272</c:v>
                </c:pt>
                <c:pt idx="3">
                  <c:v>6296</c:v>
                </c:pt>
                <c:pt idx="6">
                  <c:v>6099</c:v>
                </c:pt>
                <c:pt idx="9">
                  <c:v>5734</c:v>
                </c:pt>
                <c:pt idx="12">
                  <c:v>5407</c:v>
                </c:pt>
              </c:numCache>
            </c:numRef>
          </c:val>
          <c:extLst xmlns:c16r2="http://schemas.microsoft.com/office/drawing/2015/06/chart">
            <c:ext xmlns:c16="http://schemas.microsoft.com/office/drawing/2014/chart" uri="{C3380CC4-5D6E-409C-BE32-E72D297353CC}">
              <c16:uniqueId val="{00000007-DA0D-4F25-A41B-1B309FFDB789}"/>
            </c:ext>
          </c:extLst>
        </c:ser>
        <c:dLbls>
          <c:showLegendKey val="0"/>
          <c:showVal val="0"/>
          <c:showCatName val="0"/>
          <c:showSerName val="0"/>
          <c:showPercent val="0"/>
          <c:showBubbleSize val="0"/>
        </c:dLbls>
        <c:gapWidth val="100"/>
        <c:overlap val="100"/>
        <c:axId val="106256640"/>
        <c:axId val="1062711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2775</c:v>
                </c:pt>
                <c:pt idx="2">
                  <c:v>#N/A</c:v>
                </c:pt>
                <c:pt idx="3">
                  <c:v>#N/A</c:v>
                </c:pt>
                <c:pt idx="4">
                  <c:v>2751</c:v>
                </c:pt>
                <c:pt idx="5">
                  <c:v>#N/A</c:v>
                </c:pt>
                <c:pt idx="6">
                  <c:v>#N/A</c:v>
                </c:pt>
                <c:pt idx="7">
                  <c:v>2180</c:v>
                </c:pt>
                <c:pt idx="8">
                  <c:v>#N/A</c:v>
                </c:pt>
                <c:pt idx="9">
                  <c:v>#N/A</c:v>
                </c:pt>
                <c:pt idx="10">
                  <c:v>1639</c:v>
                </c:pt>
                <c:pt idx="11">
                  <c:v>#N/A</c:v>
                </c:pt>
                <c:pt idx="12">
                  <c:v>#N/A</c:v>
                </c:pt>
                <c:pt idx="13">
                  <c:v>1349</c:v>
                </c:pt>
                <c:pt idx="14">
                  <c:v>#N/A</c:v>
                </c:pt>
              </c:numCache>
            </c:numRef>
          </c:val>
          <c:smooth val="0"/>
          <c:extLst xmlns:c16r2="http://schemas.microsoft.com/office/drawing/2015/06/chart">
            <c:ext xmlns:c16="http://schemas.microsoft.com/office/drawing/2014/chart" uri="{C3380CC4-5D6E-409C-BE32-E72D297353CC}">
              <c16:uniqueId val="{00000008-DA0D-4F25-A41B-1B309FFDB789}"/>
            </c:ext>
          </c:extLst>
        </c:ser>
        <c:dLbls>
          <c:showLegendKey val="0"/>
          <c:showVal val="0"/>
          <c:showCatName val="0"/>
          <c:showSerName val="0"/>
          <c:showPercent val="0"/>
          <c:showBubbleSize val="0"/>
        </c:dLbls>
        <c:marker val="1"/>
        <c:smooth val="0"/>
        <c:axId val="106256640"/>
        <c:axId val="106271104"/>
      </c:lineChart>
      <c:catAx>
        <c:axId val="106256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271104"/>
        <c:crosses val="autoZero"/>
        <c:auto val="1"/>
        <c:lblAlgn val="ctr"/>
        <c:lblOffset val="100"/>
        <c:tickLblSkip val="1"/>
        <c:tickMarkSkip val="1"/>
        <c:noMultiLvlLbl val="0"/>
      </c:catAx>
      <c:valAx>
        <c:axId val="106271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56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69651</c:v>
                </c:pt>
                <c:pt idx="5">
                  <c:v>69882</c:v>
                </c:pt>
                <c:pt idx="8">
                  <c:v>70780</c:v>
                </c:pt>
                <c:pt idx="11">
                  <c:v>70822</c:v>
                </c:pt>
                <c:pt idx="14">
                  <c:v>73362</c:v>
                </c:pt>
              </c:numCache>
            </c:numRef>
          </c:val>
          <c:extLst xmlns:c16r2="http://schemas.microsoft.com/office/drawing/2015/06/chart">
            <c:ext xmlns:c16="http://schemas.microsoft.com/office/drawing/2014/chart" uri="{C3380CC4-5D6E-409C-BE32-E72D297353CC}">
              <c16:uniqueId val="{00000000-A526-44BF-9427-D96A54F1A64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15224</c:v>
                </c:pt>
                <c:pt idx="5">
                  <c:v>15607</c:v>
                </c:pt>
                <c:pt idx="8">
                  <c:v>15488</c:v>
                </c:pt>
                <c:pt idx="11">
                  <c:v>15034</c:v>
                </c:pt>
                <c:pt idx="14">
                  <c:v>14339</c:v>
                </c:pt>
              </c:numCache>
            </c:numRef>
          </c:val>
          <c:extLst xmlns:c16r2="http://schemas.microsoft.com/office/drawing/2015/06/chart">
            <c:ext xmlns:c16="http://schemas.microsoft.com/office/drawing/2014/chart" uri="{C3380CC4-5D6E-409C-BE32-E72D297353CC}">
              <c16:uniqueId val="{00000001-A526-44BF-9427-D96A54F1A64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14305</c:v>
                </c:pt>
                <c:pt idx="5">
                  <c:v>15024</c:v>
                </c:pt>
                <c:pt idx="8">
                  <c:v>15203</c:v>
                </c:pt>
                <c:pt idx="11">
                  <c:v>15561</c:v>
                </c:pt>
                <c:pt idx="14">
                  <c:v>14827</c:v>
                </c:pt>
              </c:numCache>
            </c:numRef>
          </c:val>
          <c:extLst xmlns:c16r2="http://schemas.microsoft.com/office/drawing/2015/06/chart">
            <c:ext xmlns:c16="http://schemas.microsoft.com/office/drawing/2014/chart" uri="{C3380CC4-5D6E-409C-BE32-E72D297353CC}">
              <c16:uniqueId val="{00000002-A526-44BF-9427-D96A54F1A64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A526-44BF-9427-D96A54F1A64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A526-44BF-9427-D96A54F1A64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1825</c:v>
                </c:pt>
                <c:pt idx="3">
                  <c:v>1812</c:v>
                </c:pt>
                <c:pt idx="6">
                  <c:v>215</c:v>
                </c:pt>
                <c:pt idx="9">
                  <c:v>0</c:v>
                </c:pt>
                <c:pt idx="12">
                  <c:v>0</c:v>
                </c:pt>
              </c:numCache>
            </c:numRef>
          </c:val>
          <c:extLst xmlns:c16r2="http://schemas.microsoft.com/office/drawing/2015/06/chart">
            <c:ext xmlns:c16="http://schemas.microsoft.com/office/drawing/2014/chart" uri="{C3380CC4-5D6E-409C-BE32-E72D297353CC}">
              <c16:uniqueId val="{00000005-A526-44BF-9427-D96A54F1A64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15106</c:v>
                </c:pt>
                <c:pt idx="3">
                  <c:v>15014</c:v>
                </c:pt>
                <c:pt idx="6">
                  <c:v>14708</c:v>
                </c:pt>
                <c:pt idx="9">
                  <c:v>13718</c:v>
                </c:pt>
                <c:pt idx="12">
                  <c:v>12010</c:v>
                </c:pt>
              </c:numCache>
            </c:numRef>
          </c:val>
          <c:extLst xmlns:c16r2="http://schemas.microsoft.com/office/drawing/2015/06/chart">
            <c:ext xmlns:c16="http://schemas.microsoft.com/office/drawing/2014/chart" uri="{C3380CC4-5D6E-409C-BE32-E72D297353CC}">
              <c16:uniqueId val="{00000006-A526-44BF-9427-D96A54F1A64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1539</c:v>
                </c:pt>
                <c:pt idx="3">
                  <c:v>1018</c:v>
                </c:pt>
                <c:pt idx="6">
                  <c:v>757</c:v>
                </c:pt>
                <c:pt idx="9">
                  <c:v>696</c:v>
                </c:pt>
                <c:pt idx="12">
                  <c:v>614</c:v>
                </c:pt>
              </c:numCache>
            </c:numRef>
          </c:val>
          <c:extLst xmlns:c16r2="http://schemas.microsoft.com/office/drawing/2015/06/chart">
            <c:ext xmlns:c16="http://schemas.microsoft.com/office/drawing/2014/chart" uri="{C3380CC4-5D6E-409C-BE32-E72D297353CC}">
              <c16:uniqueId val="{00000007-A526-44BF-9427-D96A54F1A64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44760</c:v>
                </c:pt>
                <c:pt idx="3">
                  <c:v>43882</c:v>
                </c:pt>
                <c:pt idx="6">
                  <c:v>41895</c:v>
                </c:pt>
                <c:pt idx="9">
                  <c:v>39810</c:v>
                </c:pt>
                <c:pt idx="12">
                  <c:v>38320</c:v>
                </c:pt>
              </c:numCache>
            </c:numRef>
          </c:val>
          <c:extLst xmlns:c16r2="http://schemas.microsoft.com/office/drawing/2015/06/chart">
            <c:ext xmlns:c16="http://schemas.microsoft.com/office/drawing/2014/chart" uri="{C3380CC4-5D6E-409C-BE32-E72D297353CC}">
              <c16:uniqueId val="{00000008-A526-44BF-9427-D96A54F1A64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52</c:v>
                </c:pt>
                <c:pt idx="3">
                  <c:v>43</c:v>
                </c:pt>
                <c:pt idx="6">
                  <c:v>34</c:v>
                </c:pt>
                <c:pt idx="9">
                  <c:v>25</c:v>
                </c:pt>
                <c:pt idx="12">
                  <c:v>16</c:v>
                </c:pt>
              </c:numCache>
            </c:numRef>
          </c:val>
          <c:extLst xmlns:c16r2="http://schemas.microsoft.com/office/drawing/2015/06/chart">
            <c:ext xmlns:c16="http://schemas.microsoft.com/office/drawing/2014/chart" uri="{C3380CC4-5D6E-409C-BE32-E72D297353CC}">
              <c16:uniqueId val="{00000009-A526-44BF-9427-D96A54F1A64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55141</c:v>
                </c:pt>
                <c:pt idx="3">
                  <c:v>52978</c:v>
                </c:pt>
                <c:pt idx="6">
                  <c:v>50234</c:v>
                </c:pt>
                <c:pt idx="9">
                  <c:v>47835</c:v>
                </c:pt>
                <c:pt idx="12">
                  <c:v>49120</c:v>
                </c:pt>
              </c:numCache>
            </c:numRef>
          </c:val>
          <c:extLst xmlns:c16r2="http://schemas.microsoft.com/office/drawing/2015/06/chart">
            <c:ext xmlns:c16="http://schemas.microsoft.com/office/drawing/2014/chart" uri="{C3380CC4-5D6E-409C-BE32-E72D297353CC}">
              <c16:uniqueId val="{0000000A-A526-44BF-9427-D96A54F1A64F}"/>
            </c:ext>
          </c:extLst>
        </c:ser>
        <c:dLbls>
          <c:showLegendKey val="0"/>
          <c:showVal val="0"/>
          <c:showCatName val="0"/>
          <c:showSerName val="0"/>
          <c:showPercent val="0"/>
          <c:showBubbleSize val="0"/>
        </c:dLbls>
        <c:gapWidth val="100"/>
        <c:overlap val="100"/>
        <c:axId val="105501824"/>
        <c:axId val="1055037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19242</c:v>
                </c:pt>
                <c:pt idx="2">
                  <c:v>#N/A</c:v>
                </c:pt>
                <c:pt idx="3">
                  <c:v>#N/A</c:v>
                </c:pt>
                <c:pt idx="4">
                  <c:v>14234</c:v>
                </c:pt>
                <c:pt idx="5">
                  <c:v>#N/A</c:v>
                </c:pt>
                <c:pt idx="6">
                  <c:v>#N/A</c:v>
                </c:pt>
                <c:pt idx="7">
                  <c:v>6371</c:v>
                </c:pt>
                <c:pt idx="8">
                  <c:v>#N/A</c:v>
                </c:pt>
                <c:pt idx="9">
                  <c:v>#N/A</c:v>
                </c:pt>
                <c:pt idx="10">
                  <c:v>667</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A526-44BF-9427-D96A54F1A64F}"/>
            </c:ext>
          </c:extLst>
        </c:ser>
        <c:dLbls>
          <c:showLegendKey val="0"/>
          <c:showVal val="0"/>
          <c:showCatName val="0"/>
          <c:showSerName val="0"/>
          <c:showPercent val="0"/>
          <c:showBubbleSize val="0"/>
        </c:dLbls>
        <c:marker val="1"/>
        <c:smooth val="0"/>
        <c:axId val="105501824"/>
        <c:axId val="105503744"/>
      </c:lineChart>
      <c:catAx>
        <c:axId val="105501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503744"/>
        <c:crosses val="autoZero"/>
        <c:auto val="1"/>
        <c:lblAlgn val="ctr"/>
        <c:lblOffset val="100"/>
        <c:tickLblSkip val="1"/>
        <c:tickMarkSkip val="1"/>
        <c:noMultiLvlLbl val="0"/>
      </c:catAx>
      <c:valAx>
        <c:axId val="105503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01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三重県松阪市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168,682
164,717
623.64
66,724,306
65,445,641
986,338
40,045,241
49,120,044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base"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当市経年比較において近年、数値はほぼ横ばいに推移しているものの、類似団体平均より下回っている。単年度指標においては過去</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ヵ年では</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H24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0.627</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H25</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0.628</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H26</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0.632</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と細かな増減にとどまっている。今後も引き続き、定員・給与の適正化、公債費（市債発行）の抑制、重複施設の統廃合及び公営企業繰出金の適正運用を図りつつ、市税等の歳入の確保に努める。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146050</xdr:rowOff>
    </xdr:from>
    <xdr:to>
      <xdr:col>7</xdr:col>
      <xdr:colOff>152400</xdr:colOff>
      <xdr:row>42</xdr:row>
      <xdr:rowOff>146050</xdr:rowOff>
    </xdr:to>
    <xdr:cxnSp macro="">
      <xdr:nvCxnSpPr>
        <xdr:cNvPr id="67" name="直線コネクタ 66"/>
        <xdr:cNvCxnSpPr/>
      </xdr:nvCxnSpPr>
      <xdr:spPr>
        <a:xfrm>
          <a:off x="4114800" y="7346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8"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146050</xdr:rowOff>
    </xdr:from>
    <xdr:to>
      <xdr:col>6</xdr:col>
      <xdr:colOff>0</xdr:colOff>
      <xdr:row>42</xdr:row>
      <xdr:rowOff>146050</xdr:rowOff>
    </xdr:to>
    <xdr:cxnSp macro="">
      <xdr:nvCxnSpPr>
        <xdr:cNvPr id="70" name="直線コネクタ 69"/>
        <xdr:cNvCxnSpPr/>
      </xdr:nvCxnSpPr>
      <xdr:spPr>
        <a:xfrm>
          <a:off x="3225800" y="7346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2" name="テキスト ボックス 71"/>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132645</xdr:rowOff>
    </xdr:from>
    <xdr:to>
      <xdr:col>4</xdr:col>
      <xdr:colOff>482600</xdr:colOff>
      <xdr:row>42</xdr:row>
      <xdr:rowOff>146050</xdr:rowOff>
    </xdr:to>
    <xdr:cxnSp macro="">
      <xdr:nvCxnSpPr>
        <xdr:cNvPr id="73" name="直線コネクタ 72"/>
        <xdr:cNvCxnSpPr/>
      </xdr:nvCxnSpPr>
      <xdr:spPr>
        <a:xfrm>
          <a:off x="2336800" y="73335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75" name="テキスト ボックス 74"/>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119239</xdr:rowOff>
    </xdr:from>
    <xdr:to>
      <xdr:col>3</xdr:col>
      <xdr:colOff>279400</xdr:colOff>
      <xdr:row>42</xdr:row>
      <xdr:rowOff>132645</xdr:rowOff>
    </xdr:to>
    <xdr:cxnSp macro="">
      <xdr:nvCxnSpPr>
        <xdr:cNvPr id="76" name="直線コネクタ 75"/>
        <xdr:cNvCxnSpPr/>
      </xdr:nvCxnSpPr>
      <xdr:spPr>
        <a:xfrm>
          <a:off x="1447800" y="73201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83555</xdr:rowOff>
    </xdr:from>
    <xdr:ext cx="762000" cy="259045"/>
    <xdr:sp macro="" textlink="">
      <xdr:nvSpPr>
        <xdr:cNvPr id="78" name="テキスト ボックス 77"/>
        <xdr:cNvSpPr txBox="1"/>
      </xdr:nvSpPr>
      <xdr:spPr>
        <a:xfrm>
          <a:off x="1955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79" name="フローチャート : 判断 78"/>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0" name="テキスト ボックス 79"/>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6" name="円/楕円 85"/>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67327</xdr:rowOff>
    </xdr:from>
    <xdr:ext cx="762000" cy="259045"/>
    <xdr:sp macro="" textlink="">
      <xdr:nvSpPr>
        <xdr:cNvPr id="87"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95250</xdr:rowOff>
    </xdr:from>
    <xdr:to>
      <xdr:col>6</xdr:col>
      <xdr:colOff>50800</xdr:colOff>
      <xdr:row>43</xdr:row>
      <xdr:rowOff>25400</xdr:rowOff>
    </xdr:to>
    <xdr:sp macro="" textlink="">
      <xdr:nvSpPr>
        <xdr:cNvPr id="88" name="円/楕円 87"/>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89" name="テキスト ボックス 88"/>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95250</xdr:rowOff>
    </xdr:from>
    <xdr:to>
      <xdr:col>4</xdr:col>
      <xdr:colOff>533400</xdr:colOff>
      <xdr:row>43</xdr:row>
      <xdr:rowOff>25400</xdr:rowOff>
    </xdr:to>
    <xdr:sp macro="" textlink="">
      <xdr:nvSpPr>
        <xdr:cNvPr id="90" name="円/楕円 89"/>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91" name="テキスト ボックス 90"/>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81845</xdr:rowOff>
    </xdr:from>
    <xdr:to>
      <xdr:col>3</xdr:col>
      <xdr:colOff>330200</xdr:colOff>
      <xdr:row>43</xdr:row>
      <xdr:rowOff>11995</xdr:rowOff>
    </xdr:to>
    <xdr:sp macro="" textlink="">
      <xdr:nvSpPr>
        <xdr:cNvPr id="92" name="円/楕円 91"/>
        <xdr:cNvSpPr/>
      </xdr:nvSpPr>
      <xdr:spPr>
        <a:xfrm>
          <a:off x="2286000" y="728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168222</xdr:rowOff>
    </xdr:from>
    <xdr:ext cx="762000" cy="259045"/>
    <xdr:sp macro="" textlink="">
      <xdr:nvSpPr>
        <xdr:cNvPr id="93" name="テキスト ボックス 92"/>
        <xdr:cNvSpPr txBox="1"/>
      </xdr:nvSpPr>
      <xdr:spPr>
        <a:xfrm>
          <a:off x="1955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94" name="円/楕円 93"/>
        <xdr:cNvSpPr/>
      </xdr:nvSpPr>
      <xdr:spPr>
        <a:xfrm>
          <a:off x="1397000" y="72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154816</xdr:rowOff>
    </xdr:from>
    <xdr:ext cx="762000" cy="259045"/>
    <xdr:sp macro="" textlink="">
      <xdr:nvSpPr>
        <xdr:cNvPr id="95" name="テキスト ボックス 94"/>
        <xdr:cNvSpPr txBox="1"/>
      </xdr:nvSpPr>
      <xdr:spPr>
        <a:xfrm>
          <a:off x="1066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6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平成</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26</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年度は、</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分子においては扶助費：</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億円の増、繰出金：</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2.6</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億円の増、公債費：</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3.2</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億円の減などにより</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3.4</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億円の増となっている。分母では主に普通税（市民税等）：</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a:t>
          </a:r>
          <a:r>
            <a:rPr kumimoji="0" lang="ja-JP" altLang="en-US" sz="1100" b="0" i="0" u="none" strike="noStrike" kern="0" cap="none" spc="0" normalizeH="0" baseline="0" noProof="0">
              <a:ln>
                <a:noFill/>
              </a:ln>
              <a:solidFill>
                <a:schemeClr val="dk1"/>
              </a:solidFill>
              <a:effectLst/>
              <a:uLnTx/>
              <a:uFillTx/>
              <a:latin typeface="+mn-lt"/>
              <a:ea typeface="+mn-ea"/>
              <a:cs typeface="+mn-cs"/>
            </a:rPr>
            <a:t>円</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の増、普通交付税：</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3.9</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a:t>
          </a:r>
          <a:r>
            <a:rPr kumimoji="0" lang="ja-JP" altLang="en-US" sz="1100" b="0" i="0" u="none" strike="noStrike" kern="0" cap="none" spc="0" normalizeH="0" baseline="0" noProof="0">
              <a:ln>
                <a:noFill/>
              </a:ln>
              <a:solidFill>
                <a:schemeClr val="dk1"/>
              </a:solidFill>
              <a:effectLst/>
              <a:uLnTx/>
              <a:uFillTx/>
              <a:latin typeface="+mn-lt"/>
              <a:ea typeface="+mn-ea"/>
              <a:cs typeface="+mn-cs"/>
            </a:rPr>
            <a:t>円</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の減、自動車取得税交付金：</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1.6</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億円の減などにより</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0.8</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億円の減となり、指標は下落（悪化）傾向の数値を示している。さらに、</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いわゆる合併による普通交付税の算定特例の終了</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を想定すると楽観視できる状況ではなく</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、施設の見直しを中心に、引き続き経常経費の抑制に努める。</a:t>
          </a:r>
        </a:p>
        <a:p>
          <a:pPr marL="0" marR="0" lvl="0" indent="0" algn="l" defTabSz="914400" eaLnBrk="1" fontAlgn="auto" latinLnBrk="0" hangingPunct="1">
            <a:lnSpc>
              <a:spcPts val="1400"/>
            </a:lnSpc>
            <a:spcBef>
              <a:spcPts val="0"/>
            </a:spcBef>
            <a:spcAft>
              <a:spcPts val="0"/>
            </a:spcAft>
            <a:buClrTx/>
            <a:buSzTx/>
            <a:buFontTx/>
            <a:buNone/>
            <a:tabLst/>
            <a:defRPr/>
          </a:pPr>
          <a:endPar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49954</xdr:rowOff>
    </xdr:from>
    <xdr:to>
      <xdr:col>7</xdr:col>
      <xdr:colOff>152400</xdr:colOff>
      <xdr:row>63</xdr:row>
      <xdr:rowOff>138430</xdr:rowOff>
    </xdr:to>
    <xdr:cxnSp macro="">
      <xdr:nvCxnSpPr>
        <xdr:cNvPr id="130" name="直線コネクタ 129"/>
        <xdr:cNvCxnSpPr/>
      </xdr:nvCxnSpPr>
      <xdr:spPr>
        <a:xfrm>
          <a:off x="4114800" y="10851304"/>
          <a:ext cx="8382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47854</xdr:rowOff>
    </xdr:from>
    <xdr:ext cx="762000" cy="259045"/>
    <xdr:sp macro="" textlink="">
      <xdr:nvSpPr>
        <xdr:cNvPr id="131" name="財政構造の弾力性平均値テキスト"/>
        <xdr:cNvSpPr txBox="1"/>
      </xdr:nvSpPr>
      <xdr:spPr>
        <a:xfrm>
          <a:off x="5041900" y="10677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49954</xdr:rowOff>
    </xdr:from>
    <xdr:to>
      <xdr:col>6</xdr:col>
      <xdr:colOff>0</xdr:colOff>
      <xdr:row>63</xdr:row>
      <xdr:rowOff>66040</xdr:rowOff>
    </xdr:to>
    <xdr:cxnSp macro="">
      <xdr:nvCxnSpPr>
        <xdr:cNvPr id="133" name="直線コネクタ 132"/>
        <xdr:cNvCxnSpPr/>
      </xdr:nvCxnSpPr>
      <xdr:spPr>
        <a:xfrm flipV="1">
          <a:off x="3225800" y="1085130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5" name="テキスト ボックス 134"/>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165100</xdr:rowOff>
    </xdr:from>
    <xdr:to>
      <xdr:col>4</xdr:col>
      <xdr:colOff>482600</xdr:colOff>
      <xdr:row>63</xdr:row>
      <xdr:rowOff>66040</xdr:rowOff>
    </xdr:to>
    <xdr:cxnSp macro="">
      <xdr:nvCxnSpPr>
        <xdr:cNvPr id="136" name="直線コネクタ 135"/>
        <xdr:cNvCxnSpPr/>
      </xdr:nvCxnSpPr>
      <xdr:spPr>
        <a:xfrm>
          <a:off x="2336800" y="1079500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165100</xdr:rowOff>
    </xdr:from>
    <xdr:to>
      <xdr:col>3</xdr:col>
      <xdr:colOff>279400</xdr:colOff>
      <xdr:row>63</xdr:row>
      <xdr:rowOff>41910</xdr:rowOff>
    </xdr:to>
    <xdr:cxnSp macro="">
      <xdr:nvCxnSpPr>
        <xdr:cNvPr id="139" name="直線コネクタ 138"/>
        <xdr:cNvCxnSpPr/>
      </xdr:nvCxnSpPr>
      <xdr:spPr>
        <a:xfrm flipV="1">
          <a:off x="1447800" y="107950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37271</xdr:rowOff>
    </xdr:from>
    <xdr:ext cx="762000" cy="259045"/>
    <xdr:sp macro="" textlink="">
      <xdr:nvSpPr>
        <xdr:cNvPr id="141" name="テキスト ボックス 140"/>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42" name="フローチャート : 判断 141"/>
        <xdr:cNvSpPr/>
      </xdr:nvSpPr>
      <xdr:spPr>
        <a:xfrm>
          <a:off x="1397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97383</xdr:rowOff>
    </xdr:from>
    <xdr:ext cx="762000" cy="259045"/>
    <xdr:sp macro="" textlink="">
      <xdr:nvSpPr>
        <xdr:cNvPr id="143" name="テキスト ボックス 142"/>
        <xdr:cNvSpPr txBox="1"/>
      </xdr:nvSpPr>
      <xdr:spPr>
        <a:xfrm>
          <a:off x="1066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49" name="円/楕円 148"/>
        <xdr:cNvSpPr/>
      </xdr:nvSpPr>
      <xdr:spPr>
        <a:xfrm>
          <a:off x="49022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59707</xdr:rowOff>
    </xdr:from>
    <xdr:ext cx="762000" cy="259045"/>
    <xdr:sp macro="" textlink="">
      <xdr:nvSpPr>
        <xdr:cNvPr id="150" name="財政構造の弾力性該当値テキスト"/>
        <xdr:cNvSpPr txBox="1"/>
      </xdr:nvSpPr>
      <xdr:spPr>
        <a:xfrm>
          <a:off x="5041900" y="1086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170604</xdr:rowOff>
    </xdr:from>
    <xdr:to>
      <xdr:col>6</xdr:col>
      <xdr:colOff>50800</xdr:colOff>
      <xdr:row>63</xdr:row>
      <xdr:rowOff>100754</xdr:rowOff>
    </xdr:to>
    <xdr:sp macro="" textlink="">
      <xdr:nvSpPr>
        <xdr:cNvPr id="151" name="円/楕円 150"/>
        <xdr:cNvSpPr/>
      </xdr:nvSpPr>
      <xdr:spPr>
        <a:xfrm>
          <a:off x="4064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85531</xdr:rowOff>
    </xdr:from>
    <xdr:ext cx="736600" cy="259045"/>
    <xdr:sp macro="" textlink="">
      <xdr:nvSpPr>
        <xdr:cNvPr id="152" name="テキスト ボックス 151"/>
        <xdr:cNvSpPr txBox="1"/>
      </xdr:nvSpPr>
      <xdr:spPr>
        <a:xfrm>
          <a:off x="3733800" y="1088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15240</xdr:rowOff>
    </xdr:from>
    <xdr:to>
      <xdr:col>4</xdr:col>
      <xdr:colOff>533400</xdr:colOff>
      <xdr:row>63</xdr:row>
      <xdr:rowOff>116840</xdr:rowOff>
    </xdr:to>
    <xdr:sp macro="" textlink="">
      <xdr:nvSpPr>
        <xdr:cNvPr id="153" name="円/楕円 152"/>
        <xdr:cNvSpPr/>
      </xdr:nvSpPr>
      <xdr:spPr>
        <a:xfrm>
          <a:off x="3175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101617</xdr:rowOff>
    </xdr:from>
    <xdr:ext cx="762000" cy="259045"/>
    <xdr:sp macro="" textlink="">
      <xdr:nvSpPr>
        <xdr:cNvPr id="154" name="テキスト ボックス 153"/>
        <xdr:cNvSpPr txBox="1"/>
      </xdr:nvSpPr>
      <xdr:spPr>
        <a:xfrm>
          <a:off x="2844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114300</xdr:rowOff>
    </xdr:from>
    <xdr:to>
      <xdr:col>3</xdr:col>
      <xdr:colOff>330200</xdr:colOff>
      <xdr:row>63</xdr:row>
      <xdr:rowOff>44450</xdr:rowOff>
    </xdr:to>
    <xdr:sp macro="" textlink="">
      <xdr:nvSpPr>
        <xdr:cNvPr id="155" name="円/楕円 154"/>
        <xdr:cNvSpPr/>
      </xdr:nvSpPr>
      <xdr:spPr>
        <a:xfrm>
          <a:off x="2286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56" name="テキスト ボックス 155"/>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57" name="円/楕円 156"/>
        <xdr:cNvSpPr/>
      </xdr:nvSpPr>
      <xdr:spPr>
        <a:xfrm>
          <a:off x="1397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77487</xdr:rowOff>
    </xdr:from>
    <xdr:ext cx="762000" cy="259045"/>
    <xdr:sp macro="" textlink="">
      <xdr:nvSpPr>
        <xdr:cNvPr id="158" name="テキスト ボックス 157"/>
        <xdr:cNvSpPr txBox="1"/>
      </xdr:nvSpPr>
      <xdr:spPr>
        <a:xfrm>
          <a:off x="1066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[107,627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a:solidFill>
                <a:schemeClr val="dk1"/>
              </a:solidFill>
              <a:effectLst/>
              <a:latin typeface="+mn-lt"/>
              <a:ea typeface="+mn-ea"/>
              <a:cs typeface="+mn-cs"/>
            </a:rPr>
            <a:t>　人件費では合併後、広大な面積となったにもかかわらず、計画的に人員削減が図られてきた。今後は市民サービスの向上に向け支障をきたすことの無い範囲で、再任用職員の活用等を含めた</a:t>
          </a:r>
          <a:r>
            <a:rPr lang="ja-JP" altLang="ja-JP" sz="1100" b="0" i="0" baseline="0">
              <a:solidFill>
                <a:schemeClr val="dk1"/>
              </a:solidFill>
              <a:effectLst/>
              <a:latin typeface="+mn-lt"/>
              <a:ea typeface="+mn-ea"/>
              <a:cs typeface="+mn-cs"/>
            </a:rPr>
            <a:t>職員の適正な定員管理の徹底を行い、経費全般における見直しとともに、個別事業ごとの目的や必要経費、成果を改めて精査し、徹底したコストの削減を図っていく。</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16723</xdr:rowOff>
    </xdr:from>
    <xdr:to>
      <xdr:col>7</xdr:col>
      <xdr:colOff>152400</xdr:colOff>
      <xdr:row>81</xdr:row>
      <xdr:rowOff>30459</xdr:rowOff>
    </xdr:to>
    <xdr:cxnSp macro="">
      <xdr:nvCxnSpPr>
        <xdr:cNvPr id="191" name="直線コネクタ 190"/>
        <xdr:cNvCxnSpPr/>
      </xdr:nvCxnSpPr>
      <xdr:spPr>
        <a:xfrm>
          <a:off x="4114800" y="13904173"/>
          <a:ext cx="838200" cy="1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141408</xdr:rowOff>
    </xdr:from>
    <xdr:ext cx="762000" cy="259045"/>
    <xdr:sp macro="" textlink="">
      <xdr:nvSpPr>
        <xdr:cNvPr id="192" name="人件費・物件費等の状況平均値テキスト"/>
        <xdr:cNvSpPr txBox="1"/>
      </xdr:nvSpPr>
      <xdr:spPr>
        <a:xfrm>
          <a:off x="5041900" y="13857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16723</xdr:rowOff>
    </xdr:from>
    <xdr:to>
      <xdr:col>6</xdr:col>
      <xdr:colOff>0</xdr:colOff>
      <xdr:row>81</xdr:row>
      <xdr:rowOff>20183</xdr:rowOff>
    </xdr:to>
    <xdr:cxnSp macro="">
      <xdr:nvCxnSpPr>
        <xdr:cNvPr id="194" name="直線コネクタ 193"/>
        <xdr:cNvCxnSpPr/>
      </xdr:nvCxnSpPr>
      <xdr:spPr>
        <a:xfrm flipV="1">
          <a:off x="3225800" y="13904173"/>
          <a:ext cx="889000" cy="3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65867</xdr:rowOff>
    </xdr:from>
    <xdr:ext cx="736600" cy="259045"/>
    <xdr:sp macro="" textlink="">
      <xdr:nvSpPr>
        <xdr:cNvPr id="196" name="テキスト ボックス 195"/>
        <xdr:cNvSpPr txBox="1"/>
      </xdr:nvSpPr>
      <xdr:spPr>
        <a:xfrm>
          <a:off x="3733800" y="1395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20183</xdr:rowOff>
    </xdr:from>
    <xdr:to>
      <xdr:col>4</xdr:col>
      <xdr:colOff>482600</xdr:colOff>
      <xdr:row>81</xdr:row>
      <xdr:rowOff>37615</xdr:rowOff>
    </xdr:to>
    <xdr:cxnSp macro="">
      <xdr:nvCxnSpPr>
        <xdr:cNvPr id="197" name="直線コネクタ 196"/>
        <xdr:cNvCxnSpPr/>
      </xdr:nvCxnSpPr>
      <xdr:spPr>
        <a:xfrm flipV="1">
          <a:off x="2336800" y="13907633"/>
          <a:ext cx="889000" cy="1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58588</xdr:rowOff>
    </xdr:from>
    <xdr:ext cx="762000" cy="259045"/>
    <xdr:sp macro="" textlink="">
      <xdr:nvSpPr>
        <xdr:cNvPr id="199" name="テキスト ボックス 198"/>
        <xdr:cNvSpPr txBox="1"/>
      </xdr:nvSpPr>
      <xdr:spPr>
        <a:xfrm>
          <a:off x="2844800" y="1394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28508</xdr:rowOff>
    </xdr:from>
    <xdr:to>
      <xdr:col>3</xdr:col>
      <xdr:colOff>279400</xdr:colOff>
      <xdr:row>81</xdr:row>
      <xdr:rowOff>37615</xdr:rowOff>
    </xdr:to>
    <xdr:cxnSp macro="">
      <xdr:nvCxnSpPr>
        <xdr:cNvPr id="200" name="直線コネクタ 199"/>
        <xdr:cNvCxnSpPr/>
      </xdr:nvCxnSpPr>
      <xdr:spPr>
        <a:xfrm>
          <a:off x="1447800" y="13915958"/>
          <a:ext cx="889000" cy="9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79784</xdr:rowOff>
    </xdr:from>
    <xdr:ext cx="762000" cy="259045"/>
    <xdr:sp macro="" textlink="">
      <xdr:nvSpPr>
        <xdr:cNvPr id="202" name="テキスト ボックス 201"/>
        <xdr:cNvSpPr txBox="1"/>
      </xdr:nvSpPr>
      <xdr:spPr>
        <a:xfrm>
          <a:off x="1955800" y="1396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3339</xdr:rowOff>
    </xdr:from>
    <xdr:to>
      <xdr:col>2</xdr:col>
      <xdr:colOff>127000</xdr:colOff>
      <xdr:row>81</xdr:row>
      <xdr:rowOff>104939</xdr:rowOff>
    </xdr:to>
    <xdr:sp macro="" textlink="">
      <xdr:nvSpPr>
        <xdr:cNvPr id="203" name="フローチャート : 判断 202"/>
        <xdr:cNvSpPr/>
      </xdr:nvSpPr>
      <xdr:spPr>
        <a:xfrm>
          <a:off x="1397000" y="1389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89716</xdr:rowOff>
    </xdr:from>
    <xdr:ext cx="762000" cy="259045"/>
    <xdr:sp macro="" textlink="">
      <xdr:nvSpPr>
        <xdr:cNvPr id="204" name="テキスト ボックス 203"/>
        <xdr:cNvSpPr txBox="1"/>
      </xdr:nvSpPr>
      <xdr:spPr>
        <a:xfrm>
          <a:off x="1066800" y="1397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151109</xdr:rowOff>
    </xdr:from>
    <xdr:to>
      <xdr:col>7</xdr:col>
      <xdr:colOff>203200</xdr:colOff>
      <xdr:row>81</xdr:row>
      <xdr:rowOff>81259</xdr:rowOff>
    </xdr:to>
    <xdr:sp macro="" textlink="">
      <xdr:nvSpPr>
        <xdr:cNvPr id="210" name="円/楕円 209"/>
        <xdr:cNvSpPr/>
      </xdr:nvSpPr>
      <xdr:spPr>
        <a:xfrm>
          <a:off x="4902200" y="13867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167636</xdr:rowOff>
    </xdr:from>
    <xdr:ext cx="762000" cy="259045"/>
    <xdr:sp macro="" textlink="">
      <xdr:nvSpPr>
        <xdr:cNvPr id="211" name="人件費・物件費等の状況該当値テキスト"/>
        <xdr:cNvSpPr txBox="1"/>
      </xdr:nvSpPr>
      <xdr:spPr>
        <a:xfrm>
          <a:off x="5041900" y="13712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107,627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137373</xdr:rowOff>
    </xdr:from>
    <xdr:to>
      <xdr:col>6</xdr:col>
      <xdr:colOff>50800</xdr:colOff>
      <xdr:row>81</xdr:row>
      <xdr:rowOff>67523</xdr:rowOff>
    </xdr:to>
    <xdr:sp macro="" textlink="">
      <xdr:nvSpPr>
        <xdr:cNvPr id="212" name="円/楕円 211"/>
        <xdr:cNvSpPr/>
      </xdr:nvSpPr>
      <xdr:spPr>
        <a:xfrm>
          <a:off x="4064000" y="1385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77700</xdr:rowOff>
    </xdr:from>
    <xdr:ext cx="736600" cy="259045"/>
    <xdr:sp macro="" textlink="">
      <xdr:nvSpPr>
        <xdr:cNvPr id="213" name="テキスト ボックス 212"/>
        <xdr:cNvSpPr txBox="1"/>
      </xdr:nvSpPr>
      <xdr:spPr>
        <a:xfrm>
          <a:off x="3733800" y="13622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104,781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140833</xdr:rowOff>
    </xdr:from>
    <xdr:to>
      <xdr:col>4</xdr:col>
      <xdr:colOff>533400</xdr:colOff>
      <xdr:row>81</xdr:row>
      <xdr:rowOff>70983</xdr:rowOff>
    </xdr:to>
    <xdr:sp macro="" textlink="">
      <xdr:nvSpPr>
        <xdr:cNvPr id="214" name="円/楕円 213"/>
        <xdr:cNvSpPr/>
      </xdr:nvSpPr>
      <xdr:spPr>
        <a:xfrm>
          <a:off x="3175000" y="13856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81160</xdr:rowOff>
    </xdr:from>
    <xdr:ext cx="762000" cy="259045"/>
    <xdr:sp macro="" textlink="">
      <xdr:nvSpPr>
        <xdr:cNvPr id="215" name="テキスト ボックス 214"/>
        <xdr:cNvSpPr txBox="1"/>
      </xdr:nvSpPr>
      <xdr:spPr>
        <a:xfrm>
          <a:off x="2844800" y="13625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105,498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158265</xdr:rowOff>
    </xdr:from>
    <xdr:to>
      <xdr:col>3</xdr:col>
      <xdr:colOff>330200</xdr:colOff>
      <xdr:row>81</xdr:row>
      <xdr:rowOff>88415</xdr:rowOff>
    </xdr:to>
    <xdr:sp macro="" textlink="">
      <xdr:nvSpPr>
        <xdr:cNvPr id="216" name="円/楕円 215"/>
        <xdr:cNvSpPr/>
      </xdr:nvSpPr>
      <xdr:spPr>
        <a:xfrm>
          <a:off x="2286000" y="1387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98592</xdr:rowOff>
    </xdr:from>
    <xdr:ext cx="762000" cy="259045"/>
    <xdr:sp macro="" textlink="">
      <xdr:nvSpPr>
        <xdr:cNvPr id="217" name="テキスト ボックス 216"/>
        <xdr:cNvSpPr txBox="1"/>
      </xdr:nvSpPr>
      <xdr:spPr>
        <a:xfrm>
          <a:off x="1955800" y="13643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109,110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149158</xdr:rowOff>
    </xdr:from>
    <xdr:to>
      <xdr:col>2</xdr:col>
      <xdr:colOff>127000</xdr:colOff>
      <xdr:row>81</xdr:row>
      <xdr:rowOff>79308</xdr:rowOff>
    </xdr:to>
    <xdr:sp macro="" textlink="">
      <xdr:nvSpPr>
        <xdr:cNvPr id="218" name="円/楕円 217"/>
        <xdr:cNvSpPr/>
      </xdr:nvSpPr>
      <xdr:spPr>
        <a:xfrm>
          <a:off x="1397000" y="13865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89485</xdr:rowOff>
    </xdr:from>
    <xdr:ext cx="762000" cy="259045"/>
    <xdr:sp macro="" textlink="">
      <xdr:nvSpPr>
        <xdr:cNvPr id="219" name="テキスト ボックス 218"/>
        <xdr:cNvSpPr txBox="1"/>
      </xdr:nvSpPr>
      <xdr:spPr>
        <a:xfrm>
          <a:off x="1066800" y="13634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107,223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a:solidFill>
                <a:schemeClr val="dk1"/>
              </a:solidFill>
              <a:effectLst/>
              <a:latin typeface="+mn-lt"/>
              <a:ea typeface="+mn-ea"/>
              <a:cs typeface="+mn-cs"/>
            </a:rPr>
            <a:t>類似団体平均を下回っており、水準として高いものではない。特に前年と比較して</a:t>
          </a:r>
          <a:r>
            <a:rPr lang="en-US" altLang="ja-JP" sz="1100">
              <a:solidFill>
                <a:schemeClr val="dk1"/>
              </a:solidFill>
              <a:effectLst/>
              <a:latin typeface="+mn-lt"/>
              <a:ea typeface="+mn-ea"/>
              <a:cs typeface="+mn-cs"/>
            </a:rPr>
            <a:t>0.5</a:t>
          </a:r>
          <a:r>
            <a:rPr lang="ja-JP" altLang="ja-JP" sz="1100">
              <a:solidFill>
                <a:schemeClr val="dk1"/>
              </a:solidFill>
              <a:effectLst/>
              <a:latin typeface="+mn-lt"/>
              <a:ea typeface="+mn-ea"/>
              <a:cs typeface="+mn-cs"/>
            </a:rPr>
            <a:t>ポイント減少しているが、これは退職者と採用者の割合を含めた年齢構成にかかるもの、また現給保障対象者が国よりも多いと見込まれること等が影響したものと思われる。</a:t>
          </a:r>
          <a:endParaRPr lang="ja-JP" altLang="ja-JP" sz="1400">
            <a:effectLst/>
          </a:endParaRPr>
        </a:p>
        <a:p>
          <a:pPr algn="l" rtl="1" eaLnBrk="1" fontAlgn="auto" latinLnBrk="0" hangingPunct="1"/>
          <a:r>
            <a:rPr lang="ja-JP" altLang="ja-JP" sz="1100">
              <a:solidFill>
                <a:schemeClr val="dk1"/>
              </a:solidFill>
              <a:effectLst/>
              <a:latin typeface="+mn-lt"/>
              <a:ea typeface="+mn-ea"/>
              <a:cs typeface="+mn-cs"/>
            </a:rPr>
            <a:t>　国の２年間の給与削減措置の期間においては、当市では削減措置は実施しなかったものの、原則的に人事院勧告に準拠させていることから、大きな特殊要因がない限り、このままで推移すると見込まれ、今後も適正な水準の確保に努め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119138</xdr:rowOff>
    </xdr:from>
    <xdr:to>
      <xdr:col>24</xdr:col>
      <xdr:colOff>558800</xdr:colOff>
      <xdr:row>87</xdr:row>
      <xdr:rowOff>159959</xdr:rowOff>
    </xdr:to>
    <xdr:cxnSp macro="">
      <xdr:nvCxnSpPr>
        <xdr:cNvPr id="250" name="直線コネクタ 249"/>
        <xdr:cNvCxnSpPr/>
      </xdr:nvCxnSpPr>
      <xdr:spPr>
        <a:xfrm flipV="1">
          <a:off x="17018000" y="13835138"/>
          <a:ext cx="0" cy="12409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132036</xdr:rowOff>
    </xdr:from>
    <xdr:ext cx="762000" cy="259045"/>
    <xdr:sp macro="" textlink="">
      <xdr:nvSpPr>
        <xdr:cNvPr id="251" name="給与水準   （国との比較）最小値テキスト"/>
        <xdr:cNvSpPr txBox="1"/>
      </xdr:nvSpPr>
      <xdr:spPr>
        <a:xfrm>
          <a:off x="17106900" y="1504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87</xdr:row>
      <xdr:rowOff>159959</xdr:rowOff>
    </xdr:from>
    <xdr:to>
      <xdr:col>24</xdr:col>
      <xdr:colOff>647700</xdr:colOff>
      <xdr:row>87</xdr:row>
      <xdr:rowOff>159959</xdr:rowOff>
    </xdr:to>
    <xdr:cxnSp macro="">
      <xdr:nvCxnSpPr>
        <xdr:cNvPr id="252" name="直線コネクタ 251"/>
        <xdr:cNvCxnSpPr/>
      </xdr:nvCxnSpPr>
      <xdr:spPr>
        <a:xfrm>
          <a:off x="16929100" y="1507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34065</xdr:rowOff>
    </xdr:from>
    <xdr:ext cx="762000" cy="259045"/>
    <xdr:sp macro="" textlink="">
      <xdr:nvSpPr>
        <xdr:cNvPr id="253" name="給与水準   （国との比較）最大値テキスト"/>
        <xdr:cNvSpPr txBox="1"/>
      </xdr:nvSpPr>
      <xdr:spPr>
        <a:xfrm>
          <a:off x="17106900" y="1357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119138</xdr:rowOff>
    </xdr:from>
    <xdr:to>
      <xdr:col>24</xdr:col>
      <xdr:colOff>647700</xdr:colOff>
      <xdr:row>80</xdr:row>
      <xdr:rowOff>119138</xdr:rowOff>
    </xdr:to>
    <xdr:cxnSp macro="">
      <xdr:nvCxnSpPr>
        <xdr:cNvPr id="254" name="直線コネクタ 253"/>
        <xdr:cNvCxnSpPr/>
      </xdr:nvCxnSpPr>
      <xdr:spPr>
        <a:xfrm>
          <a:off x="16929100" y="1383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156332</xdr:rowOff>
    </xdr:from>
    <xdr:to>
      <xdr:col>24</xdr:col>
      <xdr:colOff>558800</xdr:colOff>
      <xdr:row>84</xdr:row>
      <xdr:rowOff>42334</xdr:rowOff>
    </xdr:to>
    <xdr:cxnSp macro="">
      <xdr:nvCxnSpPr>
        <xdr:cNvPr id="255" name="直線コネクタ 254"/>
        <xdr:cNvCxnSpPr/>
      </xdr:nvCxnSpPr>
      <xdr:spPr>
        <a:xfrm flipV="1">
          <a:off x="16179800" y="14386682"/>
          <a:ext cx="8382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6"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7" name="フローチャート : 判断 256"/>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42334</xdr:rowOff>
    </xdr:from>
    <xdr:to>
      <xdr:col>23</xdr:col>
      <xdr:colOff>406400</xdr:colOff>
      <xdr:row>89</xdr:row>
      <xdr:rowOff>127302</xdr:rowOff>
    </xdr:to>
    <xdr:cxnSp macro="">
      <xdr:nvCxnSpPr>
        <xdr:cNvPr id="258" name="直線コネクタ 257"/>
        <xdr:cNvCxnSpPr/>
      </xdr:nvCxnSpPr>
      <xdr:spPr>
        <a:xfrm flipV="1">
          <a:off x="15290800" y="14444134"/>
          <a:ext cx="889000" cy="942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94948</xdr:rowOff>
    </xdr:from>
    <xdr:to>
      <xdr:col>23</xdr:col>
      <xdr:colOff>457200</xdr:colOff>
      <xdr:row>85</xdr:row>
      <xdr:rowOff>25098</xdr:rowOff>
    </xdr:to>
    <xdr:sp macro="" textlink="">
      <xdr:nvSpPr>
        <xdr:cNvPr id="259" name="フローチャート : 判断 258"/>
        <xdr:cNvSpPr/>
      </xdr:nvSpPr>
      <xdr:spPr>
        <a:xfrm>
          <a:off x="16129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9875</xdr:rowOff>
    </xdr:from>
    <xdr:ext cx="736600" cy="259045"/>
    <xdr:sp macro="" textlink="">
      <xdr:nvSpPr>
        <xdr:cNvPr id="260" name="テキスト ボックス 259"/>
        <xdr:cNvSpPr txBox="1"/>
      </xdr:nvSpPr>
      <xdr:spPr>
        <a:xfrm>
          <a:off x="15798800" y="1458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115812</xdr:rowOff>
    </xdr:from>
    <xdr:to>
      <xdr:col>22</xdr:col>
      <xdr:colOff>203200</xdr:colOff>
      <xdr:row>89</xdr:row>
      <xdr:rowOff>127302</xdr:rowOff>
    </xdr:to>
    <xdr:cxnSp macro="">
      <xdr:nvCxnSpPr>
        <xdr:cNvPr id="261" name="直線コネクタ 260"/>
        <xdr:cNvCxnSpPr/>
      </xdr:nvCxnSpPr>
      <xdr:spPr>
        <a:xfrm>
          <a:off x="14401800" y="153748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2" name="フローチャート : 判断 261"/>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3" name="テキスト ボックス 262"/>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87388</xdr:rowOff>
    </xdr:from>
    <xdr:to>
      <xdr:col>21</xdr:col>
      <xdr:colOff>0</xdr:colOff>
      <xdr:row>89</xdr:row>
      <xdr:rowOff>115812</xdr:rowOff>
    </xdr:to>
    <xdr:cxnSp macro="">
      <xdr:nvCxnSpPr>
        <xdr:cNvPr id="264" name="直線コネクタ 263"/>
        <xdr:cNvCxnSpPr/>
      </xdr:nvCxnSpPr>
      <xdr:spPr>
        <a:xfrm>
          <a:off x="13512800" y="14317738"/>
          <a:ext cx="889000" cy="10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19957</xdr:rowOff>
    </xdr:from>
    <xdr:to>
      <xdr:col>21</xdr:col>
      <xdr:colOff>50800</xdr:colOff>
      <xdr:row>90</xdr:row>
      <xdr:rowOff>121557</xdr:rowOff>
    </xdr:to>
    <xdr:sp macro="" textlink="">
      <xdr:nvSpPr>
        <xdr:cNvPr id="265" name="フローチャート : 判断 264"/>
        <xdr:cNvSpPr/>
      </xdr:nvSpPr>
      <xdr:spPr>
        <a:xfrm>
          <a:off x="14351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106334</xdr:rowOff>
    </xdr:from>
    <xdr:ext cx="762000" cy="259045"/>
    <xdr:sp macro="" textlink="">
      <xdr:nvSpPr>
        <xdr:cNvPr id="266" name="テキスト ボックス 265"/>
        <xdr:cNvSpPr txBox="1"/>
      </xdr:nvSpPr>
      <xdr:spPr>
        <a:xfrm>
          <a:off x="14020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7" name="フローチャート : 判断 266"/>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68" name="テキスト ボックス 267"/>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105532</xdr:rowOff>
    </xdr:from>
    <xdr:to>
      <xdr:col>24</xdr:col>
      <xdr:colOff>609600</xdr:colOff>
      <xdr:row>84</xdr:row>
      <xdr:rowOff>35682</xdr:rowOff>
    </xdr:to>
    <xdr:sp macro="" textlink="">
      <xdr:nvSpPr>
        <xdr:cNvPr id="274" name="円/楕円 273"/>
        <xdr:cNvSpPr/>
      </xdr:nvSpPr>
      <xdr:spPr>
        <a:xfrm>
          <a:off x="169672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122059</xdr:rowOff>
    </xdr:from>
    <xdr:ext cx="762000" cy="259045"/>
    <xdr:sp macro="" textlink="">
      <xdr:nvSpPr>
        <xdr:cNvPr id="275" name="給与水準   （国との比較）該当値テキスト"/>
        <xdr:cNvSpPr txBox="1"/>
      </xdr:nvSpPr>
      <xdr:spPr>
        <a:xfrm>
          <a:off x="17106900" y="14180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162984</xdr:rowOff>
    </xdr:from>
    <xdr:to>
      <xdr:col>23</xdr:col>
      <xdr:colOff>457200</xdr:colOff>
      <xdr:row>84</xdr:row>
      <xdr:rowOff>93134</xdr:rowOff>
    </xdr:to>
    <xdr:sp macro="" textlink="">
      <xdr:nvSpPr>
        <xdr:cNvPr id="276" name="円/楕円 275"/>
        <xdr:cNvSpPr/>
      </xdr:nvSpPr>
      <xdr:spPr>
        <a:xfrm>
          <a:off x="16129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103311</xdr:rowOff>
    </xdr:from>
    <xdr:ext cx="736600" cy="259045"/>
    <xdr:sp macro="" textlink="">
      <xdr:nvSpPr>
        <xdr:cNvPr id="277" name="テキスト ボックス 276"/>
        <xdr:cNvSpPr txBox="1"/>
      </xdr:nvSpPr>
      <xdr:spPr>
        <a:xfrm>
          <a:off x="15798800" y="14162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76502</xdr:rowOff>
    </xdr:from>
    <xdr:to>
      <xdr:col>22</xdr:col>
      <xdr:colOff>254000</xdr:colOff>
      <xdr:row>90</xdr:row>
      <xdr:rowOff>6652</xdr:rowOff>
    </xdr:to>
    <xdr:sp macro="" textlink="">
      <xdr:nvSpPr>
        <xdr:cNvPr id="278" name="円/楕円 277"/>
        <xdr:cNvSpPr/>
      </xdr:nvSpPr>
      <xdr:spPr>
        <a:xfrm>
          <a:off x="15240000" y="15335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16829</xdr:rowOff>
    </xdr:from>
    <xdr:ext cx="762000" cy="259045"/>
    <xdr:sp macro="" textlink="">
      <xdr:nvSpPr>
        <xdr:cNvPr id="279" name="テキスト ボックス 278"/>
        <xdr:cNvSpPr txBox="1"/>
      </xdr:nvSpPr>
      <xdr:spPr>
        <a:xfrm>
          <a:off x="14909800" y="15104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65012</xdr:rowOff>
    </xdr:from>
    <xdr:to>
      <xdr:col>21</xdr:col>
      <xdr:colOff>50800</xdr:colOff>
      <xdr:row>89</xdr:row>
      <xdr:rowOff>166612</xdr:rowOff>
    </xdr:to>
    <xdr:sp macro="" textlink="">
      <xdr:nvSpPr>
        <xdr:cNvPr id="280" name="円/楕円 279"/>
        <xdr:cNvSpPr/>
      </xdr:nvSpPr>
      <xdr:spPr>
        <a:xfrm>
          <a:off x="14351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5339</xdr:rowOff>
    </xdr:from>
    <xdr:ext cx="762000" cy="259045"/>
    <xdr:sp macro="" textlink="">
      <xdr:nvSpPr>
        <xdr:cNvPr id="281" name="テキスト ボックス 280"/>
        <xdr:cNvSpPr txBox="1"/>
      </xdr:nvSpPr>
      <xdr:spPr>
        <a:xfrm>
          <a:off x="14020800" y="15092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82" name="円/楕円 281"/>
        <xdr:cNvSpPr/>
      </xdr:nvSpPr>
      <xdr:spPr>
        <a:xfrm>
          <a:off x="13462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148365</xdr:rowOff>
    </xdr:from>
    <xdr:ext cx="762000" cy="259045"/>
    <xdr:sp macro="" textlink="">
      <xdr:nvSpPr>
        <xdr:cNvPr id="283" name="テキスト ボックス 282"/>
        <xdr:cNvSpPr txBox="1"/>
      </xdr:nvSpPr>
      <xdr:spPr>
        <a:xfrm>
          <a:off x="13131800" y="1403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　前年比較では若干減少したものの、類似団体の平均を上回っている。面積が広く効率的でない業務を抱えざるを得ない現状があるが、現在取り組んでいる</a:t>
          </a:r>
          <a:r>
            <a:rPr lang="ja-JP" altLang="ja-JP" sz="1100">
              <a:solidFill>
                <a:schemeClr val="dk1"/>
              </a:solidFill>
              <a:effectLst/>
              <a:latin typeface="+mn-lt"/>
              <a:ea typeface="+mn-ea"/>
              <a:cs typeface="+mn-cs"/>
            </a:rPr>
            <a:t>公共施設マネジメントにより、</a:t>
          </a:r>
          <a:r>
            <a:rPr lang="ja-JP" altLang="ja-JP" sz="1100" b="0" i="0" baseline="0">
              <a:solidFill>
                <a:schemeClr val="dk1"/>
              </a:solidFill>
              <a:effectLst/>
              <a:latin typeface="+mn-lt"/>
              <a:ea typeface="+mn-ea"/>
              <a:cs typeface="+mn-cs"/>
            </a:rPr>
            <a:t>効率的な運営による</a:t>
          </a:r>
          <a:r>
            <a:rPr lang="ja-JP" altLang="ja-JP" sz="1100">
              <a:solidFill>
                <a:schemeClr val="dk1"/>
              </a:solidFill>
              <a:effectLst/>
              <a:latin typeface="+mn-lt"/>
              <a:ea typeface="+mn-ea"/>
              <a:cs typeface="+mn-cs"/>
            </a:rPr>
            <a:t>施設の最適化を図るとともに</a:t>
          </a:r>
          <a:r>
            <a:rPr lang="ja-JP" altLang="ja-JP" sz="1100" b="0" i="0" baseline="0">
              <a:solidFill>
                <a:schemeClr val="dk1"/>
              </a:solidFill>
              <a:effectLst/>
              <a:latin typeface="+mn-lt"/>
              <a:ea typeface="+mn-ea"/>
              <a:cs typeface="+mn-cs"/>
            </a:rPr>
            <a:t>、引き続き適正な定員管理の推進を図っていく。</a:t>
          </a:r>
          <a:endParaRPr lang="ja-JP" altLang="ja-JP" sz="1400">
            <a:effectLst/>
          </a:endParaRPr>
        </a:p>
        <a:p>
          <a:pPr algn="l"/>
          <a:r>
            <a:rPr lang="ja-JP" altLang="ja-JP" sz="1100" b="0" i="0" baseline="0">
              <a:solidFill>
                <a:schemeClr val="dk1"/>
              </a:solidFill>
              <a:effectLst/>
              <a:latin typeface="+mn-lt"/>
              <a:ea typeface="+mn-ea"/>
              <a:cs typeface="+mn-cs"/>
            </a:rPr>
            <a:t>　</a:t>
          </a:r>
          <a:r>
            <a:rPr lang="ja-JP" altLang="ja-JP" sz="1100">
              <a:solidFill>
                <a:schemeClr val="dk1"/>
              </a:solidFill>
              <a:effectLst/>
              <a:latin typeface="+mn-lt"/>
              <a:ea typeface="+mn-ea"/>
              <a:cs typeface="+mn-cs"/>
            </a:rPr>
            <a:t>松阪市の定員適正化の取組については、平成</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月に「松阪市行財政集中改革プラン」を策定し、平成</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a:t>
          </a:r>
          <a:r>
            <a:rPr lang="ja-JP" altLang="en-US" sz="1100">
              <a:solidFill>
                <a:schemeClr val="dk1"/>
              </a:solidFill>
              <a:effectLst/>
              <a:latin typeface="+mn-lt"/>
              <a:ea typeface="+mn-ea"/>
              <a:cs typeface="+mn-cs"/>
            </a:rPr>
            <a:t>年度を</a:t>
          </a:r>
          <a:r>
            <a:rPr lang="ja-JP" altLang="ja-JP" sz="1100">
              <a:solidFill>
                <a:schemeClr val="dk1"/>
              </a:solidFill>
              <a:effectLst/>
              <a:latin typeface="+mn-lt"/>
              <a:ea typeface="+mn-ea"/>
              <a:cs typeface="+mn-cs"/>
            </a:rPr>
            <a:t>初年度とし</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年間における定員適正化の取り組みを進めてきた。その取組実績を検証するとともに、平成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年度以降の定員管理の適正なあり方を示し、取組を進めていくため平成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月に「松阪市定員適正化方針」を策定したところである。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11" name="直線コネクタ 310"/>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12"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13" name="直線コネクタ 312"/>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4"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5" name="直線コネクタ 314"/>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70866</xdr:rowOff>
    </xdr:from>
    <xdr:to>
      <xdr:col>24</xdr:col>
      <xdr:colOff>558800</xdr:colOff>
      <xdr:row>63</xdr:row>
      <xdr:rowOff>75692</xdr:rowOff>
    </xdr:to>
    <xdr:cxnSp macro="">
      <xdr:nvCxnSpPr>
        <xdr:cNvPr id="316" name="直線コネクタ 315"/>
        <xdr:cNvCxnSpPr/>
      </xdr:nvCxnSpPr>
      <xdr:spPr>
        <a:xfrm flipV="1">
          <a:off x="16179800" y="10872216"/>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7"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8" name="フローチャート : 判断 317"/>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61214</xdr:rowOff>
    </xdr:from>
    <xdr:to>
      <xdr:col>23</xdr:col>
      <xdr:colOff>406400</xdr:colOff>
      <xdr:row>63</xdr:row>
      <xdr:rowOff>75692</xdr:rowOff>
    </xdr:to>
    <xdr:cxnSp macro="">
      <xdr:nvCxnSpPr>
        <xdr:cNvPr id="319" name="直線コネクタ 318"/>
        <xdr:cNvCxnSpPr/>
      </xdr:nvCxnSpPr>
      <xdr:spPr>
        <a:xfrm>
          <a:off x="15290800" y="10862564"/>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0" name="フローチャート : 判断 319"/>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11320</xdr:rowOff>
    </xdr:from>
    <xdr:ext cx="736600" cy="259045"/>
    <xdr:sp macro="" textlink="">
      <xdr:nvSpPr>
        <xdr:cNvPr id="321" name="テキスト ボックス 320"/>
        <xdr:cNvSpPr txBox="1"/>
      </xdr:nvSpPr>
      <xdr:spPr>
        <a:xfrm>
          <a:off x="15798800" y="1029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61214</xdr:rowOff>
    </xdr:from>
    <xdr:to>
      <xdr:col>22</xdr:col>
      <xdr:colOff>203200</xdr:colOff>
      <xdr:row>63</xdr:row>
      <xdr:rowOff>107061</xdr:rowOff>
    </xdr:to>
    <xdr:cxnSp macro="">
      <xdr:nvCxnSpPr>
        <xdr:cNvPr id="322" name="直線コネクタ 321"/>
        <xdr:cNvCxnSpPr/>
      </xdr:nvCxnSpPr>
      <xdr:spPr>
        <a:xfrm flipV="1">
          <a:off x="14401800" y="10862564"/>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23" name="フローチャート : 判断 322"/>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24" name="テキスト ボックス 323"/>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107061</xdr:rowOff>
    </xdr:from>
    <xdr:to>
      <xdr:col>21</xdr:col>
      <xdr:colOff>0</xdr:colOff>
      <xdr:row>63</xdr:row>
      <xdr:rowOff>133604</xdr:rowOff>
    </xdr:to>
    <xdr:cxnSp macro="">
      <xdr:nvCxnSpPr>
        <xdr:cNvPr id="325" name="直線コネクタ 324"/>
        <xdr:cNvCxnSpPr/>
      </xdr:nvCxnSpPr>
      <xdr:spPr>
        <a:xfrm flipV="1">
          <a:off x="13512800" y="10908411"/>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6" name="フローチャート : 判断 325"/>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59580</xdr:rowOff>
    </xdr:from>
    <xdr:ext cx="762000" cy="259045"/>
    <xdr:sp macro="" textlink="">
      <xdr:nvSpPr>
        <xdr:cNvPr id="327" name="テキスト ボックス 326"/>
        <xdr:cNvSpPr txBox="1"/>
      </xdr:nvSpPr>
      <xdr:spPr>
        <a:xfrm>
          <a:off x="14020800" y="1034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46609</xdr:rowOff>
    </xdr:from>
    <xdr:to>
      <xdr:col>19</xdr:col>
      <xdr:colOff>533400</xdr:colOff>
      <xdr:row>63</xdr:row>
      <xdr:rowOff>148209</xdr:rowOff>
    </xdr:to>
    <xdr:sp macro="" textlink="">
      <xdr:nvSpPr>
        <xdr:cNvPr id="328" name="フローチャート : 判断 327"/>
        <xdr:cNvSpPr/>
      </xdr:nvSpPr>
      <xdr:spPr>
        <a:xfrm>
          <a:off x="13462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158386</xdr:rowOff>
    </xdr:from>
    <xdr:ext cx="762000" cy="259045"/>
    <xdr:sp macro="" textlink="">
      <xdr:nvSpPr>
        <xdr:cNvPr id="329" name="テキスト ボックス 328"/>
        <xdr:cNvSpPr txBox="1"/>
      </xdr:nvSpPr>
      <xdr:spPr>
        <a:xfrm>
          <a:off x="13131800" y="10616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20066</xdr:rowOff>
    </xdr:from>
    <xdr:to>
      <xdr:col>24</xdr:col>
      <xdr:colOff>609600</xdr:colOff>
      <xdr:row>63</xdr:row>
      <xdr:rowOff>121666</xdr:rowOff>
    </xdr:to>
    <xdr:sp macro="" textlink="">
      <xdr:nvSpPr>
        <xdr:cNvPr id="335" name="円/楕円 334"/>
        <xdr:cNvSpPr/>
      </xdr:nvSpPr>
      <xdr:spPr>
        <a:xfrm>
          <a:off x="169672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163593</xdr:rowOff>
    </xdr:from>
    <xdr:ext cx="762000" cy="259045"/>
    <xdr:sp macro="" textlink="">
      <xdr:nvSpPr>
        <xdr:cNvPr id="336" name="定員管理の状況該当値テキスト"/>
        <xdr:cNvSpPr txBox="1"/>
      </xdr:nvSpPr>
      <xdr:spPr>
        <a:xfrm>
          <a:off x="17106900" y="1079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24892</xdr:rowOff>
    </xdr:from>
    <xdr:to>
      <xdr:col>23</xdr:col>
      <xdr:colOff>457200</xdr:colOff>
      <xdr:row>63</xdr:row>
      <xdr:rowOff>126492</xdr:rowOff>
    </xdr:to>
    <xdr:sp macro="" textlink="">
      <xdr:nvSpPr>
        <xdr:cNvPr id="337" name="円/楕円 336"/>
        <xdr:cNvSpPr/>
      </xdr:nvSpPr>
      <xdr:spPr>
        <a:xfrm>
          <a:off x="16129000" y="1082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111269</xdr:rowOff>
    </xdr:from>
    <xdr:ext cx="736600" cy="259045"/>
    <xdr:sp macro="" textlink="">
      <xdr:nvSpPr>
        <xdr:cNvPr id="338" name="テキスト ボックス 337"/>
        <xdr:cNvSpPr txBox="1"/>
      </xdr:nvSpPr>
      <xdr:spPr>
        <a:xfrm>
          <a:off x="15798800" y="10912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10414</xdr:rowOff>
    </xdr:from>
    <xdr:to>
      <xdr:col>22</xdr:col>
      <xdr:colOff>254000</xdr:colOff>
      <xdr:row>63</xdr:row>
      <xdr:rowOff>112014</xdr:rowOff>
    </xdr:to>
    <xdr:sp macro="" textlink="">
      <xdr:nvSpPr>
        <xdr:cNvPr id="339" name="円/楕円 338"/>
        <xdr:cNvSpPr/>
      </xdr:nvSpPr>
      <xdr:spPr>
        <a:xfrm>
          <a:off x="15240000" y="1081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96791</xdr:rowOff>
    </xdr:from>
    <xdr:ext cx="762000" cy="259045"/>
    <xdr:sp macro="" textlink="">
      <xdr:nvSpPr>
        <xdr:cNvPr id="340" name="テキスト ボックス 339"/>
        <xdr:cNvSpPr txBox="1"/>
      </xdr:nvSpPr>
      <xdr:spPr>
        <a:xfrm>
          <a:off x="14909800" y="1089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56261</xdr:rowOff>
    </xdr:from>
    <xdr:to>
      <xdr:col>21</xdr:col>
      <xdr:colOff>50800</xdr:colOff>
      <xdr:row>63</xdr:row>
      <xdr:rowOff>157861</xdr:rowOff>
    </xdr:to>
    <xdr:sp macro="" textlink="">
      <xdr:nvSpPr>
        <xdr:cNvPr id="341" name="円/楕円 340"/>
        <xdr:cNvSpPr/>
      </xdr:nvSpPr>
      <xdr:spPr>
        <a:xfrm>
          <a:off x="14351000" y="1085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142638</xdr:rowOff>
    </xdr:from>
    <xdr:ext cx="762000" cy="259045"/>
    <xdr:sp macro="" textlink="">
      <xdr:nvSpPr>
        <xdr:cNvPr id="342" name="テキスト ボックス 341"/>
        <xdr:cNvSpPr txBox="1"/>
      </xdr:nvSpPr>
      <xdr:spPr>
        <a:xfrm>
          <a:off x="14020800" y="10943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82804</xdr:rowOff>
    </xdr:from>
    <xdr:to>
      <xdr:col>19</xdr:col>
      <xdr:colOff>533400</xdr:colOff>
      <xdr:row>64</xdr:row>
      <xdr:rowOff>12954</xdr:rowOff>
    </xdr:to>
    <xdr:sp macro="" textlink="">
      <xdr:nvSpPr>
        <xdr:cNvPr id="343" name="円/楕円 342"/>
        <xdr:cNvSpPr/>
      </xdr:nvSpPr>
      <xdr:spPr>
        <a:xfrm>
          <a:off x="13462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169181</xdr:rowOff>
    </xdr:from>
    <xdr:ext cx="762000" cy="259045"/>
    <xdr:sp macro="" textlink="">
      <xdr:nvSpPr>
        <xdr:cNvPr id="344" name="テキスト ボックス 343"/>
        <xdr:cNvSpPr txBox="1"/>
      </xdr:nvSpPr>
      <xdr:spPr>
        <a:xfrm>
          <a:off x="13131800" y="109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ts val="14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25</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年度と平成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26</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年度の指数の違いは、平成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23</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年度と平成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26</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年度の単年度実質公債費比率の差に由来する。主に、元利償還金の減（△</a:t>
          </a:r>
          <a:r>
            <a:rPr kumimoji="0" lang="en-US" altLang="ja-JP" sz="1100" b="0" i="0" u="none" strike="noStrike" kern="0" cap="none" spc="0" normalizeH="0" baseline="0" noProof="0">
              <a:ln>
                <a:noFill/>
              </a:ln>
              <a:solidFill>
                <a:prstClr val="black"/>
              </a:solidFill>
              <a:effectLst/>
              <a:uLnTx/>
              <a:uFillTx/>
              <a:latin typeface="+mn-lt"/>
              <a:ea typeface="+mn-ea"/>
              <a:cs typeface="+mn-cs"/>
            </a:rPr>
            <a:t>8.8</a:t>
          </a:r>
          <a:r>
            <a:rPr kumimoji="0" lang="ja-JP" altLang="ja-JP" sz="1100" b="0" i="0" u="none" strike="noStrike" kern="0" cap="none" spc="0" normalizeH="0" baseline="0" noProof="0">
              <a:ln>
                <a:noFill/>
              </a:ln>
              <a:solidFill>
                <a:prstClr val="black"/>
              </a:solidFill>
              <a:effectLst/>
              <a:uLnTx/>
              <a:uFillTx/>
              <a:latin typeface="+mn-lt"/>
              <a:ea typeface="+mn-ea"/>
              <a:cs typeface="+mn-cs"/>
            </a:rPr>
            <a:t>億円）、交付税算入額の増（＋</a:t>
          </a:r>
          <a:r>
            <a:rPr kumimoji="0" lang="en-US" altLang="ja-JP" sz="1100" b="0" i="0" u="none" strike="noStrike" kern="0" cap="none" spc="0" normalizeH="0" baseline="0" noProof="0">
              <a:ln>
                <a:noFill/>
              </a:ln>
              <a:solidFill>
                <a:prstClr val="black"/>
              </a:solidFill>
              <a:effectLst/>
              <a:uLnTx/>
              <a:uFillTx/>
              <a:latin typeface="+mn-lt"/>
              <a:ea typeface="+mn-ea"/>
              <a:cs typeface="+mn-cs"/>
            </a:rPr>
            <a:t>4.5</a:t>
          </a:r>
          <a:r>
            <a:rPr kumimoji="0" lang="ja-JP" altLang="ja-JP" sz="1100" b="0" i="0" u="none" strike="noStrike" kern="0" cap="none" spc="0" normalizeH="0" baseline="0" noProof="0">
              <a:ln>
                <a:noFill/>
              </a:ln>
              <a:solidFill>
                <a:prstClr val="black"/>
              </a:solidFill>
              <a:effectLst/>
              <a:uLnTx/>
              <a:uFillTx/>
              <a:latin typeface="+mn-lt"/>
              <a:ea typeface="+mn-ea"/>
              <a:cs typeface="+mn-cs"/>
            </a:rPr>
            <a:t>億円）といった分子の減である。引き続き、企業債を含めた市債発行額の適正管理に努める。</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9" name="直線コネクタ 368"/>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70"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71" name="直線コネクタ 370"/>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2"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3" name="直線コネクタ 372"/>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168275</xdr:rowOff>
    </xdr:from>
    <xdr:to>
      <xdr:col>24</xdr:col>
      <xdr:colOff>558800</xdr:colOff>
      <xdr:row>39</xdr:row>
      <xdr:rowOff>75247</xdr:rowOff>
    </xdr:to>
    <xdr:cxnSp macro="">
      <xdr:nvCxnSpPr>
        <xdr:cNvPr id="374" name="直線コネクタ 373"/>
        <xdr:cNvCxnSpPr/>
      </xdr:nvCxnSpPr>
      <xdr:spPr>
        <a:xfrm flipV="1">
          <a:off x="16179800" y="6683375"/>
          <a:ext cx="8382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101617</xdr:rowOff>
    </xdr:from>
    <xdr:ext cx="762000" cy="259045"/>
    <xdr:sp macro="" textlink="">
      <xdr:nvSpPr>
        <xdr:cNvPr id="375" name="公債費負担の状況平均値テキスト"/>
        <xdr:cNvSpPr txBox="1"/>
      </xdr:nvSpPr>
      <xdr:spPr>
        <a:xfrm>
          <a:off x="17106900" y="661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6" name="フローチャート : 判断 375"/>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75247</xdr:rowOff>
    </xdr:from>
    <xdr:to>
      <xdr:col>23</xdr:col>
      <xdr:colOff>406400</xdr:colOff>
      <xdr:row>39</xdr:row>
      <xdr:rowOff>147638</xdr:rowOff>
    </xdr:to>
    <xdr:cxnSp macro="">
      <xdr:nvCxnSpPr>
        <xdr:cNvPr id="377" name="直線コネクタ 376"/>
        <xdr:cNvCxnSpPr/>
      </xdr:nvCxnSpPr>
      <xdr:spPr>
        <a:xfrm flipV="1">
          <a:off x="15290800" y="6761797"/>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8" name="フローチャート : 判断 377"/>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112095</xdr:rowOff>
    </xdr:from>
    <xdr:ext cx="736600" cy="259045"/>
    <xdr:sp macro="" textlink="">
      <xdr:nvSpPr>
        <xdr:cNvPr id="379" name="テキスト ボックス 378"/>
        <xdr:cNvSpPr txBox="1"/>
      </xdr:nvSpPr>
      <xdr:spPr>
        <a:xfrm>
          <a:off x="15798800" y="645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147638</xdr:rowOff>
    </xdr:from>
    <xdr:to>
      <xdr:col>22</xdr:col>
      <xdr:colOff>203200</xdr:colOff>
      <xdr:row>40</xdr:row>
      <xdr:rowOff>30480</xdr:rowOff>
    </xdr:to>
    <xdr:cxnSp macro="">
      <xdr:nvCxnSpPr>
        <xdr:cNvPr id="380" name="直線コネクタ 379"/>
        <xdr:cNvCxnSpPr/>
      </xdr:nvCxnSpPr>
      <xdr:spPr>
        <a:xfrm flipV="1">
          <a:off x="14401800" y="683418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81" name="フローチャート : 判断 380"/>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82" name="テキスト ボックス 381"/>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30480</xdr:rowOff>
    </xdr:from>
    <xdr:to>
      <xdr:col>21</xdr:col>
      <xdr:colOff>0</xdr:colOff>
      <xdr:row>40</xdr:row>
      <xdr:rowOff>60643</xdr:rowOff>
    </xdr:to>
    <xdr:cxnSp macro="">
      <xdr:nvCxnSpPr>
        <xdr:cNvPr id="383" name="直線コネクタ 382"/>
        <xdr:cNvCxnSpPr/>
      </xdr:nvCxnSpPr>
      <xdr:spPr>
        <a:xfrm flipV="1">
          <a:off x="13512800" y="688848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4" name="フローチャート : 判断 383"/>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385" name="テキスト ボックス 384"/>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6" name="フローチャート : 判断 385"/>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63517</xdr:rowOff>
    </xdr:from>
    <xdr:ext cx="762000" cy="259045"/>
    <xdr:sp macro="" textlink="">
      <xdr:nvSpPr>
        <xdr:cNvPr id="387" name="テキスト ボックス 386"/>
        <xdr:cNvSpPr txBox="1"/>
      </xdr:nvSpPr>
      <xdr:spPr>
        <a:xfrm>
          <a:off x="13131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117475</xdr:rowOff>
    </xdr:from>
    <xdr:to>
      <xdr:col>24</xdr:col>
      <xdr:colOff>609600</xdr:colOff>
      <xdr:row>39</xdr:row>
      <xdr:rowOff>47625</xdr:rowOff>
    </xdr:to>
    <xdr:sp macro="" textlink="">
      <xdr:nvSpPr>
        <xdr:cNvPr id="393" name="円/楕円 392"/>
        <xdr:cNvSpPr/>
      </xdr:nvSpPr>
      <xdr:spPr>
        <a:xfrm>
          <a:off x="169672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134002</xdr:rowOff>
    </xdr:from>
    <xdr:ext cx="762000" cy="259045"/>
    <xdr:sp macro="" textlink="">
      <xdr:nvSpPr>
        <xdr:cNvPr id="394" name="公債費負担の状況該当値テキスト"/>
        <xdr:cNvSpPr txBox="1"/>
      </xdr:nvSpPr>
      <xdr:spPr>
        <a:xfrm>
          <a:off x="171069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24447</xdr:rowOff>
    </xdr:from>
    <xdr:to>
      <xdr:col>23</xdr:col>
      <xdr:colOff>457200</xdr:colOff>
      <xdr:row>39</xdr:row>
      <xdr:rowOff>126047</xdr:rowOff>
    </xdr:to>
    <xdr:sp macro="" textlink="">
      <xdr:nvSpPr>
        <xdr:cNvPr id="395" name="円/楕円 394"/>
        <xdr:cNvSpPr/>
      </xdr:nvSpPr>
      <xdr:spPr>
        <a:xfrm>
          <a:off x="16129000" y="671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110824</xdr:rowOff>
    </xdr:from>
    <xdr:ext cx="736600" cy="259045"/>
    <xdr:sp macro="" textlink="">
      <xdr:nvSpPr>
        <xdr:cNvPr id="396" name="テキスト ボックス 395"/>
        <xdr:cNvSpPr txBox="1"/>
      </xdr:nvSpPr>
      <xdr:spPr>
        <a:xfrm>
          <a:off x="15798800" y="6797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96838</xdr:rowOff>
    </xdr:from>
    <xdr:to>
      <xdr:col>22</xdr:col>
      <xdr:colOff>254000</xdr:colOff>
      <xdr:row>40</xdr:row>
      <xdr:rowOff>26988</xdr:rowOff>
    </xdr:to>
    <xdr:sp macro="" textlink="">
      <xdr:nvSpPr>
        <xdr:cNvPr id="397" name="円/楕円 396"/>
        <xdr:cNvSpPr/>
      </xdr:nvSpPr>
      <xdr:spPr>
        <a:xfrm>
          <a:off x="15240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11765</xdr:rowOff>
    </xdr:from>
    <xdr:ext cx="762000" cy="259045"/>
    <xdr:sp macro="" textlink="">
      <xdr:nvSpPr>
        <xdr:cNvPr id="398" name="テキスト ボックス 397"/>
        <xdr:cNvSpPr txBox="1"/>
      </xdr:nvSpPr>
      <xdr:spPr>
        <a:xfrm>
          <a:off x="14909800" y="686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151130</xdr:rowOff>
    </xdr:from>
    <xdr:to>
      <xdr:col>21</xdr:col>
      <xdr:colOff>50800</xdr:colOff>
      <xdr:row>40</xdr:row>
      <xdr:rowOff>81280</xdr:rowOff>
    </xdr:to>
    <xdr:sp macro="" textlink="">
      <xdr:nvSpPr>
        <xdr:cNvPr id="399" name="円/楕円 398"/>
        <xdr:cNvSpPr/>
      </xdr:nvSpPr>
      <xdr:spPr>
        <a:xfrm>
          <a:off x="14351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66057</xdr:rowOff>
    </xdr:from>
    <xdr:ext cx="762000" cy="259045"/>
    <xdr:sp macro="" textlink="">
      <xdr:nvSpPr>
        <xdr:cNvPr id="400" name="テキスト ボックス 399"/>
        <xdr:cNvSpPr txBox="1"/>
      </xdr:nvSpPr>
      <xdr:spPr>
        <a:xfrm>
          <a:off x="14020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9843</xdr:rowOff>
    </xdr:from>
    <xdr:to>
      <xdr:col>19</xdr:col>
      <xdr:colOff>533400</xdr:colOff>
      <xdr:row>40</xdr:row>
      <xdr:rowOff>111443</xdr:rowOff>
    </xdr:to>
    <xdr:sp macro="" textlink="">
      <xdr:nvSpPr>
        <xdr:cNvPr id="401" name="円/楕円 400"/>
        <xdr:cNvSpPr/>
      </xdr:nvSpPr>
      <xdr:spPr>
        <a:xfrm>
          <a:off x="13462000" y="686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121620</xdr:rowOff>
    </xdr:from>
    <xdr:ext cx="762000" cy="259045"/>
    <xdr:sp macro="" textlink="">
      <xdr:nvSpPr>
        <xdr:cNvPr id="402" name="テキスト ボックス 401"/>
        <xdr:cNvSpPr txBox="1"/>
      </xdr:nvSpPr>
      <xdr:spPr>
        <a:xfrm>
          <a:off x="13131800" y="663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26</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年度は、地方債残高の</a:t>
          </a:r>
          <a:r>
            <a:rPr kumimoji="0" lang="ja-JP" altLang="en-US" sz="1100" b="0" i="0" u="none" strike="noStrike" kern="0" cap="none" spc="0" normalizeH="0" baseline="0" noProof="0">
              <a:ln>
                <a:noFill/>
              </a:ln>
              <a:solidFill>
                <a:prstClr val="black"/>
              </a:solidFill>
              <a:effectLst/>
              <a:uLnTx/>
              <a:uFillTx/>
              <a:latin typeface="+mn-lt"/>
              <a:ea typeface="+mn-ea"/>
              <a:cs typeface="+mn-cs"/>
            </a:rPr>
            <a:t>増</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en-US" altLang="ja-JP" sz="1100" b="0" i="0" u="none" strike="noStrike" kern="0" cap="none" spc="0" normalizeH="0" baseline="0" noProof="0">
              <a:ln>
                <a:noFill/>
              </a:ln>
              <a:solidFill>
                <a:prstClr val="black"/>
              </a:solidFill>
              <a:effectLst/>
              <a:uLnTx/>
              <a:uFillTx/>
              <a:latin typeface="+mn-lt"/>
              <a:ea typeface="+mn-ea"/>
              <a:cs typeface="+mn-cs"/>
            </a:rPr>
            <a:t>12</a:t>
          </a:r>
          <a:r>
            <a:rPr kumimoji="0" lang="ja-JP" altLang="ja-JP" sz="1100" b="0" i="0" u="none" strike="noStrike" kern="0" cap="none" spc="0" normalizeH="0" baseline="0" noProof="0">
              <a:ln>
                <a:noFill/>
              </a:ln>
              <a:solidFill>
                <a:prstClr val="black"/>
              </a:solidFill>
              <a:effectLst/>
              <a:uLnTx/>
              <a:uFillTx/>
              <a:latin typeface="+mn-lt"/>
              <a:ea typeface="+mn-ea"/>
              <a:cs typeface="+mn-cs"/>
            </a:rPr>
            <a:t>億円）</a:t>
          </a:r>
          <a:r>
            <a:rPr kumimoji="0" lang="ja-JP" altLang="en-US" sz="1100" b="0" i="0" u="none" strike="noStrike" kern="0" cap="none" spc="0" normalizeH="0" baseline="0" noProof="0">
              <a:ln>
                <a:noFill/>
              </a:ln>
              <a:solidFill>
                <a:prstClr val="black"/>
              </a:solidFill>
              <a:effectLst/>
              <a:uLnTx/>
              <a:uFillTx/>
              <a:latin typeface="+mn-lt"/>
              <a:ea typeface="+mn-ea"/>
              <a:cs typeface="+mn-cs"/>
            </a:rPr>
            <a:t>となっているが、企業債繰出しの減（△</a:t>
          </a:r>
          <a:r>
            <a:rPr kumimoji="0" lang="en-US" altLang="ja-JP" sz="1100" b="0" i="0" u="none" strike="noStrike" kern="0" cap="none" spc="0" normalizeH="0" baseline="0" noProof="0">
              <a:ln>
                <a:noFill/>
              </a:ln>
              <a:solidFill>
                <a:prstClr val="black"/>
              </a:solidFill>
              <a:effectLst/>
              <a:uLnTx/>
              <a:uFillTx/>
              <a:latin typeface="+mn-lt"/>
              <a:ea typeface="+mn-ea"/>
              <a:cs typeface="+mn-cs"/>
            </a:rPr>
            <a:t>14</a:t>
          </a:r>
          <a:r>
            <a:rPr kumimoji="0" lang="ja-JP" altLang="en-US" sz="1100" b="0" i="0" u="none" strike="noStrike" kern="0" cap="none" spc="0" normalizeH="0" baseline="0" noProof="0">
              <a:ln>
                <a:noFill/>
              </a:ln>
              <a:solidFill>
                <a:prstClr val="black"/>
              </a:solidFill>
              <a:effectLst/>
              <a:uLnTx/>
              <a:uFillTx/>
              <a:latin typeface="+mn-lt"/>
              <a:ea typeface="+mn-ea"/>
              <a:cs typeface="+mn-cs"/>
            </a:rPr>
            <a:t>億円）、退職手当負担見込の減（△</a:t>
          </a:r>
          <a:r>
            <a:rPr kumimoji="0" lang="en-US" altLang="ja-JP" sz="1100" b="0" i="0" u="none" strike="noStrike" kern="0" cap="none" spc="0" normalizeH="0" baseline="0" noProof="0">
              <a:ln>
                <a:noFill/>
              </a:ln>
              <a:solidFill>
                <a:prstClr val="black"/>
              </a:solidFill>
              <a:effectLst/>
              <a:uLnTx/>
              <a:uFillTx/>
              <a:latin typeface="+mn-lt"/>
              <a:ea typeface="+mn-ea"/>
              <a:cs typeface="+mn-cs"/>
            </a:rPr>
            <a:t>17</a:t>
          </a:r>
          <a:r>
            <a:rPr kumimoji="0" lang="ja-JP" altLang="en-US" sz="1100" b="0" i="0" u="none" strike="noStrike" kern="0" cap="none" spc="0" normalizeH="0" baseline="0" noProof="0">
              <a:ln>
                <a:noFill/>
              </a:ln>
              <a:solidFill>
                <a:prstClr val="black"/>
              </a:solidFill>
              <a:effectLst/>
              <a:uLnTx/>
              <a:uFillTx/>
              <a:latin typeface="+mn-lt"/>
              <a:ea typeface="+mn-ea"/>
              <a:cs typeface="+mn-cs"/>
            </a:rPr>
            <a:t>億円）等</a:t>
          </a:r>
          <a:r>
            <a:rPr kumimoji="0" lang="ja-JP" altLang="ja-JP" sz="1100" b="0" i="0" u="none" strike="noStrike" kern="0" cap="none" spc="0" normalizeH="0" baseline="0" noProof="0">
              <a:ln>
                <a:noFill/>
              </a:ln>
              <a:solidFill>
                <a:prstClr val="black"/>
              </a:solidFill>
              <a:effectLst/>
              <a:uLnTx/>
              <a:uFillTx/>
              <a:latin typeface="+mn-lt"/>
              <a:ea typeface="+mn-ea"/>
              <a:cs typeface="+mn-cs"/>
            </a:rPr>
            <a:t>により、</a:t>
          </a:r>
          <a:r>
            <a:rPr kumimoji="0" lang="ja-JP" altLang="en-US" sz="1100" b="0" i="0" u="none" strike="noStrike" kern="0" cap="none" spc="0" normalizeH="0" baseline="0" noProof="0">
              <a:ln>
                <a:noFill/>
              </a:ln>
              <a:solidFill>
                <a:prstClr val="black"/>
              </a:solidFill>
              <a:effectLst/>
              <a:uLnTx/>
              <a:uFillTx/>
              <a:latin typeface="+mn-lt"/>
              <a:ea typeface="+mn-ea"/>
              <a:cs typeface="+mn-cs"/>
            </a:rPr>
            <a:t>分子がマイナスとなった</a:t>
          </a:r>
          <a:r>
            <a:rPr kumimoji="0" lang="ja-JP" altLang="ja-JP" sz="1100" b="0" i="0" u="none" strike="noStrike" kern="0" cap="none" spc="0" normalizeH="0" baseline="0" noProof="0">
              <a:ln>
                <a:noFill/>
              </a:ln>
              <a:solidFill>
                <a:prstClr val="black"/>
              </a:solidFill>
              <a:effectLst/>
              <a:uLnTx/>
              <a:uFillTx/>
              <a:latin typeface="+mn-lt"/>
              <a:ea typeface="+mn-ea"/>
              <a:cs typeface="+mn-cs"/>
            </a:rPr>
            <a:t>。引き続き、企業債を含めた市債発行額の適正管理に努める。</a:t>
          </a:r>
        </a:p>
        <a:p>
          <a:endParaRPr kumimoji="1" lang="ja-JP" altLang="en-US" sz="11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31" name="直線コネクタ 430"/>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32"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33" name="直線コネクタ 432"/>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13</xdr:row>
      <xdr:rowOff>157099</xdr:rowOff>
    </xdr:from>
    <xdr:to>
      <xdr:col>23</xdr:col>
      <xdr:colOff>406400</xdr:colOff>
      <xdr:row>14</xdr:row>
      <xdr:rowOff>120777</xdr:rowOff>
    </xdr:to>
    <xdr:cxnSp macro="">
      <xdr:nvCxnSpPr>
        <xdr:cNvPr id="436" name="直線コネクタ 435"/>
        <xdr:cNvCxnSpPr/>
      </xdr:nvCxnSpPr>
      <xdr:spPr>
        <a:xfrm flipV="1">
          <a:off x="15290800" y="2385949"/>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136965</xdr:rowOff>
    </xdr:from>
    <xdr:ext cx="762000" cy="259045"/>
    <xdr:sp macro="" textlink="">
      <xdr:nvSpPr>
        <xdr:cNvPr id="437" name="将来負担の状況平均値テキスト"/>
        <xdr:cNvSpPr txBox="1"/>
      </xdr:nvSpPr>
      <xdr:spPr>
        <a:xfrm>
          <a:off x="17106900" y="2537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8" name="フローチャート : 判断 437"/>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120777</xdr:rowOff>
    </xdr:from>
    <xdr:to>
      <xdr:col>22</xdr:col>
      <xdr:colOff>203200</xdr:colOff>
      <xdr:row>15</xdr:row>
      <xdr:rowOff>134324</xdr:rowOff>
    </xdr:to>
    <xdr:cxnSp macro="">
      <xdr:nvCxnSpPr>
        <xdr:cNvPr id="439" name="直線コネクタ 438"/>
        <xdr:cNvCxnSpPr/>
      </xdr:nvCxnSpPr>
      <xdr:spPr>
        <a:xfrm flipV="1">
          <a:off x="14401800" y="2521077"/>
          <a:ext cx="889000" cy="18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40" name="フローチャート : 判断 439"/>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96706</xdr:rowOff>
    </xdr:from>
    <xdr:ext cx="736600" cy="259045"/>
    <xdr:sp macro="" textlink="">
      <xdr:nvSpPr>
        <xdr:cNvPr id="441" name="テキスト ボックス 440"/>
        <xdr:cNvSpPr txBox="1"/>
      </xdr:nvSpPr>
      <xdr:spPr>
        <a:xfrm>
          <a:off x="15798800" y="2668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134324</xdr:rowOff>
    </xdr:from>
    <xdr:to>
      <xdr:col>21</xdr:col>
      <xdr:colOff>0</xdr:colOff>
      <xdr:row>16</xdr:row>
      <xdr:rowOff>82719</xdr:rowOff>
    </xdr:to>
    <xdr:cxnSp macro="">
      <xdr:nvCxnSpPr>
        <xdr:cNvPr id="442" name="直線コネクタ 441"/>
        <xdr:cNvCxnSpPr/>
      </xdr:nvCxnSpPr>
      <xdr:spPr>
        <a:xfrm flipV="1">
          <a:off x="13512800" y="2706074"/>
          <a:ext cx="889000" cy="119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3" name="フローチャート : 判断 442"/>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864</xdr:rowOff>
    </xdr:from>
    <xdr:ext cx="762000" cy="259045"/>
    <xdr:sp macro="" textlink="">
      <xdr:nvSpPr>
        <xdr:cNvPr id="444" name="テキスト ボックス 443"/>
        <xdr:cNvSpPr txBox="1"/>
      </xdr:nvSpPr>
      <xdr:spPr>
        <a:xfrm>
          <a:off x="14909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3768</xdr:rowOff>
    </xdr:from>
    <xdr:to>
      <xdr:col>21</xdr:col>
      <xdr:colOff>50800</xdr:colOff>
      <xdr:row>16</xdr:row>
      <xdr:rowOff>105368</xdr:rowOff>
    </xdr:to>
    <xdr:sp macro="" textlink="">
      <xdr:nvSpPr>
        <xdr:cNvPr id="445" name="フローチャート : 判断 444"/>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90145</xdr:rowOff>
    </xdr:from>
    <xdr:ext cx="762000" cy="259045"/>
    <xdr:sp macro="" textlink="">
      <xdr:nvSpPr>
        <xdr:cNvPr id="446" name="テキスト ボックス 445"/>
        <xdr:cNvSpPr txBox="1"/>
      </xdr:nvSpPr>
      <xdr:spPr>
        <a:xfrm>
          <a:off x="14020800" y="283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122682</xdr:rowOff>
    </xdr:from>
    <xdr:to>
      <xdr:col>19</xdr:col>
      <xdr:colOff>533400</xdr:colOff>
      <xdr:row>18</xdr:row>
      <xdr:rowOff>52832</xdr:rowOff>
    </xdr:to>
    <xdr:sp macro="" textlink="">
      <xdr:nvSpPr>
        <xdr:cNvPr id="447" name="フローチャート : 判断 446"/>
        <xdr:cNvSpPr/>
      </xdr:nvSpPr>
      <xdr:spPr>
        <a:xfrm>
          <a:off x="13462000" y="303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37609</xdr:rowOff>
    </xdr:from>
    <xdr:ext cx="762000" cy="259045"/>
    <xdr:sp macro="" textlink="">
      <xdr:nvSpPr>
        <xdr:cNvPr id="448" name="テキスト ボックス 447"/>
        <xdr:cNvSpPr txBox="1"/>
      </xdr:nvSpPr>
      <xdr:spPr>
        <a:xfrm>
          <a:off x="13131800" y="312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13</xdr:row>
      <xdr:rowOff>106299</xdr:rowOff>
    </xdr:from>
    <xdr:to>
      <xdr:col>23</xdr:col>
      <xdr:colOff>457200</xdr:colOff>
      <xdr:row>14</xdr:row>
      <xdr:rowOff>36449</xdr:rowOff>
    </xdr:to>
    <xdr:sp macro="" textlink="">
      <xdr:nvSpPr>
        <xdr:cNvPr id="454" name="円/楕円 453"/>
        <xdr:cNvSpPr/>
      </xdr:nvSpPr>
      <xdr:spPr>
        <a:xfrm>
          <a:off x="16129000" y="2335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46626</xdr:rowOff>
    </xdr:from>
    <xdr:ext cx="736600" cy="259045"/>
    <xdr:sp macro="" textlink="">
      <xdr:nvSpPr>
        <xdr:cNvPr id="455" name="テキスト ボックス 454"/>
        <xdr:cNvSpPr txBox="1"/>
      </xdr:nvSpPr>
      <xdr:spPr>
        <a:xfrm>
          <a:off x="15798800" y="2104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69977</xdr:rowOff>
    </xdr:from>
    <xdr:to>
      <xdr:col>22</xdr:col>
      <xdr:colOff>254000</xdr:colOff>
      <xdr:row>15</xdr:row>
      <xdr:rowOff>127</xdr:rowOff>
    </xdr:to>
    <xdr:sp macro="" textlink="">
      <xdr:nvSpPr>
        <xdr:cNvPr id="456" name="円/楕円 455"/>
        <xdr:cNvSpPr/>
      </xdr:nvSpPr>
      <xdr:spPr>
        <a:xfrm>
          <a:off x="15240000" y="247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10304</xdr:rowOff>
    </xdr:from>
    <xdr:ext cx="762000" cy="259045"/>
    <xdr:sp macro="" textlink="">
      <xdr:nvSpPr>
        <xdr:cNvPr id="457" name="テキスト ボックス 456"/>
        <xdr:cNvSpPr txBox="1"/>
      </xdr:nvSpPr>
      <xdr:spPr>
        <a:xfrm>
          <a:off x="14909800" y="2239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83524</xdr:rowOff>
    </xdr:from>
    <xdr:to>
      <xdr:col>21</xdr:col>
      <xdr:colOff>50800</xdr:colOff>
      <xdr:row>16</xdr:row>
      <xdr:rowOff>13674</xdr:rowOff>
    </xdr:to>
    <xdr:sp macro="" textlink="">
      <xdr:nvSpPr>
        <xdr:cNvPr id="458" name="円/楕円 457"/>
        <xdr:cNvSpPr/>
      </xdr:nvSpPr>
      <xdr:spPr>
        <a:xfrm>
          <a:off x="14351000" y="2655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23851</xdr:rowOff>
    </xdr:from>
    <xdr:ext cx="762000" cy="259045"/>
    <xdr:sp macro="" textlink="">
      <xdr:nvSpPr>
        <xdr:cNvPr id="459" name="テキスト ボックス 458"/>
        <xdr:cNvSpPr txBox="1"/>
      </xdr:nvSpPr>
      <xdr:spPr>
        <a:xfrm>
          <a:off x="14020800" y="2424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41.7</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31919</xdr:rowOff>
    </xdr:from>
    <xdr:to>
      <xdr:col>19</xdr:col>
      <xdr:colOff>533400</xdr:colOff>
      <xdr:row>16</xdr:row>
      <xdr:rowOff>133519</xdr:rowOff>
    </xdr:to>
    <xdr:sp macro="" textlink="">
      <xdr:nvSpPr>
        <xdr:cNvPr id="460" name="円/楕円 459"/>
        <xdr:cNvSpPr/>
      </xdr:nvSpPr>
      <xdr:spPr>
        <a:xfrm>
          <a:off x="13462000" y="277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143696</xdr:rowOff>
    </xdr:from>
    <xdr:ext cx="762000" cy="259045"/>
    <xdr:sp macro="" textlink="">
      <xdr:nvSpPr>
        <xdr:cNvPr id="461" name="テキスト ボックス 460"/>
        <xdr:cNvSpPr txBox="1"/>
      </xdr:nvSpPr>
      <xdr:spPr>
        <a:xfrm>
          <a:off x="13131800" y="2543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三重県松阪市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168,682
164,717
623.64
66,724,306
65,445,641
986,338
40,045,241
49,120,044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定年退職者がピークの状況であったが</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年度も人件費に係る退職手当の割合は高い水準で推移した（</a:t>
          </a:r>
          <a:r>
            <a:rPr lang="en-US" altLang="ja-JP" sz="1100" b="0" i="0" baseline="0">
              <a:solidFill>
                <a:schemeClr val="dk1"/>
              </a:solidFill>
              <a:effectLst/>
              <a:latin typeface="+mn-lt"/>
              <a:ea typeface="+mn-ea"/>
              <a:cs typeface="+mn-cs"/>
            </a:rPr>
            <a:t>52</a:t>
          </a:r>
          <a:r>
            <a:rPr lang="ja-JP" altLang="ja-JP" sz="1100" b="0" i="0" baseline="0">
              <a:solidFill>
                <a:schemeClr val="dk1"/>
              </a:solidFill>
              <a:effectLst/>
              <a:latin typeface="+mn-lt"/>
              <a:ea typeface="+mn-ea"/>
              <a:cs typeface="+mn-cs"/>
            </a:rPr>
            <a:t>人→</a:t>
          </a:r>
          <a:r>
            <a:rPr lang="en-US" altLang="ja-JP" sz="1100" b="0" i="0" baseline="0">
              <a:solidFill>
                <a:schemeClr val="dk1"/>
              </a:solidFill>
              <a:effectLst/>
              <a:latin typeface="+mn-lt"/>
              <a:ea typeface="+mn-ea"/>
              <a:cs typeface="+mn-cs"/>
            </a:rPr>
            <a:t>42</a:t>
          </a:r>
          <a:r>
            <a:rPr lang="ja-JP" altLang="ja-JP" sz="1100" b="0" i="0" baseline="0">
              <a:solidFill>
                <a:schemeClr val="dk1"/>
              </a:solidFill>
              <a:effectLst/>
              <a:latin typeface="+mn-lt"/>
              <a:ea typeface="+mn-ea"/>
              <a:cs typeface="+mn-cs"/>
            </a:rPr>
            <a:t>人：</a:t>
          </a:r>
          <a:r>
            <a:rPr lang="en-US" altLang="ja-JP" sz="1100" b="0" i="0" baseline="0">
              <a:solidFill>
                <a:schemeClr val="dk1"/>
              </a:solidFill>
              <a:effectLst/>
              <a:latin typeface="+mn-lt"/>
              <a:ea typeface="+mn-ea"/>
              <a:cs typeface="+mn-cs"/>
            </a:rPr>
            <a:t>13.2</a:t>
          </a:r>
          <a:r>
            <a:rPr lang="ja-JP" altLang="ja-JP" sz="1100" b="0" i="0" baseline="0">
              <a:solidFill>
                <a:schemeClr val="dk1"/>
              </a:solidFill>
              <a:effectLst/>
              <a:latin typeface="+mn-lt"/>
              <a:ea typeface="+mn-ea"/>
              <a:cs typeface="+mn-cs"/>
            </a:rPr>
            <a:t>億円→</a:t>
          </a:r>
          <a:r>
            <a:rPr lang="en-US" altLang="ja-JP" sz="1100" b="0" i="0" baseline="0">
              <a:solidFill>
                <a:schemeClr val="dk1"/>
              </a:solidFill>
              <a:effectLst/>
              <a:latin typeface="+mn-lt"/>
              <a:ea typeface="+mn-ea"/>
              <a:cs typeface="+mn-cs"/>
            </a:rPr>
            <a:t>9.9</a:t>
          </a:r>
          <a:r>
            <a:rPr lang="ja-JP" altLang="ja-JP" sz="1100" b="0" i="0" baseline="0">
              <a:solidFill>
                <a:schemeClr val="dk1"/>
              </a:solidFill>
              <a:effectLst/>
              <a:latin typeface="+mn-lt"/>
              <a:ea typeface="+mn-ea"/>
              <a:cs typeface="+mn-cs"/>
            </a:rPr>
            <a:t>億円）。また類似団体と比較した場合、人件費の比率は低くなっているが、要因として、し尿処理業務・消防業務等を一部事務組合で行っていることがある。今後も諸手当の見直し、時間外勤務の抑制を図りつつ、同時に効率的な事務の運営に向けて取り組んでいく。</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99786</xdr:rowOff>
    </xdr:from>
    <xdr:to>
      <xdr:col>7</xdr:col>
      <xdr:colOff>15875</xdr:colOff>
      <xdr:row>36</xdr:row>
      <xdr:rowOff>121557</xdr:rowOff>
    </xdr:to>
    <xdr:cxnSp macro="">
      <xdr:nvCxnSpPr>
        <xdr:cNvPr id="66" name="直線コネクタ 65"/>
        <xdr:cNvCxnSpPr/>
      </xdr:nvCxnSpPr>
      <xdr:spPr>
        <a:xfrm flipV="1">
          <a:off x="3987800" y="6271986"/>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151691</xdr:rowOff>
    </xdr:from>
    <xdr:ext cx="762000" cy="259045"/>
    <xdr:sp macro="" textlink="">
      <xdr:nvSpPr>
        <xdr:cNvPr id="67" name="人件費平均値テキスト"/>
        <xdr:cNvSpPr txBox="1"/>
      </xdr:nvSpPr>
      <xdr:spPr>
        <a:xfrm>
          <a:off x="4914900" y="6323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121557</xdr:rowOff>
    </xdr:from>
    <xdr:to>
      <xdr:col>5</xdr:col>
      <xdr:colOff>549275</xdr:colOff>
      <xdr:row>36</xdr:row>
      <xdr:rowOff>143328</xdr:rowOff>
    </xdr:to>
    <xdr:cxnSp macro="">
      <xdr:nvCxnSpPr>
        <xdr:cNvPr id="69" name="直線コネクタ 68"/>
        <xdr:cNvCxnSpPr/>
      </xdr:nvCxnSpPr>
      <xdr:spPr>
        <a:xfrm flipV="1">
          <a:off x="3098800" y="62937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83655</xdr:rowOff>
    </xdr:from>
    <xdr:ext cx="736600" cy="259045"/>
    <xdr:sp macro="" textlink="">
      <xdr:nvSpPr>
        <xdr:cNvPr id="71" name="テキスト ボックス 70"/>
        <xdr:cNvSpPr txBox="1"/>
      </xdr:nvSpPr>
      <xdr:spPr>
        <a:xfrm>
          <a:off x="3606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67128</xdr:rowOff>
    </xdr:from>
    <xdr:to>
      <xdr:col>4</xdr:col>
      <xdr:colOff>346075</xdr:colOff>
      <xdr:row>36</xdr:row>
      <xdr:rowOff>143328</xdr:rowOff>
    </xdr:to>
    <xdr:cxnSp macro="">
      <xdr:nvCxnSpPr>
        <xdr:cNvPr id="72" name="直線コネクタ 71"/>
        <xdr:cNvCxnSpPr/>
      </xdr:nvCxnSpPr>
      <xdr:spPr>
        <a:xfrm>
          <a:off x="2209800" y="6239328"/>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21062</xdr:rowOff>
    </xdr:from>
    <xdr:ext cx="762000" cy="259045"/>
    <xdr:sp macro="" textlink="">
      <xdr:nvSpPr>
        <xdr:cNvPr id="74" name="テキスト ボックス 73"/>
        <xdr:cNvSpPr txBox="1"/>
      </xdr:nvSpPr>
      <xdr:spPr>
        <a:xfrm>
          <a:off x="2717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67128</xdr:rowOff>
    </xdr:from>
    <xdr:to>
      <xdr:col>3</xdr:col>
      <xdr:colOff>142875</xdr:colOff>
      <xdr:row>36</xdr:row>
      <xdr:rowOff>99786</xdr:rowOff>
    </xdr:to>
    <xdr:cxnSp macro="">
      <xdr:nvCxnSpPr>
        <xdr:cNvPr id="75" name="直線コネクタ 74"/>
        <xdr:cNvCxnSpPr/>
      </xdr:nvCxnSpPr>
      <xdr:spPr>
        <a:xfrm flipV="1">
          <a:off x="1320800" y="62393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97262</xdr:rowOff>
    </xdr:from>
    <xdr:ext cx="762000" cy="259045"/>
    <xdr:sp macro="" textlink="">
      <xdr:nvSpPr>
        <xdr:cNvPr id="77" name="テキスト ボックス 76"/>
        <xdr:cNvSpPr txBox="1"/>
      </xdr:nvSpPr>
      <xdr:spPr>
        <a:xfrm>
          <a:off x="1828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138084</xdr:rowOff>
    </xdr:from>
    <xdr:ext cx="762000" cy="259045"/>
    <xdr:sp macro="" textlink="">
      <xdr:nvSpPr>
        <xdr:cNvPr id="79" name="テキスト ボックス 78"/>
        <xdr:cNvSpPr txBox="1"/>
      </xdr:nvSpPr>
      <xdr:spPr>
        <a:xfrm>
          <a:off x="939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48986</xdr:rowOff>
    </xdr:from>
    <xdr:to>
      <xdr:col>7</xdr:col>
      <xdr:colOff>66675</xdr:colOff>
      <xdr:row>36</xdr:row>
      <xdr:rowOff>150586</xdr:rowOff>
    </xdr:to>
    <xdr:sp macro="" textlink="">
      <xdr:nvSpPr>
        <xdr:cNvPr id="85" name="円/楕円 84"/>
        <xdr:cNvSpPr/>
      </xdr:nvSpPr>
      <xdr:spPr>
        <a:xfrm>
          <a:off x="47752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65513</xdr:rowOff>
    </xdr:from>
    <xdr:ext cx="762000" cy="259045"/>
    <xdr:sp macro="" textlink="">
      <xdr:nvSpPr>
        <xdr:cNvPr id="86" name="人件費該当値テキスト"/>
        <xdr:cNvSpPr txBox="1"/>
      </xdr:nvSpPr>
      <xdr:spPr>
        <a:xfrm>
          <a:off x="49149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70757</xdr:rowOff>
    </xdr:from>
    <xdr:to>
      <xdr:col>5</xdr:col>
      <xdr:colOff>600075</xdr:colOff>
      <xdr:row>37</xdr:row>
      <xdr:rowOff>907</xdr:rowOff>
    </xdr:to>
    <xdr:sp macro="" textlink="">
      <xdr:nvSpPr>
        <xdr:cNvPr id="87" name="円/楕円 86"/>
        <xdr:cNvSpPr/>
      </xdr:nvSpPr>
      <xdr:spPr>
        <a:xfrm>
          <a:off x="3937000" y="624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11084</xdr:rowOff>
    </xdr:from>
    <xdr:ext cx="736600" cy="259045"/>
    <xdr:sp macro="" textlink="">
      <xdr:nvSpPr>
        <xdr:cNvPr id="88" name="テキスト ボックス 87"/>
        <xdr:cNvSpPr txBox="1"/>
      </xdr:nvSpPr>
      <xdr:spPr>
        <a:xfrm>
          <a:off x="3606800" y="601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92528</xdr:rowOff>
    </xdr:from>
    <xdr:to>
      <xdr:col>4</xdr:col>
      <xdr:colOff>396875</xdr:colOff>
      <xdr:row>37</xdr:row>
      <xdr:rowOff>22678</xdr:rowOff>
    </xdr:to>
    <xdr:sp macro="" textlink="">
      <xdr:nvSpPr>
        <xdr:cNvPr id="89" name="円/楕円 88"/>
        <xdr:cNvSpPr/>
      </xdr:nvSpPr>
      <xdr:spPr>
        <a:xfrm>
          <a:off x="3048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32855</xdr:rowOff>
    </xdr:from>
    <xdr:ext cx="762000" cy="259045"/>
    <xdr:sp macro="" textlink="">
      <xdr:nvSpPr>
        <xdr:cNvPr id="90" name="テキスト ボックス 89"/>
        <xdr:cNvSpPr txBox="1"/>
      </xdr:nvSpPr>
      <xdr:spPr>
        <a:xfrm>
          <a:off x="27178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16328</xdr:rowOff>
    </xdr:from>
    <xdr:to>
      <xdr:col>3</xdr:col>
      <xdr:colOff>193675</xdr:colOff>
      <xdr:row>36</xdr:row>
      <xdr:rowOff>117928</xdr:rowOff>
    </xdr:to>
    <xdr:sp macro="" textlink="">
      <xdr:nvSpPr>
        <xdr:cNvPr id="91" name="円/楕円 90"/>
        <xdr:cNvSpPr/>
      </xdr:nvSpPr>
      <xdr:spPr>
        <a:xfrm>
          <a:off x="21590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128105</xdr:rowOff>
    </xdr:from>
    <xdr:ext cx="762000" cy="259045"/>
    <xdr:sp macro="" textlink="">
      <xdr:nvSpPr>
        <xdr:cNvPr id="92" name="テキスト ボックス 91"/>
        <xdr:cNvSpPr txBox="1"/>
      </xdr:nvSpPr>
      <xdr:spPr>
        <a:xfrm>
          <a:off x="1828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48986</xdr:rowOff>
    </xdr:from>
    <xdr:to>
      <xdr:col>1</xdr:col>
      <xdr:colOff>676275</xdr:colOff>
      <xdr:row>36</xdr:row>
      <xdr:rowOff>150586</xdr:rowOff>
    </xdr:to>
    <xdr:sp macro="" textlink="">
      <xdr:nvSpPr>
        <xdr:cNvPr id="93" name="円/楕円 92"/>
        <xdr:cNvSpPr/>
      </xdr:nvSpPr>
      <xdr:spPr>
        <a:xfrm>
          <a:off x="12700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160763</xdr:rowOff>
    </xdr:from>
    <xdr:ext cx="762000" cy="259045"/>
    <xdr:sp macro="" textlink="">
      <xdr:nvSpPr>
        <xdr:cNvPr id="94" name="テキスト ボックス 93"/>
        <xdr:cNvSpPr txBox="1"/>
      </xdr:nvSpPr>
      <xdr:spPr>
        <a:xfrm>
          <a:off x="939800" y="599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年度に比べ、委託料</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賃金、需用費、旅費の増により、物件費にかかる経常収支比率は増加した。いわゆる合併による普通交付税の算定の特例の終了も見据え、施設の見直しを中心に、引き続き物件費の抑制に努める。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41275</xdr:rowOff>
    </xdr:from>
    <xdr:to>
      <xdr:col>24</xdr:col>
      <xdr:colOff>31750</xdr:colOff>
      <xdr:row>15</xdr:row>
      <xdr:rowOff>81280</xdr:rowOff>
    </xdr:to>
    <xdr:cxnSp macro="">
      <xdr:nvCxnSpPr>
        <xdr:cNvPr id="123" name="直線コネクタ 122"/>
        <xdr:cNvCxnSpPr/>
      </xdr:nvCxnSpPr>
      <xdr:spPr>
        <a:xfrm>
          <a:off x="15671800" y="261302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116857</xdr:rowOff>
    </xdr:from>
    <xdr:ext cx="762000" cy="259045"/>
    <xdr:sp macro="" textlink="">
      <xdr:nvSpPr>
        <xdr:cNvPr id="124" name="物件費平均値テキスト"/>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29845</xdr:rowOff>
    </xdr:from>
    <xdr:to>
      <xdr:col>22</xdr:col>
      <xdr:colOff>565150</xdr:colOff>
      <xdr:row>15</xdr:row>
      <xdr:rowOff>41275</xdr:rowOff>
    </xdr:to>
    <xdr:cxnSp macro="">
      <xdr:nvCxnSpPr>
        <xdr:cNvPr id="126" name="直線コネクタ 125"/>
        <xdr:cNvCxnSpPr/>
      </xdr:nvCxnSpPr>
      <xdr:spPr>
        <a:xfrm>
          <a:off x="14782800" y="260159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8" name="テキスト ボックス 127"/>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12700</xdr:rowOff>
    </xdr:from>
    <xdr:to>
      <xdr:col>21</xdr:col>
      <xdr:colOff>361950</xdr:colOff>
      <xdr:row>15</xdr:row>
      <xdr:rowOff>29845</xdr:rowOff>
    </xdr:to>
    <xdr:cxnSp macro="">
      <xdr:nvCxnSpPr>
        <xdr:cNvPr id="129" name="直線コネクタ 128"/>
        <xdr:cNvCxnSpPr/>
      </xdr:nvCxnSpPr>
      <xdr:spPr>
        <a:xfrm>
          <a:off x="13893800" y="258445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8272</xdr:rowOff>
    </xdr:from>
    <xdr:ext cx="762000" cy="259045"/>
    <xdr:sp macro="" textlink="">
      <xdr:nvSpPr>
        <xdr:cNvPr id="131" name="テキスト ボックス 130"/>
        <xdr:cNvSpPr txBox="1"/>
      </xdr:nvSpPr>
      <xdr:spPr>
        <a:xfrm>
          <a:off x="14401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12700</xdr:rowOff>
    </xdr:from>
    <xdr:to>
      <xdr:col>20</xdr:col>
      <xdr:colOff>158750</xdr:colOff>
      <xdr:row>15</xdr:row>
      <xdr:rowOff>29845</xdr:rowOff>
    </xdr:to>
    <xdr:cxnSp macro="">
      <xdr:nvCxnSpPr>
        <xdr:cNvPr id="132" name="直線コネクタ 131"/>
        <xdr:cNvCxnSpPr/>
      </xdr:nvCxnSpPr>
      <xdr:spPr>
        <a:xfrm flipV="1">
          <a:off x="13004800" y="258445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156862</xdr:rowOff>
    </xdr:from>
    <xdr:ext cx="762000" cy="259045"/>
    <xdr:sp macro="" textlink="">
      <xdr:nvSpPr>
        <xdr:cNvPr id="134" name="テキスト ボックス 133"/>
        <xdr:cNvSpPr txBox="1"/>
      </xdr:nvSpPr>
      <xdr:spPr>
        <a:xfrm>
          <a:off x="13512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35" name="フローチャート : 判断 134"/>
        <xdr:cNvSpPr/>
      </xdr:nvSpPr>
      <xdr:spPr>
        <a:xfrm>
          <a:off x="12954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50817</xdr:rowOff>
    </xdr:from>
    <xdr:ext cx="762000" cy="259045"/>
    <xdr:sp macro="" textlink="">
      <xdr:nvSpPr>
        <xdr:cNvPr id="136" name="テキスト ボックス 135"/>
        <xdr:cNvSpPr txBox="1"/>
      </xdr:nvSpPr>
      <xdr:spPr>
        <a:xfrm>
          <a:off x="12623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30480</xdr:rowOff>
    </xdr:from>
    <xdr:to>
      <xdr:col>24</xdr:col>
      <xdr:colOff>82550</xdr:colOff>
      <xdr:row>15</xdr:row>
      <xdr:rowOff>132080</xdr:rowOff>
    </xdr:to>
    <xdr:sp macro="" textlink="">
      <xdr:nvSpPr>
        <xdr:cNvPr id="142" name="円/楕円 141"/>
        <xdr:cNvSpPr/>
      </xdr:nvSpPr>
      <xdr:spPr>
        <a:xfrm>
          <a:off x="164592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47007</xdr:rowOff>
    </xdr:from>
    <xdr:ext cx="762000" cy="259045"/>
    <xdr:sp macro="" textlink="">
      <xdr:nvSpPr>
        <xdr:cNvPr id="143" name="物件費該当値テキスト"/>
        <xdr:cNvSpPr txBox="1"/>
      </xdr:nvSpPr>
      <xdr:spPr>
        <a:xfrm>
          <a:off x="16598900" y="24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161925</xdr:rowOff>
    </xdr:from>
    <xdr:to>
      <xdr:col>22</xdr:col>
      <xdr:colOff>615950</xdr:colOff>
      <xdr:row>15</xdr:row>
      <xdr:rowOff>92075</xdr:rowOff>
    </xdr:to>
    <xdr:sp macro="" textlink="">
      <xdr:nvSpPr>
        <xdr:cNvPr id="144" name="円/楕円 143"/>
        <xdr:cNvSpPr/>
      </xdr:nvSpPr>
      <xdr:spPr>
        <a:xfrm>
          <a:off x="15621000" y="2562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102252</xdr:rowOff>
    </xdr:from>
    <xdr:ext cx="736600" cy="259045"/>
    <xdr:sp macro="" textlink="">
      <xdr:nvSpPr>
        <xdr:cNvPr id="145" name="テキスト ボックス 144"/>
        <xdr:cNvSpPr txBox="1"/>
      </xdr:nvSpPr>
      <xdr:spPr>
        <a:xfrm>
          <a:off x="15290800" y="2331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150495</xdr:rowOff>
    </xdr:from>
    <xdr:to>
      <xdr:col>21</xdr:col>
      <xdr:colOff>412750</xdr:colOff>
      <xdr:row>15</xdr:row>
      <xdr:rowOff>80645</xdr:rowOff>
    </xdr:to>
    <xdr:sp macro="" textlink="">
      <xdr:nvSpPr>
        <xdr:cNvPr id="146" name="円/楕円 145"/>
        <xdr:cNvSpPr/>
      </xdr:nvSpPr>
      <xdr:spPr>
        <a:xfrm>
          <a:off x="14732000" y="255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90822</xdr:rowOff>
    </xdr:from>
    <xdr:ext cx="762000" cy="259045"/>
    <xdr:sp macro="" textlink="">
      <xdr:nvSpPr>
        <xdr:cNvPr id="147" name="テキスト ボックス 146"/>
        <xdr:cNvSpPr txBox="1"/>
      </xdr:nvSpPr>
      <xdr:spPr>
        <a:xfrm>
          <a:off x="14401800" y="231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133350</xdr:rowOff>
    </xdr:from>
    <xdr:to>
      <xdr:col>20</xdr:col>
      <xdr:colOff>209550</xdr:colOff>
      <xdr:row>15</xdr:row>
      <xdr:rowOff>63500</xdr:rowOff>
    </xdr:to>
    <xdr:sp macro="" textlink="">
      <xdr:nvSpPr>
        <xdr:cNvPr id="148" name="円/楕円 147"/>
        <xdr:cNvSpPr/>
      </xdr:nvSpPr>
      <xdr:spPr>
        <a:xfrm>
          <a:off x="13843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73677</xdr:rowOff>
    </xdr:from>
    <xdr:ext cx="762000" cy="259045"/>
    <xdr:sp macro="" textlink="">
      <xdr:nvSpPr>
        <xdr:cNvPr id="149" name="テキスト ボックス 148"/>
        <xdr:cNvSpPr txBox="1"/>
      </xdr:nvSpPr>
      <xdr:spPr>
        <a:xfrm>
          <a:off x="13512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150495</xdr:rowOff>
    </xdr:from>
    <xdr:to>
      <xdr:col>19</xdr:col>
      <xdr:colOff>6350</xdr:colOff>
      <xdr:row>15</xdr:row>
      <xdr:rowOff>80645</xdr:rowOff>
    </xdr:to>
    <xdr:sp macro="" textlink="">
      <xdr:nvSpPr>
        <xdr:cNvPr id="150" name="円/楕円 149"/>
        <xdr:cNvSpPr/>
      </xdr:nvSpPr>
      <xdr:spPr>
        <a:xfrm>
          <a:off x="12954000" y="255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65422</xdr:rowOff>
    </xdr:from>
    <xdr:ext cx="762000" cy="259045"/>
    <xdr:sp macro="" textlink="">
      <xdr:nvSpPr>
        <xdr:cNvPr id="151" name="テキスト ボックス 150"/>
        <xdr:cNvSpPr txBox="1"/>
      </xdr:nvSpPr>
      <xdr:spPr>
        <a:xfrm>
          <a:off x="12623800" y="263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年度の経常的な扶助費は、平成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年度とそれほど大きな動きはないが、生活保護費に係る特定財源が交付</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等となったため、扶助費にかかる経常収支比率は</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した。引き続き、生活保護受給者の自立を促していく。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78015</xdr:rowOff>
    </xdr:from>
    <xdr:to>
      <xdr:col>7</xdr:col>
      <xdr:colOff>15875</xdr:colOff>
      <xdr:row>55</xdr:row>
      <xdr:rowOff>69850</xdr:rowOff>
    </xdr:to>
    <xdr:cxnSp macro="">
      <xdr:nvCxnSpPr>
        <xdr:cNvPr id="186" name="直線コネクタ 185"/>
        <xdr:cNvCxnSpPr/>
      </xdr:nvCxnSpPr>
      <xdr:spPr>
        <a:xfrm>
          <a:off x="3987800" y="9336315"/>
          <a:ext cx="8382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97262</xdr:rowOff>
    </xdr:from>
    <xdr:ext cx="762000" cy="259045"/>
    <xdr:sp macro="" textlink="">
      <xdr:nvSpPr>
        <xdr:cNvPr id="187" name="扶助費平均値テキスト"/>
        <xdr:cNvSpPr txBox="1"/>
      </xdr:nvSpPr>
      <xdr:spPr>
        <a:xfrm>
          <a:off x="4914900" y="969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78015</xdr:rowOff>
    </xdr:from>
    <xdr:to>
      <xdr:col>5</xdr:col>
      <xdr:colOff>549275</xdr:colOff>
      <xdr:row>54</xdr:row>
      <xdr:rowOff>159657</xdr:rowOff>
    </xdr:to>
    <xdr:cxnSp macro="">
      <xdr:nvCxnSpPr>
        <xdr:cNvPr id="189" name="直線コネクタ 188"/>
        <xdr:cNvCxnSpPr/>
      </xdr:nvCxnSpPr>
      <xdr:spPr>
        <a:xfrm flipV="1">
          <a:off x="3098800" y="9336315"/>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1" name="テキスト ボックス 190"/>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61685</xdr:rowOff>
    </xdr:from>
    <xdr:to>
      <xdr:col>4</xdr:col>
      <xdr:colOff>346075</xdr:colOff>
      <xdr:row>54</xdr:row>
      <xdr:rowOff>159657</xdr:rowOff>
    </xdr:to>
    <xdr:cxnSp macro="">
      <xdr:nvCxnSpPr>
        <xdr:cNvPr id="192" name="直線コネクタ 191"/>
        <xdr:cNvCxnSpPr/>
      </xdr:nvCxnSpPr>
      <xdr:spPr>
        <a:xfrm>
          <a:off x="2209800" y="93199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194" name="テキスト ボックス 19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61685</xdr:rowOff>
    </xdr:from>
    <xdr:to>
      <xdr:col>3</xdr:col>
      <xdr:colOff>142875</xdr:colOff>
      <xdr:row>54</xdr:row>
      <xdr:rowOff>94343</xdr:rowOff>
    </xdr:to>
    <xdr:cxnSp macro="">
      <xdr:nvCxnSpPr>
        <xdr:cNvPr id="195" name="直線コネクタ 194"/>
        <xdr:cNvCxnSpPr/>
      </xdr:nvCxnSpPr>
      <xdr:spPr>
        <a:xfrm flipV="1">
          <a:off x="1320800" y="93199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198" name="フローチャート : 判断 197"/>
        <xdr:cNvSpPr/>
      </xdr:nvSpPr>
      <xdr:spPr>
        <a:xfrm>
          <a:off x="1270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122662</xdr:rowOff>
    </xdr:from>
    <xdr:ext cx="762000" cy="259045"/>
    <xdr:sp macro="" textlink="">
      <xdr:nvSpPr>
        <xdr:cNvPr id="199" name="テキスト ボックス 198"/>
        <xdr:cNvSpPr txBox="1"/>
      </xdr:nvSpPr>
      <xdr:spPr>
        <a:xfrm>
          <a:off x="939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5" name="円/楕円 204"/>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6"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27215</xdr:rowOff>
    </xdr:from>
    <xdr:to>
      <xdr:col>5</xdr:col>
      <xdr:colOff>600075</xdr:colOff>
      <xdr:row>54</xdr:row>
      <xdr:rowOff>128815</xdr:rowOff>
    </xdr:to>
    <xdr:sp macro="" textlink="">
      <xdr:nvSpPr>
        <xdr:cNvPr id="207" name="円/楕円 206"/>
        <xdr:cNvSpPr/>
      </xdr:nvSpPr>
      <xdr:spPr>
        <a:xfrm>
          <a:off x="3937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138992</xdr:rowOff>
    </xdr:from>
    <xdr:ext cx="736600" cy="259045"/>
    <xdr:sp macro="" textlink="">
      <xdr:nvSpPr>
        <xdr:cNvPr id="208" name="テキスト ボックス 207"/>
        <xdr:cNvSpPr txBox="1"/>
      </xdr:nvSpPr>
      <xdr:spPr>
        <a:xfrm>
          <a:off x="3606800" y="905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09" name="円/楕円 208"/>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0" name="テキスト ボックス 209"/>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xdr:rowOff>
    </xdr:from>
    <xdr:to>
      <xdr:col>3</xdr:col>
      <xdr:colOff>193675</xdr:colOff>
      <xdr:row>54</xdr:row>
      <xdr:rowOff>112485</xdr:rowOff>
    </xdr:to>
    <xdr:sp macro="" textlink="">
      <xdr:nvSpPr>
        <xdr:cNvPr id="211" name="円/楕円 210"/>
        <xdr:cNvSpPr/>
      </xdr:nvSpPr>
      <xdr:spPr>
        <a:xfrm>
          <a:off x="2159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122662</xdr:rowOff>
    </xdr:from>
    <xdr:ext cx="762000" cy="259045"/>
    <xdr:sp macro="" textlink="">
      <xdr:nvSpPr>
        <xdr:cNvPr id="212" name="テキスト ボックス 211"/>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43543</xdr:rowOff>
    </xdr:from>
    <xdr:to>
      <xdr:col>1</xdr:col>
      <xdr:colOff>676275</xdr:colOff>
      <xdr:row>54</xdr:row>
      <xdr:rowOff>145143</xdr:rowOff>
    </xdr:to>
    <xdr:sp macro="" textlink="">
      <xdr:nvSpPr>
        <xdr:cNvPr id="213" name="円/楕円 212"/>
        <xdr:cNvSpPr/>
      </xdr:nvSpPr>
      <xdr:spPr>
        <a:xfrm>
          <a:off x="1270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129920</xdr:rowOff>
    </xdr:from>
    <xdr:ext cx="762000" cy="259045"/>
    <xdr:sp macro="" textlink="">
      <xdr:nvSpPr>
        <xdr:cNvPr id="214" name="テキスト ボックス 213"/>
        <xdr:cNvSpPr txBox="1"/>
      </xdr:nvSpPr>
      <xdr:spPr>
        <a:xfrm>
          <a:off x="939800" y="938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a:solidFill>
                <a:schemeClr val="dk1"/>
              </a:solidFill>
              <a:effectLst/>
              <a:latin typeface="+mn-lt"/>
              <a:ea typeface="+mn-ea"/>
              <a:cs typeface="+mn-cs"/>
            </a:rPr>
            <a:t>超高齢社会への移行を反映し、経常経費充当一般財源額において、なかんずく、後期高齢者医療事業及び介護保険事業への繰出金の増額が顕著であり、平成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年度に比べ</a:t>
          </a:r>
          <a:r>
            <a:rPr lang="ja-JP" altLang="en-US" sz="1100">
              <a:solidFill>
                <a:schemeClr val="dk1"/>
              </a:solidFill>
              <a:effectLst/>
              <a:latin typeface="+mn-lt"/>
              <a:ea typeface="+mn-ea"/>
              <a:cs typeface="+mn-cs"/>
            </a:rPr>
            <a:t>合わせて</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億円程度増加している。後期高齢者医療事業及び介護保険事業への繰出金の増額は今後も避けられないと考えられることから、他の経常経費の抑制に努める。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57</xdr:row>
      <xdr:rowOff>6350</xdr:rowOff>
    </xdr:to>
    <xdr:cxnSp macro="">
      <xdr:nvCxnSpPr>
        <xdr:cNvPr id="247" name="直線コネクタ 246"/>
        <xdr:cNvCxnSpPr/>
      </xdr:nvCxnSpPr>
      <xdr:spPr>
        <a:xfrm flipV="1">
          <a:off x="15671800" y="97282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8"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114300</xdr:rowOff>
    </xdr:from>
    <xdr:to>
      <xdr:col>22</xdr:col>
      <xdr:colOff>565150</xdr:colOff>
      <xdr:row>57</xdr:row>
      <xdr:rowOff>6350</xdr:rowOff>
    </xdr:to>
    <xdr:cxnSp macro="">
      <xdr:nvCxnSpPr>
        <xdr:cNvPr id="250" name="直線コネクタ 249"/>
        <xdr:cNvCxnSpPr/>
      </xdr:nvCxnSpPr>
      <xdr:spPr>
        <a:xfrm>
          <a:off x="14782800" y="9715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2" name="テキスト ボックス 25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76200</xdr:rowOff>
    </xdr:from>
    <xdr:to>
      <xdr:col>21</xdr:col>
      <xdr:colOff>361950</xdr:colOff>
      <xdr:row>56</xdr:row>
      <xdr:rowOff>114300</xdr:rowOff>
    </xdr:to>
    <xdr:cxnSp macro="">
      <xdr:nvCxnSpPr>
        <xdr:cNvPr id="253" name="直線コネクタ 252"/>
        <xdr:cNvCxnSpPr/>
      </xdr:nvCxnSpPr>
      <xdr:spPr>
        <a:xfrm>
          <a:off x="13893800" y="9677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5" name="テキスト ボックス 254"/>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xdr:rowOff>
    </xdr:from>
    <xdr:to>
      <xdr:col>20</xdr:col>
      <xdr:colOff>158750</xdr:colOff>
      <xdr:row>56</xdr:row>
      <xdr:rowOff>76200</xdr:rowOff>
    </xdr:to>
    <xdr:cxnSp macro="">
      <xdr:nvCxnSpPr>
        <xdr:cNvPr id="256" name="直線コネクタ 255"/>
        <xdr:cNvCxnSpPr/>
      </xdr:nvCxnSpPr>
      <xdr:spPr>
        <a:xfrm>
          <a:off x="13004800" y="9613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8" name="テキスト ボックス 257"/>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66" name="円/楕円 265"/>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48277</xdr:rowOff>
    </xdr:from>
    <xdr:ext cx="762000" cy="259045"/>
    <xdr:sp macro="" textlink="">
      <xdr:nvSpPr>
        <xdr:cNvPr id="267" name="その他該当値テキスト"/>
        <xdr:cNvSpPr txBox="1"/>
      </xdr:nvSpPr>
      <xdr:spPr>
        <a:xfrm>
          <a:off x="16598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127000</xdr:rowOff>
    </xdr:from>
    <xdr:to>
      <xdr:col>22</xdr:col>
      <xdr:colOff>615950</xdr:colOff>
      <xdr:row>57</xdr:row>
      <xdr:rowOff>57150</xdr:rowOff>
    </xdr:to>
    <xdr:sp macro="" textlink="">
      <xdr:nvSpPr>
        <xdr:cNvPr id="268" name="円/楕円 267"/>
        <xdr:cNvSpPr/>
      </xdr:nvSpPr>
      <xdr:spPr>
        <a:xfrm>
          <a:off x="156210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41927</xdr:rowOff>
    </xdr:from>
    <xdr:ext cx="736600" cy="259045"/>
    <xdr:sp macro="" textlink="">
      <xdr:nvSpPr>
        <xdr:cNvPr id="269" name="テキスト ボックス 268"/>
        <xdr:cNvSpPr txBox="1"/>
      </xdr:nvSpPr>
      <xdr:spPr>
        <a:xfrm>
          <a:off x="15290800" y="9814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63500</xdr:rowOff>
    </xdr:from>
    <xdr:to>
      <xdr:col>21</xdr:col>
      <xdr:colOff>412750</xdr:colOff>
      <xdr:row>56</xdr:row>
      <xdr:rowOff>165100</xdr:rowOff>
    </xdr:to>
    <xdr:sp macro="" textlink="">
      <xdr:nvSpPr>
        <xdr:cNvPr id="270" name="円/楕円 269"/>
        <xdr:cNvSpPr/>
      </xdr:nvSpPr>
      <xdr:spPr>
        <a:xfrm>
          <a:off x="14732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149877</xdr:rowOff>
    </xdr:from>
    <xdr:ext cx="762000" cy="259045"/>
    <xdr:sp macro="" textlink="">
      <xdr:nvSpPr>
        <xdr:cNvPr id="271" name="テキスト ボックス 270"/>
        <xdr:cNvSpPr txBox="1"/>
      </xdr:nvSpPr>
      <xdr:spPr>
        <a:xfrm>
          <a:off x="14401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25400</xdr:rowOff>
    </xdr:from>
    <xdr:to>
      <xdr:col>20</xdr:col>
      <xdr:colOff>209550</xdr:colOff>
      <xdr:row>56</xdr:row>
      <xdr:rowOff>127000</xdr:rowOff>
    </xdr:to>
    <xdr:sp macro="" textlink="">
      <xdr:nvSpPr>
        <xdr:cNvPr id="272" name="円/楕円 271"/>
        <xdr:cNvSpPr/>
      </xdr:nvSpPr>
      <xdr:spPr>
        <a:xfrm>
          <a:off x="138430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111777</xdr:rowOff>
    </xdr:from>
    <xdr:ext cx="762000" cy="259045"/>
    <xdr:sp macro="" textlink="">
      <xdr:nvSpPr>
        <xdr:cNvPr id="273" name="テキスト ボックス 272"/>
        <xdr:cNvSpPr txBox="1"/>
      </xdr:nvSpPr>
      <xdr:spPr>
        <a:xfrm>
          <a:off x="13512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74" name="円/楕円 273"/>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75" name="テキスト ボックス 274"/>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松阪</a:t>
          </a:r>
          <a:r>
            <a:rPr lang="ja-JP" altLang="ja-JP" sz="1100">
              <a:solidFill>
                <a:schemeClr val="dk1"/>
              </a:solidFill>
              <a:effectLst/>
              <a:latin typeface="+mn-lt"/>
              <a:ea typeface="+mn-ea"/>
              <a:cs typeface="+mn-cs"/>
            </a:rPr>
            <a:t>市は</a:t>
          </a:r>
          <a:r>
            <a:rPr lang="ja-JP" altLang="ja-JP" sz="1100" b="0" i="0" baseline="0">
              <a:solidFill>
                <a:schemeClr val="dk1"/>
              </a:solidFill>
              <a:effectLst/>
              <a:latin typeface="+mn-lt"/>
              <a:ea typeface="+mn-ea"/>
              <a:cs typeface="+mn-cs"/>
            </a:rPr>
            <a:t>、し尿処理・常備消防業務等を一部事務組合で行っているため、類似団体平均値に比べ、経常収支比率が高い。</a:t>
          </a:r>
          <a:r>
            <a:rPr lang="ja-JP" altLang="en-US" sz="1100" b="0" i="0" baseline="0">
              <a:solidFill>
                <a:schemeClr val="dk1"/>
              </a:solidFill>
              <a:effectLst/>
              <a:latin typeface="+mn-lt"/>
              <a:ea typeface="+mn-ea"/>
              <a:cs typeface="+mn-cs"/>
            </a:rPr>
            <a:t>加えて今年度は病院事業会計の出資金を補助金へ組替（</a:t>
          </a:r>
          <a:r>
            <a:rPr lang="en-US" altLang="ja-JP" sz="1100" b="0" i="0" baseline="0">
              <a:solidFill>
                <a:schemeClr val="dk1"/>
              </a:solidFill>
              <a:effectLst/>
              <a:latin typeface="+mn-lt"/>
              <a:ea typeface="+mn-ea"/>
              <a:cs typeface="+mn-cs"/>
            </a:rPr>
            <a:t>4.4</a:t>
          </a:r>
          <a:r>
            <a:rPr lang="ja-JP" altLang="en-US" sz="1100" b="0" i="0" baseline="0">
              <a:solidFill>
                <a:schemeClr val="dk1"/>
              </a:solidFill>
              <a:effectLst/>
              <a:latin typeface="+mn-lt"/>
              <a:ea typeface="+mn-ea"/>
              <a:cs typeface="+mn-cs"/>
            </a:rPr>
            <a:t>億円）などの要因により増加となっている。</a:t>
          </a:r>
          <a:r>
            <a:rPr lang="ja-JP" altLang="ja-JP" sz="1100" b="0" i="0" baseline="0">
              <a:solidFill>
                <a:schemeClr val="dk1"/>
              </a:solidFill>
              <a:effectLst/>
              <a:latin typeface="+mn-lt"/>
              <a:ea typeface="+mn-ea"/>
              <a:cs typeface="+mn-cs"/>
            </a:rPr>
            <a:t>引き続き、法適用企業に対しては繰出基準を基本として、経営の健全化を求めるとともに、一部事務組合等の適正化、「補助金等に関する基本方針」に基づく補助金等の適正執行を徹底する。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42635</xdr:rowOff>
    </xdr:from>
    <xdr:to>
      <xdr:col>24</xdr:col>
      <xdr:colOff>31750</xdr:colOff>
      <xdr:row>39</xdr:row>
      <xdr:rowOff>129722</xdr:rowOff>
    </xdr:to>
    <xdr:cxnSp macro="">
      <xdr:nvCxnSpPr>
        <xdr:cNvPr id="310" name="直線コネクタ 309"/>
        <xdr:cNvCxnSpPr/>
      </xdr:nvCxnSpPr>
      <xdr:spPr>
        <a:xfrm>
          <a:off x="15671800" y="6729185"/>
          <a:ext cx="8382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149877</xdr:rowOff>
    </xdr:from>
    <xdr:ext cx="762000" cy="259045"/>
    <xdr:sp macro="" textlink="">
      <xdr:nvSpPr>
        <xdr:cNvPr id="311" name="補助費等平均値テキスト"/>
        <xdr:cNvSpPr txBox="1"/>
      </xdr:nvSpPr>
      <xdr:spPr>
        <a:xfrm>
          <a:off x="16598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127000</xdr:rowOff>
    </xdr:from>
    <xdr:to>
      <xdr:col>22</xdr:col>
      <xdr:colOff>565150</xdr:colOff>
      <xdr:row>39</xdr:row>
      <xdr:rowOff>42635</xdr:rowOff>
    </xdr:to>
    <xdr:cxnSp macro="">
      <xdr:nvCxnSpPr>
        <xdr:cNvPr id="313" name="直線コネクタ 312"/>
        <xdr:cNvCxnSpPr/>
      </xdr:nvCxnSpPr>
      <xdr:spPr>
        <a:xfrm>
          <a:off x="14782800" y="6642100"/>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95449</xdr:rowOff>
    </xdr:from>
    <xdr:ext cx="736600" cy="259045"/>
    <xdr:sp macro="" textlink="">
      <xdr:nvSpPr>
        <xdr:cNvPr id="315" name="テキスト ボックス 314"/>
        <xdr:cNvSpPr txBox="1"/>
      </xdr:nvSpPr>
      <xdr:spPr>
        <a:xfrm>
          <a:off x="15290800" y="592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127000</xdr:rowOff>
    </xdr:from>
    <xdr:to>
      <xdr:col>21</xdr:col>
      <xdr:colOff>361950</xdr:colOff>
      <xdr:row>39</xdr:row>
      <xdr:rowOff>20865</xdr:rowOff>
    </xdr:to>
    <xdr:cxnSp macro="">
      <xdr:nvCxnSpPr>
        <xdr:cNvPr id="316" name="直線コネクタ 315"/>
        <xdr:cNvCxnSpPr/>
      </xdr:nvCxnSpPr>
      <xdr:spPr>
        <a:xfrm flipV="1">
          <a:off x="13893800" y="66421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95449</xdr:rowOff>
    </xdr:from>
    <xdr:ext cx="762000" cy="259045"/>
    <xdr:sp macro="" textlink="">
      <xdr:nvSpPr>
        <xdr:cNvPr id="318" name="テキスト ボックス 317"/>
        <xdr:cNvSpPr txBox="1"/>
      </xdr:nvSpPr>
      <xdr:spPr>
        <a:xfrm>
          <a:off x="14401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20865</xdr:rowOff>
    </xdr:from>
    <xdr:to>
      <xdr:col>20</xdr:col>
      <xdr:colOff>158750</xdr:colOff>
      <xdr:row>39</xdr:row>
      <xdr:rowOff>42635</xdr:rowOff>
    </xdr:to>
    <xdr:cxnSp macro="">
      <xdr:nvCxnSpPr>
        <xdr:cNvPr id="319" name="直線コネクタ 318"/>
        <xdr:cNvCxnSpPr/>
      </xdr:nvCxnSpPr>
      <xdr:spPr>
        <a:xfrm flipV="1">
          <a:off x="13004800" y="67074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62791</xdr:rowOff>
    </xdr:from>
    <xdr:ext cx="762000" cy="259045"/>
    <xdr:sp macro="" textlink="">
      <xdr:nvSpPr>
        <xdr:cNvPr id="321" name="テキスト ボックス 320"/>
        <xdr:cNvSpPr txBox="1"/>
      </xdr:nvSpPr>
      <xdr:spPr>
        <a:xfrm>
          <a:off x="13512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78922</xdr:rowOff>
    </xdr:from>
    <xdr:to>
      <xdr:col>19</xdr:col>
      <xdr:colOff>6350</xdr:colOff>
      <xdr:row>36</xdr:row>
      <xdr:rowOff>9072</xdr:rowOff>
    </xdr:to>
    <xdr:sp macro="" textlink="">
      <xdr:nvSpPr>
        <xdr:cNvPr id="322" name="フローチャート : 判断 321"/>
        <xdr:cNvSpPr/>
      </xdr:nvSpPr>
      <xdr:spPr>
        <a:xfrm>
          <a:off x="12954000" y="607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19249</xdr:rowOff>
    </xdr:from>
    <xdr:ext cx="762000" cy="259045"/>
    <xdr:sp macro="" textlink="">
      <xdr:nvSpPr>
        <xdr:cNvPr id="323" name="テキスト ボックス 322"/>
        <xdr:cNvSpPr txBox="1"/>
      </xdr:nvSpPr>
      <xdr:spPr>
        <a:xfrm>
          <a:off x="12623800" y="584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78922</xdr:rowOff>
    </xdr:from>
    <xdr:to>
      <xdr:col>24</xdr:col>
      <xdr:colOff>82550</xdr:colOff>
      <xdr:row>40</xdr:row>
      <xdr:rowOff>9072</xdr:rowOff>
    </xdr:to>
    <xdr:sp macro="" textlink="">
      <xdr:nvSpPr>
        <xdr:cNvPr id="329" name="円/楕円 328"/>
        <xdr:cNvSpPr/>
      </xdr:nvSpPr>
      <xdr:spPr>
        <a:xfrm>
          <a:off x="16459200" y="676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50999</xdr:rowOff>
    </xdr:from>
    <xdr:ext cx="762000" cy="259045"/>
    <xdr:sp macro="" textlink="">
      <xdr:nvSpPr>
        <xdr:cNvPr id="330" name="補助費等該当値テキスト"/>
        <xdr:cNvSpPr txBox="1"/>
      </xdr:nvSpPr>
      <xdr:spPr>
        <a:xfrm>
          <a:off x="165989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163285</xdr:rowOff>
    </xdr:from>
    <xdr:to>
      <xdr:col>22</xdr:col>
      <xdr:colOff>615950</xdr:colOff>
      <xdr:row>39</xdr:row>
      <xdr:rowOff>93435</xdr:rowOff>
    </xdr:to>
    <xdr:sp macro="" textlink="">
      <xdr:nvSpPr>
        <xdr:cNvPr id="331" name="円/楕円 330"/>
        <xdr:cNvSpPr/>
      </xdr:nvSpPr>
      <xdr:spPr>
        <a:xfrm>
          <a:off x="156210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78212</xdr:rowOff>
    </xdr:from>
    <xdr:ext cx="736600" cy="259045"/>
    <xdr:sp macro="" textlink="">
      <xdr:nvSpPr>
        <xdr:cNvPr id="332" name="テキスト ボックス 331"/>
        <xdr:cNvSpPr txBox="1"/>
      </xdr:nvSpPr>
      <xdr:spPr>
        <a:xfrm>
          <a:off x="15290800" y="6764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76200</xdr:rowOff>
    </xdr:from>
    <xdr:to>
      <xdr:col>21</xdr:col>
      <xdr:colOff>412750</xdr:colOff>
      <xdr:row>39</xdr:row>
      <xdr:rowOff>6350</xdr:rowOff>
    </xdr:to>
    <xdr:sp macro="" textlink="">
      <xdr:nvSpPr>
        <xdr:cNvPr id="333" name="円/楕円 332"/>
        <xdr:cNvSpPr/>
      </xdr:nvSpPr>
      <xdr:spPr>
        <a:xfrm>
          <a:off x="14732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162577</xdr:rowOff>
    </xdr:from>
    <xdr:ext cx="762000" cy="259045"/>
    <xdr:sp macro="" textlink="">
      <xdr:nvSpPr>
        <xdr:cNvPr id="334" name="テキスト ボックス 333"/>
        <xdr:cNvSpPr txBox="1"/>
      </xdr:nvSpPr>
      <xdr:spPr>
        <a:xfrm>
          <a:off x="14401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141515</xdr:rowOff>
    </xdr:from>
    <xdr:to>
      <xdr:col>20</xdr:col>
      <xdr:colOff>209550</xdr:colOff>
      <xdr:row>39</xdr:row>
      <xdr:rowOff>71665</xdr:rowOff>
    </xdr:to>
    <xdr:sp macro="" textlink="">
      <xdr:nvSpPr>
        <xdr:cNvPr id="335" name="円/楕円 334"/>
        <xdr:cNvSpPr/>
      </xdr:nvSpPr>
      <xdr:spPr>
        <a:xfrm>
          <a:off x="13843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56442</xdr:rowOff>
    </xdr:from>
    <xdr:ext cx="762000" cy="259045"/>
    <xdr:sp macro="" textlink="">
      <xdr:nvSpPr>
        <xdr:cNvPr id="336" name="テキスト ボックス 335"/>
        <xdr:cNvSpPr txBox="1"/>
      </xdr:nvSpPr>
      <xdr:spPr>
        <a:xfrm>
          <a:off x="13512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163285</xdr:rowOff>
    </xdr:from>
    <xdr:to>
      <xdr:col>19</xdr:col>
      <xdr:colOff>6350</xdr:colOff>
      <xdr:row>39</xdr:row>
      <xdr:rowOff>93435</xdr:rowOff>
    </xdr:to>
    <xdr:sp macro="" textlink="">
      <xdr:nvSpPr>
        <xdr:cNvPr id="337" name="円/楕円 336"/>
        <xdr:cNvSpPr/>
      </xdr:nvSpPr>
      <xdr:spPr>
        <a:xfrm>
          <a:off x="129540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78212</xdr:rowOff>
    </xdr:from>
    <xdr:ext cx="762000" cy="259045"/>
    <xdr:sp macro="" textlink="">
      <xdr:nvSpPr>
        <xdr:cNvPr id="338" name="テキスト ボックス 337"/>
        <xdr:cNvSpPr txBox="1"/>
      </xdr:nvSpPr>
      <xdr:spPr>
        <a:xfrm>
          <a:off x="12623800" y="67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近年、公共事業の選択と集中に努めてきた結果、公債費にかかる経常収支比率は減少傾向にある。引き続き、松阪市の償還能力の範囲内で、市債発行額の適正管理に努める。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81280</xdr:rowOff>
    </xdr:from>
    <xdr:to>
      <xdr:col>7</xdr:col>
      <xdr:colOff>15875</xdr:colOff>
      <xdr:row>75</xdr:row>
      <xdr:rowOff>127000</xdr:rowOff>
    </xdr:to>
    <xdr:cxnSp macro="">
      <xdr:nvCxnSpPr>
        <xdr:cNvPr id="367" name="直線コネクタ 366"/>
        <xdr:cNvCxnSpPr/>
      </xdr:nvCxnSpPr>
      <xdr:spPr>
        <a:xfrm flipV="1">
          <a:off x="3987800" y="1294003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53992</xdr:rowOff>
    </xdr:from>
    <xdr:ext cx="762000" cy="259045"/>
    <xdr:sp macro="" textlink="">
      <xdr:nvSpPr>
        <xdr:cNvPr id="368" name="公債費平均値テキスト"/>
        <xdr:cNvSpPr txBox="1"/>
      </xdr:nvSpPr>
      <xdr:spPr>
        <a:xfrm>
          <a:off x="4914900" y="12912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127000</xdr:rowOff>
    </xdr:from>
    <xdr:to>
      <xdr:col>5</xdr:col>
      <xdr:colOff>549275</xdr:colOff>
      <xdr:row>76</xdr:row>
      <xdr:rowOff>12700</xdr:rowOff>
    </xdr:to>
    <xdr:cxnSp macro="">
      <xdr:nvCxnSpPr>
        <xdr:cNvPr id="370" name="直線コネクタ 369"/>
        <xdr:cNvCxnSpPr/>
      </xdr:nvCxnSpPr>
      <xdr:spPr>
        <a:xfrm flipV="1">
          <a:off x="3098800" y="129857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13988</xdr:rowOff>
    </xdr:from>
    <xdr:ext cx="736600" cy="259045"/>
    <xdr:sp macro="" textlink="">
      <xdr:nvSpPr>
        <xdr:cNvPr id="372" name="テキスト ボックス 371"/>
        <xdr:cNvSpPr txBox="1"/>
      </xdr:nvSpPr>
      <xdr:spPr>
        <a:xfrm>
          <a:off x="3606800" y="13044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xdr:rowOff>
    </xdr:from>
    <xdr:to>
      <xdr:col>4</xdr:col>
      <xdr:colOff>346075</xdr:colOff>
      <xdr:row>76</xdr:row>
      <xdr:rowOff>35561</xdr:rowOff>
    </xdr:to>
    <xdr:cxnSp macro="">
      <xdr:nvCxnSpPr>
        <xdr:cNvPr id="373" name="直線コネクタ 372"/>
        <xdr:cNvCxnSpPr/>
      </xdr:nvCxnSpPr>
      <xdr:spPr>
        <a:xfrm flipV="1">
          <a:off x="2209800" y="130429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67962</xdr:rowOff>
    </xdr:from>
    <xdr:ext cx="762000" cy="259045"/>
    <xdr:sp macro="" textlink="">
      <xdr:nvSpPr>
        <xdr:cNvPr id="375" name="テキスト ボックス 374"/>
        <xdr:cNvSpPr txBox="1"/>
      </xdr:nvSpPr>
      <xdr:spPr>
        <a:xfrm>
          <a:off x="2717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35561</xdr:rowOff>
    </xdr:from>
    <xdr:to>
      <xdr:col>3</xdr:col>
      <xdr:colOff>142875</xdr:colOff>
      <xdr:row>76</xdr:row>
      <xdr:rowOff>41275</xdr:rowOff>
    </xdr:to>
    <xdr:cxnSp macro="">
      <xdr:nvCxnSpPr>
        <xdr:cNvPr id="376" name="直線コネクタ 375"/>
        <xdr:cNvCxnSpPr/>
      </xdr:nvCxnSpPr>
      <xdr:spPr>
        <a:xfrm flipV="1">
          <a:off x="1320800" y="1306576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79392</xdr:rowOff>
    </xdr:from>
    <xdr:ext cx="762000" cy="259045"/>
    <xdr:sp macro="" textlink="">
      <xdr:nvSpPr>
        <xdr:cNvPr id="378" name="テキスト ボックス 377"/>
        <xdr:cNvSpPr txBox="1"/>
      </xdr:nvSpPr>
      <xdr:spPr>
        <a:xfrm>
          <a:off x="1828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9" name="フローチャート : 判断 378"/>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80" name="テキスト ボックス 379"/>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30480</xdr:rowOff>
    </xdr:from>
    <xdr:to>
      <xdr:col>7</xdr:col>
      <xdr:colOff>66675</xdr:colOff>
      <xdr:row>75</xdr:row>
      <xdr:rowOff>132080</xdr:rowOff>
    </xdr:to>
    <xdr:sp macro="" textlink="">
      <xdr:nvSpPr>
        <xdr:cNvPr id="386" name="円/楕円 385"/>
        <xdr:cNvSpPr/>
      </xdr:nvSpPr>
      <xdr:spPr>
        <a:xfrm>
          <a:off x="47752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47007</xdr:rowOff>
    </xdr:from>
    <xdr:ext cx="762000" cy="259045"/>
    <xdr:sp macro="" textlink="">
      <xdr:nvSpPr>
        <xdr:cNvPr id="387" name="公債費該当値テキスト"/>
        <xdr:cNvSpPr txBox="1"/>
      </xdr:nvSpPr>
      <xdr:spPr>
        <a:xfrm>
          <a:off x="49149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76200</xdr:rowOff>
    </xdr:from>
    <xdr:to>
      <xdr:col>5</xdr:col>
      <xdr:colOff>600075</xdr:colOff>
      <xdr:row>76</xdr:row>
      <xdr:rowOff>6350</xdr:rowOff>
    </xdr:to>
    <xdr:sp macro="" textlink="">
      <xdr:nvSpPr>
        <xdr:cNvPr id="388" name="円/楕円 387"/>
        <xdr:cNvSpPr/>
      </xdr:nvSpPr>
      <xdr:spPr>
        <a:xfrm>
          <a:off x="3937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16527</xdr:rowOff>
    </xdr:from>
    <xdr:ext cx="736600" cy="259045"/>
    <xdr:sp macro="" textlink="">
      <xdr:nvSpPr>
        <xdr:cNvPr id="389" name="テキスト ボックス 388"/>
        <xdr:cNvSpPr txBox="1"/>
      </xdr:nvSpPr>
      <xdr:spPr>
        <a:xfrm>
          <a:off x="3606800" y="1270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133350</xdr:rowOff>
    </xdr:from>
    <xdr:to>
      <xdr:col>4</xdr:col>
      <xdr:colOff>396875</xdr:colOff>
      <xdr:row>76</xdr:row>
      <xdr:rowOff>63500</xdr:rowOff>
    </xdr:to>
    <xdr:sp macro="" textlink="">
      <xdr:nvSpPr>
        <xdr:cNvPr id="390" name="円/楕円 389"/>
        <xdr:cNvSpPr/>
      </xdr:nvSpPr>
      <xdr:spPr>
        <a:xfrm>
          <a:off x="3048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48277</xdr:rowOff>
    </xdr:from>
    <xdr:ext cx="762000" cy="259045"/>
    <xdr:sp macro="" textlink="">
      <xdr:nvSpPr>
        <xdr:cNvPr id="391" name="テキスト ボックス 390"/>
        <xdr:cNvSpPr txBox="1"/>
      </xdr:nvSpPr>
      <xdr:spPr>
        <a:xfrm>
          <a:off x="2717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156211</xdr:rowOff>
    </xdr:from>
    <xdr:to>
      <xdr:col>3</xdr:col>
      <xdr:colOff>193675</xdr:colOff>
      <xdr:row>76</xdr:row>
      <xdr:rowOff>86361</xdr:rowOff>
    </xdr:to>
    <xdr:sp macro="" textlink="">
      <xdr:nvSpPr>
        <xdr:cNvPr id="392" name="円/楕円 391"/>
        <xdr:cNvSpPr/>
      </xdr:nvSpPr>
      <xdr:spPr>
        <a:xfrm>
          <a:off x="2159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71138</xdr:rowOff>
    </xdr:from>
    <xdr:ext cx="762000" cy="259045"/>
    <xdr:sp macro="" textlink="">
      <xdr:nvSpPr>
        <xdr:cNvPr id="393" name="テキスト ボックス 392"/>
        <xdr:cNvSpPr txBox="1"/>
      </xdr:nvSpPr>
      <xdr:spPr>
        <a:xfrm>
          <a:off x="1828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161925</xdr:rowOff>
    </xdr:from>
    <xdr:to>
      <xdr:col>1</xdr:col>
      <xdr:colOff>676275</xdr:colOff>
      <xdr:row>76</xdr:row>
      <xdr:rowOff>92075</xdr:rowOff>
    </xdr:to>
    <xdr:sp macro="" textlink="">
      <xdr:nvSpPr>
        <xdr:cNvPr id="394" name="円/楕円 393"/>
        <xdr:cNvSpPr/>
      </xdr:nvSpPr>
      <xdr:spPr>
        <a:xfrm>
          <a:off x="1270000" y="1302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102252</xdr:rowOff>
    </xdr:from>
    <xdr:ext cx="762000" cy="259045"/>
    <xdr:sp macro="" textlink="">
      <xdr:nvSpPr>
        <xdr:cNvPr id="395" name="テキスト ボックス 394"/>
        <xdr:cNvSpPr txBox="1"/>
      </xdr:nvSpPr>
      <xdr:spPr>
        <a:xfrm>
          <a:off x="939800" y="1278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年度の公債費以外の経常経費充当一般財源額の伸びの要因は、主に、</a:t>
          </a:r>
          <a:r>
            <a:rPr lang="ja-JP" altLang="en-US" sz="1100" b="0" i="0" baseline="0">
              <a:solidFill>
                <a:schemeClr val="dk1"/>
              </a:solidFill>
              <a:effectLst/>
              <a:latin typeface="+mn-lt"/>
              <a:ea typeface="+mn-ea"/>
              <a:cs typeface="+mn-cs"/>
            </a:rPr>
            <a:t>繰出金</a:t>
          </a:r>
          <a:r>
            <a:rPr lang="ja-JP" altLang="ja-JP" sz="1100" b="0" i="0" baseline="0">
              <a:solidFill>
                <a:schemeClr val="dk1"/>
              </a:solidFill>
              <a:effectLst/>
              <a:latin typeface="+mn-lt"/>
              <a:ea typeface="+mn-ea"/>
              <a:cs typeface="+mn-cs"/>
            </a:rPr>
            <a:t>である。繰出金については、当面増額が避けられないことから、いわゆる合併による普通交付税の算定の特例の終了も見据え、施設の見直しを中心に、引き続き物件費等の他の経常経費の抑制に努める。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101854</xdr:rowOff>
    </xdr:from>
    <xdr:to>
      <xdr:col>24</xdr:col>
      <xdr:colOff>31750</xdr:colOff>
      <xdr:row>78</xdr:row>
      <xdr:rowOff>17272</xdr:rowOff>
    </xdr:to>
    <xdr:cxnSp macro="">
      <xdr:nvCxnSpPr>
        <xdr:cNvPr id="426" name="直線コネクタ 425"/>
        <xdr:cNvCxnSpPr/>
      </xdr:nvCxnSpPr>
      <xdr:spPr>
        <a:xfrm>
          <a:off x="15671800" y="13303504"/>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81297</xdr:rowOff>
    </xdr:from>
    <xdr:ext cx="762000" cy="259045"/>
    <xdr:sp macro="" textlink="">
      <xdr:nvSpPr>
        <xdr:cNvPr id="427" name="公債費以外平均値テキスト"/>
        <xdr:cNvSpPr txBox="1"/>
      </xdr:nvSpPr>
      <xdr:spPr>
        <a:xfrm>
          <a:off x="16598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65278</xdr:rowOff>
    </xdr:from>
    <xdr:to>
      <xdr:col>22</xdr:col>
      <xdr:colOff>565150</xdr:colOff>
      <xdr:row>77</xdr:row>
      <xdr:rowOff>101854</xdr:rowOff>
    </xdr:to>
    <xdr:cxnSp macro="">
      <xdr:nvCxnSpPr>
        <xdr:cNvPr id="429" name="直線コネクタ 428"/>
        <xdr:cNvCxnSpPr/>
      </xdr:nvCxnSpPr>
      <xdr:spPr>
        <a:xfrm>
          <a:off x="14782800" y="132669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31" name="テキスト ボックス 430"/>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5842</xdr:rowOff>
    </xdr:from>
    <xdr:to>
      <xdr:col>21</xdr:col>
      <xdr:colOff>361950</xdr:colOff>
      <xdr:row>77</xdr:row>
      <xdr:rowOff>65278</xdr:rowOff>
    </xdr:to>
    <xdr:cxnSp macro="">
      <xdr:nvCxnSpPr>
        <xdr:cNvPr id="432" name="直線コネクタ 431"/>
        <xdr:cNvCxnSpPr/>
      </xdr:nvCxnSpPr>
      <xdr:spPr>
        <a:xfrm>
          <a:off x="13893800" y="132074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4" name="テキスト ボックス 433"/>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5842</xdr:rowOff>
    </xdr:from>
    <xdr:to>
      <xdr:col>20</xdr:col>
      <xdr:colOff>158750</xdr:colOff>
      <xdr:row>77</xdr:row>
      <xdr:rowOff>28702</xdr:rowOff>
    </xdr:to>
    <xdr:cxnSp macro="">
      <xdr:nvCxnSpPr>
        <xdr:cNvPr id="435" name="直線コネクタ 434"/>
        <xdr:cNvCxnSpPr/>
      </xdr:nvCxnSpPr>
      <xdr:spPr>
        <a:xfrm flipV="1">
          <a:off x="13004800" y="1320749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59707</xdr:rowOff>
    </xdr:from>
    <xdr:ext cx="762000" cy="259045"/>
    <xdr:sp macro="" textlink="">
      <xdr:nvSpPr>
        <xdr:cNvPr id="437" name="テキスト ボックス 436"/>
        <xdr:cNvSpPr txBox="1"/>
      </xdr:nvSpPr>
      <xdr:spPr>
        <a:xfrm>
          <a:off x="13512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8" name="フローチャート : 判断 437"/>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55389</xdr:rowOff>
    </xdr:from>
    <xdr:ext cx="762000" cy="259045"/>
    <xdr:sp macro="" textlink="">
      <xdr:nvSpPr>
        <xdr:cNvPr id="439" name="テキスト ボックス 438"/>
        <xdr:cNvSpPr txBox="1"/>
      </xdr:nvSpPr>
      <xdr:spPr>
        <a:xfrm>
          <a:off x="12623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137922</xdr:rowOff>
    </xdr:from>
    <xdr:to>
      <xdr:col>24</xdr:col>
      <xdr:colOff>82550</xdr:colOff>
      <xdr:row>78</xdr:row>
      <xdr:rowOff>68072</xdr:rowOff>
    </xdr:to>
    <xdr:sp macro="" textlink="">
      <xdr:nvSpPr>
        <xdr:cNvPr id="445" name="円/楕円 444"/>
        <xdr:cNvSpPr/>
      </xdr:nvSpPr>
      <xdr:spPr>
        <a:xfrm>
          <a:off x="164592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109999</xdr:rowOff>
    </xdr:from>
    <xdr:ext cx="762000" cy="259045"/>
    <xdr:sp macro="" textlink="">
      <xdr:nvSpPr>
        <xdr:cNvPr id="446" name="公債費以外該当値テキスト"/>
        <xdr:cNvSpPr txBox="1"/>
      </xdr:nvSpPr>
      <xdr:spPr>
        <a:xfrm>
          <a:off x="165989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51054</xdr:rowOff>
    </xdr:from>
    <xdr:to>
      <xdr:col>22</xdr:col>
      <xdr:colOff>615950</xdr:colOff>
      <xdr:row>77</xdr:row>
      <xdr:rowOff>152654</xdr:rowOff>
    </xdr:to>
    <xdr:sp macro="" textlink="">
      <xdr:nvSpPr>
        <xdr:cNvPr id="447" name="円/楕円 446"/>
        <xdr:cNvSpPr/>
      </xdr:nvSpPr>
      <xdr:spPr>
        <a:xfrm>
          <a:off x="15621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137431</xdr:rowOff>
    </xdr:from>
    <xdr:ext cx="736600" cy="259045"/>
    <xdr:sp macro="" textlink="">
      <xdr:nvSpPr>
        <xdr:cNvPr id="448" name="テキスト ボックス 447"/>
        <xdr:cNvSpPr txBox="1"/>
      </xdr:nvSpPr>
      <xdr:spPr>
        <a:xfrm>
          <a:off x="15290800" y="13339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14478</xdr:rowOff>
    </xdr:from>
    <xdr:to>
      <xdr:col>21</xdr:col>
      <xdr:colOff>412750</xdr:colOff>
      <xdr:row>77</xdr:row>
      <xdr:rowOff>116078</xdr:rowOff>
    </xdr:to>
    <xdr:sp macro="" textlink="">
      <xdr:nvSpPr>
        <xdr:cNvPr id="449" name="円/楕円 448"/>
        <xdr:cNvSpPr/>
      </xdr:nvSpPr>
      <xdr:spPr>
        <a:xfrm>
          <a:off x="14732000" y="1321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100855</xdr:rowOff>
    </xdr:from>
    <xdr:ext cx="762000" cy="259045"/>
    <xdr:sp macro="" textlink="">
      <xdr:nvSpPr>
        <xdr:cNvPr id="450" name="テキスト ボックス 449"/>
        <xdr:cNvSpPr txBox="1"/>
      </xdr:nvSpPr>
      <xdr:spPr>
        <a:xfrm>
          <a:off x="144018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126492</xdr:rowOff>
    </xdr:from>
    <xdr:to>
      <xdr:col>20</xdr:col>
      <xdr:colOff>209550</xdr:colOff>
      <xdr:row>77</xdr:row>
      <xdr:rowOff>56642</xdr:rowOff>
    </xdr:to>
    <xdr:sp macro="" textlink="">
      <xdr:nvSpPr>
        <xdr:cNvPr id="451" name="円/楕円 450"/>
        <xdr:cNvSpPr/>
      </xdr:nvSpPr>
      <xdr:spPr>
        <a:xfrm>
          <a:off x="13843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66819</xdr:rowOff>
    </xdr:from>
    <xdr:ext cx="762000" cy="259045"/>
    <xdr:sp macro="" textlink="">
      <xdr:nvSpPr>
        <xdr:cNvPr id="452" name="テキスト ボックス 451"/>
        <xdr:cNvSpPr txBox="1"/>
      </xdr:nvSpPr>
      <xdr:spPr>
        <a:xfrm>
          <a:off x="13512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149352</xdr:rowOff>
    </xdr:from>
    <xdr:to>
      <xdr:col>19</xdr:col>
      <xdr:colOff>6350</xdr:colOff>
      <xdr:row>77</xdr:row>
      <xdr:rowOff>79502</xdr:rowOff>
    </xdr:to>
    <xdr:sp macro="" textlink="">
      <xdr:nvSpPr>
        <xdr:cNvPr id="453" name="円/楕円 452"/>
        <xdr:cNvSpPr/>
      </xdr:nvSpPr>
      <xdr:spPr>
        <a:xfrm>
          <a:off x="12954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64279</xdr:rowOff>
    </xdr:from>
    <xdr:ext cx="762000" cy="259045"/>
    <xdr:sp macro="" textlink="">
      <xdr:nvSpPr>
        <xdr:cNvPr id="454" name="テキスト ボックス 453"/>
        <xdr:cNvSpPr txBox="1"/>
      </xdr:nvSpPr>
      <xdr:spPr>
        <a:xfrm>
          <a:off x="12623800" y="1326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三重県松阪市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84511</xdr:rowOff>
    </xdr:from>
    <xdr:to>
      <xdr:col>4</xdr:col>
      <xdr:colOff>1117600</xdr:colOff>
      <xdr:row>15</xdr:row>
      <xdr:rowOff>17691</xdr:rowOff>
    </xdr:to>
    <xdr:cxnSp macro="">
      <xdr:nvCxnSpPr>
        <xdr:cNvPr id="48" name="直線コネクタ 47"/>
        <xdr:cNvCxnSpPr/>
      </xdr:nvCxnSpPr>
      <xdr:spPr bwMode="auto">
        <a:xfrm flipV="1">
          <a:off x="5003800" y="2532436"/>
          <a:ext cx="647700" cy="1046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130809</xdr:rowOff>
    </xdr:from>
    <xdr:ext cx="762000" cy="259045"/>
    <xdr:sp macro="" textlink="">
      <xdr:nvSpPr>
        <xdr:cNvPr id="49" name="人口1人当たり決算額の推移平均値テキスト130"/>
        <xdr:cNvSpPr txBox="1"/>
      </xdr:nvSpPr>
      <xdr:spPr>
        <a:xfrm>
          <a:off x="5740400" y="292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168636</xdr:rowOff>
    </xdr:from>
    <xdr:to>
      <xdr:col>4</xdr:col>
      <xdr:colOff>469900</xdr:colOff>
      <xdr:row>15</xdr:row>
      <xdr:rowOff>17691</xdr:rowOff>
    </xdr:to>
    <xdr:cxnSp macro="">
      <xdr:nvCxnSpPr>
        <xdr:cNvPr id="51" name="直線コネクタ 50"/>
        <xdr:cNvCxnSpPr/>
      </xdr:nvCxnSpPr>
      <xdr:spPr bwMode="auto">
        <a:xfrm>
          <a:off x="4305300" y="2616561"/>
          <a:ext cx="698500" cy="205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75259</xdr:rowOff>
    </xdr:from>
    <xdr:ext cx="736600" cy="259045"/>
    <xdr:sp macro="" textlink="">
      <xdr:nvSpPr>
        <xdr:cNvPr id="53" name="テキスト ボックス 52"/>
        <xdr:cNvSpPr txBox="1"/>
      </xdr:nvSpPr>
      <xdr:spPr>
        <a:xfrm>
          <a:off x="4622800" y="303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99896</xdr:rowOff>
    </xdr:from>
    <xdr:to>
      <xdr:col>3</xdr:col>
      <xdr:colOff>904875</xdr:colOff>
      <xdr:row>14</xdr:row>
      <xdr:rowOff>168636</xdr:rowOff>
    </xdr:to>
    <xdr:cxnSp macro="">
      <xdr:nvCxnSpPr>
        <xdr:cNvPr id="54" name="直線コネクタ 53"/>
        <xdr:cNvCxnSpPr/>
      </xdr:nvCxnSpPr>
      <xdr:spPr bwMode="auto">
        <a:xfrm>
          <a:off x="3606800" y="2547821"/>
          <a:ext cx="698500" cy="687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52788</xdr:rowOff>
    </xdr:from>
    <xdr:ext cx="762000" cy="259045"/>
    <xdr:sp macro="" textlink="">
      <xdr:nvSpPr>
        <xdr:cNvPr id="56" name="テキスト ボックス 55"/>
        <xdr:cNvSpPr txBox="1"/>
      </xdr:nvSpPr>
      <xdr:spPr>
        <a:xfrm>
          <a:off x="3924300" y="30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99896</xdr:rowOff>
    </xdr:from>
    <xdr:to>
      <xdr:col>3</xdr:col>
      <xdr:colOff>206375</xdr:colOff>
      <xdr:row>14</xdr:row>
      <xdr:rowOff>109543</xdr:rowOff>
    </xdr:to>
    <xdr:cxnSp macro="">
      <xdr:nvCxnSpPr>
        <xdr:cNvPr id="57" name="直線コネクタ 56"/>
        <xdr:cNvCxnSpPr/>
      </xdr:nvCxnSpPr>
      <xdr:spPr bwMode="auto">
        <a:xfrm flipV="1">
          <a:off x="2908300" y="2547821"/>
          <a:ext cx="698500" cy="96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873</xdr:rowOff>
    </xdr:from>
    <xdr:ext cx="762000" cy="259045"/>
    <xdr:sp macro="" textlink="">
      <xdr:nvSpPr>
        <xdr:cNvPr id="59" name="テキスト ボックス 58"/>
        <xdr:cNvSpPr txBox="1"/>
      </xdr:nvSpPr>
      <xdr:spPr>
        <a:xfrm>
          <a:off x="32258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54308</xdr:rowOff>
    </xdr:from>
    <xdr:to>
      <xdr:col>2</xdr:col>
      <xdr:colOff>692150</xdr:colOff>
      <xdr:row>15</xdr:row>
      <xdr:rowOff>155908</xdr:rowOff>
    </xdr:to>
    <xdr:sp macro="" textlink="">
      <xdr:nvSpPr>
        <xdr:cNvPr id="60" name="フローチャート : 判断 59"/>
        <xdr:cNvSpPr/>
      </xdr:nvSpPr>
      <xdr:spPr bwMode="auto">
        <a:xfrm>
          <a:off x="28575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140685</xdr:rowOff>
    </xdr:from>
    <xdr:ext cx="762000" cy="259045"/>
    <xdr:sp macro="" textlink="">
      <xdr:nvSpPr>
        <xdr:cNvPr id="61" name="テキスト ボックス 60"/>
        <xdr:cNvSpPr txBox="1"/>
      </xdr:nvSpPr>
      <xdr:spPr>
        <a:xfrm>
          <a:off x="25273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33711</xdr:rowOff>
    </xdr:from>
    <xdr:to>
      <xdr:col>5</xdr:col>
      <xdr:colOff>34925</xdr:colOff>
      <xdr:row>14</xdr:row>
      <xdr:rowOff>135311</xdr:rowOff>
    </xdr:to>
    <xdr:sp macro="" textlink="">
      <xdr:nvSpPr>
        <xdr:cNvPr id="67" name="円/楕円 66"/>
        <xdr:cNvSpPr/>
      </xdr:nvSpPr>
      <xdr:spPr bwMode="auto">
        <a:xfrm>
          <a:off x="5600700" y="24816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50238</xdr:rowOff>
    </xdr:from>
    <xdr:ext cx="762000" cy="259045"/>
    <xdr:sp macro="" textlink="">
      <xdr:nvSpPr>
        <xdr:cNvPr id="68" name="人口1人当たり決算額の推移該当値テキスト130"/>
        <xdr:cNvSpPr txBox="1"/>
      </xdr:nvSpPr>
      <xdr:spPr>
        <a:xfrm>
          <a:off x="5740400" y="232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81,442</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138341</xdr:rowOff>
    </xdr:from>
    <xdr:to>
      <xdr:col>4</xdr:col>
      <xdr:colOff>520700</xdr:colOff>
      <xdr:row>15</xdr:row>
      <xdr:rowOff>68491</xdr:rowOff>
    </xdr:to>
    <xdr:sp macro="" textlink="">
      <xdr:nvSpPr>
        <xdr:cNvPr id="69" name="円/楕円 68"/>
        <xdr:cNvSpPr/>
      </xdr:nvSpPr>
      <xdr:spPr bwMode="auto">
        <a:xfrm>
          <a:off x="4953000" y="2586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78668</xdr:rowOff>
    </xdr:from>
    <xdr:ext cx="736600" cy="259045"/>
    <xdr:sp macro="" textlink="">
      <xdr:nvSpPr>
        <xdr:cNvPr id="70" name="テキスト ボックス 69"/>
        <xdr:cNvSpPr txBox="1"/>
      </xdr:nvSpPr>
      <xdr:spPr>
        <a:xfrm>
          <a:off x="4622800" y="2355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76,865</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117836</xdr:rowOff>
    </xdr:from>
    <xdr:to>
      <xdr:col>3</xdr:col>
      <xdr:colOff>955675</xdr:colOff>
      <xdr:row>15</xdr:row>
      <xdr:rowOff>47986</xdr:rowOff>
    </xdr:to>
    <xdr:sp macro="" textlink="">
      <xdr:nvSpPr>
        <xdr:cNvPr id="71" name="円/楕円 70"/>
        <xdr:cNvSpPr/>
      </xdr:nvSpPr>
      <xdr:spPr bwMode="auto">
        <a:xfrm>
          <a:off x="4254500" y="2565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58163</xdr:rowOff>
    </xdr:from>
    <xdr:ext cx="762000" cy="259045"/>
    <xdr:sp macro="" textlink="">
      <xdr:nvSpPr>
        <xdr:cNvPr id="72" name="テキスト ボックス 71"/>
        <xdr:cNvSpPr txBox="1"/>
      </xdr:nvSpPr>
      <xdr:spPr>
        <a:xfrm>
          <a:off x="3924300" y="233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77,762</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49096</xdr:rowOff>
    </xdr:from>
    <xdr:to>
      <xdr:col>3</xdr:col>
      <xdr:colOff>257175</xdr:colOff>
      <xdr:row>14</xdr:row>
      <xdr:rowOff>150696</xdr:rowOff>
    </xdr:to>
    <xdr:sp macro="" textlink="">
      <xdr:nvSpPr>
        <xdr:cNvPr id="73" name="円/楕円 72"/>
        <xdr:cNvSpPr/>
      </xdr:nvSpPr>
      <xdr:spPr bwMode="auto">
        <a:xfrm>
          <a:off x="3556000" y="2497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160873</xdr:rowOff>
    </xdr:from>
    <xdr:ext cx="762000" cy="259045"/>
    <xdr:sp macro="" textlink="">
      <xdr:nvSpPr>
        <xdr:cNvPr id="74" name="テキスト ボックス 73"/>
        <xdr:cNvSpPr txBox="1"/>
      </xdr:nvSpPr>
      <xdr:spPr>
        <a:xfrm>
          <a:off x="3225800" y="226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80,769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58743</xdr:rowOff>
    </xdr:from>
    <xdr:to>
      <xdr:col>2</xdr:col>
      <xdr:colOff>692150</xdr:colOff>
      <xdr:row>14</xdr:row>
      <xdr:rowOff>160343</xdr:rowOff>
    </xdr:to>
    <xdr:sp macro="" textlink="">
      <xdr:nvSpPr>
        <xdr:cNvPr id="75" name="円/楕円 74"/>
        <xdr:cNvSpPr/>
      </xdr:nvSpPr>
      <xdr:spPr bwMode="auto">
        <a:xfrm>
          <a:off x="2857500" y="2506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170520</xdr:rowOff>
    </xdr:from>
    <xdr:ext cx="762000" cy="259045"/>
    <xdr:sp macro="" textlink="">
      <xdr:nvSpPr>
        <xdr:cNvPr id="76" name="テキスト ボックス 75"/>
        <xdr:cNvSpPr txBox="1"/>
      </xdr:nvSpPr>
      <xdr:spPr>
        <a:xfrm>
          <a:off x="2527300" y="22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15443</xdr:rowOff>
    </xdr:from>
    <xdr:to>
      <xdr:col>4</xdr:col>
      <xdr:colOff>1117600</xdr:colOff>
      <xdr:row>36</xdr:row>
      <xdr:rowOff>69981</xdr:rowOff>
    </xdr:to>
    <xdr:cxnSp macro="">
      <xdr:nvCxnSpPr>
        <xdr:cNvPr id="111" name="直線コネクタ 110"/>
        <xdr:cNvCxnSpPr/>
      </xdr:nvCxnSpPr>
      <xdr:spPr bwMode="auto">
        <a:xfrm>
          <a:off x="5003800" y="6968693"/>
          <a:ext cx="647700" cy="54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54758</xdr:rowOff>
    </xdr:from>
    <xdr:ext cx="762000" cy="259045"/>
    <xdr:sp macro="" textlink="">
      <xdr:nvSpPr>
        <xdr:cNvPr id="112" name="人口1人当たり決算額の推移平均値テキスト445"/>
        <xdr:cNvSpPr txBox="1"/>
      </xdr:nvSpPr>
      <xdr:spPr>
        <a:xfrm>
          <a:off x="5740400" y="7008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254395</xdr:rowOff>
    </xdr:from>
    <xdr:to>
      <xdr:col>4</xdr:col>
      <xdr:colOff>469900</xdr:colOff>
      <xdr:row>36</xdr:row>
      <xdr:rowOff>15443</xdr:rowOff>
    </xdr:to>
    <xdr:cxnSp macro="">
      <xdr:nvCxnSpPr>
        <xdr:cNvPr id="114" name="直線コネクタ 113"/>
        <xdr:cNvCxnSpPr/>
      </xdr:nvCxnSpPr>
      <xdr:spPr bwMode="auto">
        <a:xfrm>
          <a:off x="4305300" y="6864745"/>
          <a:ext cx="698500" cy="103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63136</xdr:rowOff>
    </xdr:from>
    <xdr:ext cx="736600" cy="259045"/>
    <xdr:sp macro="" textlink="">
      <xdr:nvSpPr>
        <xdr:cNvPr id="116" name="テキスト ボックス 115"/>
        <xdr:cNvSpPr txBox="1"/>
      </xdr:nvSpPr>
      <xdr:spPr>
        <a:xfrm>
          <a:off x="4622800" y="7016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133564</xdr:rowOff>
    </xdr:from>
    <xdr:to>
      <xdr:col>3</xdr:col>
      <xdr:colOff>904875</xdr:colOff>
      <xdr:row>35</xdr:row>
      <xdr:rowOff>254395</xdr:rowOff>
    </xdr:to>
    <xdr:cxnSp macro="">
      <xdr:nvCxnSpPr>
        <xdr:cNvPr id="117" name="直線コネクタ 116"/>
        <xdr:cNvCxnSpPr/>
      </xdr:nvCxnSpPr>
      <xdr:spPr bwMode="auto">
        <a:xfrm>
          <a:off x="3606800" y="6743914"/>
          <a:ext cx="698500" cy="120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5398</xdr:rowOff>
    </xdr:from>
    <xdr:ext cx="762000" cy="259045"/>
    <xdr:sp macro="" textlink="">
      <xdr:nvSpPr>
        <xdr:cNvPr id="119" name="テキスト ボックス 118"/>
        <xdr:cNvSpPr txBox="1"/>
      </xdr:nvSpPr>
      <xdr:spPr>
        <a:xfrm>
          <a:off x="3924300" y="695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130168</xdr:rowOff>
    </xdr:from>
    <xdr:to>
      <xdr:col>3</xdr:col>
      <xdr:colOff>206375</xdr:colOff>
      <xdr:row>35</xdr:row>
      <xdr:rowOff>133564</xdr:rowOff>
    </xdr:to>
    <xdr:cxnSp macro="">
      <xdr:nvCxnSpPr>
        <xdr:cNvPr id="120" name="直線コネクタ 119"/>
        <xdr:cNvCxnSpPr/>
      </xdr:nvCxnSpPr>
      <xdr:spPr bwMode="auto">
        <a:xfrm>
          <a:off x="2908300" y="6740518"/>
          <a:ext cx="698500" cy="33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311722</xdr:rowOff>
    </xdr:from>
    <xdr:ext cx="762000" cy="259045"/>
    <xdr:sp macro="" textlink="">
      <xdr:nvSpPr>
        <xdr:cNvPr id="122" name="テキスト ボックス 121"/>
        <xdr:cNvSpPr txBox="1"/>
      </xdr:nvSpPr>
      <xdr:spPr>
        <a:xfrm>
          <a:off x="32258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3" name="フローチャート : 判断 122"/>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63553</xdr:rowOff>
    </xdr:from>
    <xdr:ext cx="762000" cy="259045"/>
    <xdr:sp macro="" textlink="">
      <xdr:nvSpPr>
        <xdr:cNvPr id="124" name="テキスト ボックス 123"/>
        <xdr:cNvSpPr txBox="1"/>
      </xdr:nvSpPr>
      <xdr:spPr>
        <a:xfrm>
          <a:off x="25273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19181</xdr:rowOff>
    </xdr:from>
    <xdr:to>
      <xdr:col>5</xdr:col>
      <xdr:colOff>34925</xdr:colOff>
      <xdr:row>36</xdr:row>
      <xdr:rowOff>120781</xdr:rowOff>
    </xdr:to>
    <xdr:sp macro="" textlink="">
      <xdr:nvSpPr>
        <xdr:cNvPr id="130" name="円/楕円 129"/>
        <xdr:cNvSpPr/>
      </xdr:nvSpPr>
      <xdr:spPr bwMode="auto">
        <a:xfrm>
          <a:off x="5600700" y="6972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207158</xdr:rowOff>
    </xdr:from>
    <xdr:ext cx="762000" cy="259045"/>
    <xdr:sp macro="" textlink="">
      <xdr:nvSpPr>
        <xdr:cNvPr id="131" name="人口1人当たり決算額の推移該当値テキスト445"/>
        <xdr:cNvSpPr txBox="1"/>
      </xdr:nvSpPr>
      <xdr:spPr>
        <a:xfrm>
          <a:off x="5740400" y="6817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7,996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307543</xdr:rowOff>
    </xdr:from>
    <xdr:to>
      <xdr:col>4</xdr:col>
      <xdr:colOff>520700</xdr:colOff>
      <xdr:row>36</xdr:row>
      <xdr:rowOff>66243</xdr:rowOff>
    </xdr:to>
    <xdr:sp macro="" textlink="">
      <xdr:nvSpPr>
        <xdr:cNvPr id="132" name="円/楕円 131"/>
        <xdr:cNvSpPr/>
      </xdr:nvSpPr>
      <xdr:spPr bwMode="auto">
        <a:xfrm>
          <a:off x="4953000" y="69178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76420</xdr:rowOff>
    </xdr:from>
    <xdr:ext cx="736600" cy="259045"/>
    <xdr:sp macro="" textlink="">
      <xdr:nvSpPr>
        <xdr:cNvPr id="133" name="テキスト ボックス 132"/>
        <xdr:cNvSpPr txBox="1"/>
      </xdr:nvSpPr>
      <xdr:spPr>
        <a:xfrm>
          <a:off x="4622800" y="6686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203595</xdr:rowOff>
    </xdr:from>
    <xdr:to>
      <xdr:col>3</xdr:col>
      <xdr:colOff>955675</xdr:colOff>
      <xdr:row>35</xdr:row>
      <xdr:rowOff>305195</xdr:rowOff>
    </xdr:to>
    <xdr:sp macro="" textlink="">
      <xdr:nvSpPr>
        <xdr:cNvPr id="134" name="円/楕円 133"/>
        <xdr:cNvSpPr/>
      </xdr:nvSpPr>
      <xdr:spPr bwMode="auto">
        <a:xfrm>
          <a:off x="4254500" y="68139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315372</xdr:rowOff>
    </xdr:from>
    <xdr:ext cx="762000" cy="259045"/>
    <xdr:sp macro="" textlink="">
      <xdr:nvSpPr>
        <xdr:cNvPr id="135" name="テキスト ボックス 134"/>
        <xdr:cNvSpPr txBox="1"/>
      </xdr:nvSpPr>
      <xdr:spPr>
        <a:xfrm>
          <a:off x="3924300" y="6582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82764</xdr:rowOff>
    </xdr:from>
    <xdr:to>
      <xdr:col>3</xdr:col>
      <xdr:colOff>257175</xdr:colOff>
      <xdr:row>35</xdr:row>
      <xdr:rowOff>184364</xdr:rowOff>
    </xdr:to>
    <xdr:sp macro="" textlink="">
      <xdr:nvSpPr>
        <xdr:cNvPr id="136" name="円/楕円 135"/>
        <xdr:cNvSpPr/>
      </xdr:nvSpPr>
      <xdr:spPr bwMode="auto">
        <a:xfrm>
          <a:off x="3556000" y="6693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194541</xdr:rowOff>
    </xdr:from>
    <xdr:ext cx="762000" cy="259045"/>
    <xdr:sp macro="" textlink="">
      <xdr:nvSpPr>
        <xdr:cNvPr id="137" name="テキスト ボックス 136"/>
        <xdr:cNvSpPr txBox="1"/>
      </xdr:nvSpPr>
      <xdr:spPr>
        <a:xfrm>
          <a:off x="3225800" y="646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16,549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79368</xdr:rowOff>
    </xdr:from>
    <xdr:to>
      <xdr:col>2</xdr:col>
      <xdr:colOff>692150</xdr:colOff>
      <xdr:row>35</xdr:row>
      <xdr:rowOff>180968</xdr:rowOff>
    </xdr:to>
    <xdr:sp macro="" textlink="">
      <xdr:nvSpPr>
        <xdr:cNvPr id="138" name="円/楕円 137"/>
        <xdr:cNvSpPr/>
      </xdr:nvSpPr>
      <xdr:spPr bwMode="auto">
        <a:xfrm>
          <a:off x="2857500" y="6689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165745</xdr:rowOff>
    </xdr:from>
    <xdr:ext cx="762000" cy="259045"/>
    <xdr:sp macro="" textlink="">
      <xdr:nvSpPr>
        <xdr:cNvPr id="139" name="テキスト ボックス 138"/>
        <xdr:cNvSpPr txBox="1"/>
      </xdr:nvSpPr>
      <xdr:spPr>
        <a:xfrm>
          <a:off x="2527300" y="6776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itchFamily="49" charset="-128"/>
              <a:ea typeface="ＭＳ ゴシック" pitchFamily="49" charset="-128"/>
            </a:rPr>
            <a:t>　財政調整基金については、近年、取崩しを行ってこなかったが、平成</a:t>
          </a:r>
          <a:r>
            <a:rPr kumimoji="1" lang="en-US" altLang="ja-JP" sz="1200">
              <a:solidFill>
                <a:sysClr val="windowText" lastClr="000000"/>
              </a:solidFill>
              <a:latin typeface="ＭＳ ゴシック" pitchFamily="49" charset="-128"/>
              <a:ea typeface="ＭＳ ゴシック" pitchFamily="49" charset="-128"/>
            </a:rPr>
            <a:t>26</a:t>
          </a:r>
          <a:r>
            <a:rPr kumimoji="1" lang="ja-JP" altLang="en-US" sz="1200">
              <a:solidFill>
                <a:sysClr val="windowText" lastClr="000000"/>
              </a:solidFill>
              <a:latin typeface="ＭＳ ゴシック" pitchFamily="49" charset="-128"/>
              <a:ea typeface="ＭＳ ゴシック" pitchFamily="49" charset="-128"/>
            </a:rPr>
            <a:t>年度はごみ処理施設の更新や、鎌田中学校校舎改築などの大規模事業の実施に伴い</a:t>
          </a:r>
          <a:r>
            <a:rPr kumimoji="1" lang="en-US" altLang="ja-JP" sz="1200">
              <a:solidFill>
                <a:sysClr val="windowText" lastClr="000000"/>
              </a:solidFill>
              <a:latin typeface="ＭＳ ゴシック" pitchFamily="49" charset="-128"/>
              <a:ea typeface="ＭＳ ゴシック" pitchFamily="49" charset="-128"/>
            </a:rPr>
            <a:t>16.5</a:t>
          </a:r>
          <a:r>
            <a:rPr kumimoji="1" lang="ja-JP" altLang="en-US" sz="1200">
              <a:solidFill>
                <a:sysClr val="windowText" lastClr="000000"/>
              </a:solidFill>
              <a:latin typeface="ＭＳ ゴシック" pitchFamily="49" charset="-128"/>
              <a:ea typeface="ＭＳ ゴシック" pitchFamily="49" charset="-128"/>
            </a:rPr>
            <a:t>億円を取り崩し、</a:t>
          </a:r>
          <a:r>
            <a:rPr kumimoji="1" lang="ja-JP" altLang="ja-JP" sz="1200">
              <a:solidFill>
                <a:schemeClr val="dk1"/>
              </a:solidFill>
              <a:effectLst/>
              <a:latin typeface="+mn-lt"/>
              <a:ea typeface="+mn-ea"/>
              <a:cs typeface="+mn-cs"/>
            </a:rPr>
            <a:t>残高</a:t>
          </a:r>
          <a:r>
            <a:rPr kumimoji="1" lang="ja-JP" altLang="en-US" sz="1200">
              <a:solidFill>
                <a:schemeClr val="dk1"/>
              </a:solidFill>
              <a:effectLst/>
              <a:latin typeface="+mn-lt"/>
              <a:ea typeface="+mn-ea"/>
              <a:cs typeface="+mn-cs"/>
            </a:rPr>
            <a:t>は</a:t>
          </a:r>
          <a:r>
            <a:rPr kumimoji="1" lang="ja-JP" altLang="en-US" sz="1200">
              <a:solidFill>
                <a:sysClr val="windowText" lastClr="000000"/>
              </a:solidFill>
              <a:latin typeface="ＭＳ ゴシック" pitchFamily="49" charset="-128"/>
              <a:ea typeface="ＭＳ ゴシック" pitchFamily="49" charset="-128"/>
            </a:rPr>
            <a:t>大きく減額となった。これにより</a:t>
          </a:r>
          <a:r>
            <a:rPr kumimoji="1" lang="ja-JP" altLang="ja-JP" sz="1200">
              <a:solidFill>
                <a:sysClr val="windowText" lastClr="000000"/>
              </a:solidFill>
              <a:effectLst/>
              <a:latin typeface="+mn-lt"/>
              <a:ea typeface="+mn-ea"/>
              <a:cs typeface="+mn-cs"/>
            </a:rPr>
            <a:t>実質単年度収支については、</a:t>
          </a:r>
          <a:r>
            <a:rPr kumimoji="1" lang="ja-JP" altLang="en-US" sz="1200">
              <a:solidFill>
                <a:sysClr val="windowText" lastClr="000000"/>
              </a:solidFill>
              <a:effectLst/>
              <a:latin typeface="+mn-lt"/>
              <a:ea typeface="+mn-ea"/>
              <a:cs typeface="+mn-cs"/>
            </a:rPr>
            <a:t>△</a:t>
          </a:r>
          <a:r>
            <a:rPr kumimoji="1" lang="en-US" altLang="ja-JP" sz="1200">
              <a:solidFill>
                <a:sysClr val="windowText" lastClr="000000"/>
              </a:solidFill>
              <a:effectLst/>
              <a:latin typeface="+mn-lt"/>
              <a:ea typeface="+mn-ea"/>
              <a:cs typeface="+mn-cs"/>
            </a:rPr>
            <a:t>3.02</a:t>
          </a:r>
          <a:r>
            <a:rPr kumimoji="1" lang="ja-JP" altLang="en-US" sz="1200">
              <a:solidFill>
                <a:sysClr val="windowText" lastClr="000000"/>
              </a:solidFill>
              <a:effectLst/>
              <a:latin typeface="+mn-lt"/>
              <a:ea typeface="+mn-ea"/>
              <a:cs typeface="+mn-cs"/>
            </a:rPr>
            <a:t>％と大きく下落したものとなっている</a:t>
          </a:r>
          <a:r>
            <a:rPr kumimoji="1" lang="ja-JP" altLang="ja-JP" sz="1200">
              <a:solidFill>
                <a:sysClr val="windowText" lastClr="000000"/>
              </a:solidFill>
              <a:effectLst/>
              <a:latin typeface="+mn-lt"/>
              <a:ea typeface="+mn-ea"/>
              <a:cs typeface="+mn-cs"/>
            </a:rPr>
            <a:t>。</a:t>
          </a:r>
          <a:endParaRPr kumimoji="1" lang="en-US" altLang="ja-JP" sz="1200">
            <a:solidFill>
              <a:sysClr val="windowText" lastClr="000000"/>
            </a:solidFill>
            <a:latin typeface="ＭＳ ゴシック" pitchFamily="49" charset="-128"/>
            <a:ea typeface="ＭＳ ゴシック" pitchFamily="49" charset="-128"/>
          </a:endParaRPr>
        </a:p>
        <a:p>
          <a:r>
            <a:rPr kumimoji="1" lang="ja-JP" altLang="en-US" sz="1200">
              <a:solidFill>
                <a:sysClr val="windowText" lastClr="000000"/>
              </a:solidFill>
              <a:latin typeface="ＭＳ ゴシック" pitchFamily="49" charset="-128"/>
              <a:ea typeface="ＭＳ ゴシック" pitchFamily="49" charset="-128"/>
            </a:rPr>
            <a:t>　ただ、この落ち込みは一時的なものであり、今後の大規模事業にかかる市債借入に伴う公債費の増大、及び、いわゆる合併による普通交付税の算定の特例の終了に伴う普通交付税の漸減に対応するため、一定の額を確保する必要がある。実質収支については概ね、</a:t>
          </a:r>
          <a:r>
            <a:rPr kumimoji="1" lang="en-US" altLang="ja-JP" sz="1200">
              <a:solidFill>
                <a:sysClr val="windowText" lastClr="000000"/>
              </a:solidFill>
              <a:latin typeface="ＭＳ ゴシック" pitchFamily="49" charset="-128"/>
              <a:ea typeface="ＭＳ ゴシック" pitchFamily="49" charset="-128"/>
            </a:rPr>
            <a:t>1</a:t>
          </a:r>
          <a:r>
            <a:rPr kumimoji="1" lang="ja-JP" altLang="en-US" sz="1200">
              <a:solidFill>
                <a:sysClr val="windowText" lastClr="000000"/>
              </a:solidFill>
              <a:latin typeface="ＭＳ ゴシック" pitchFamily="49" charset="-128"/>
              <a:ea typeface="ＭＳ ゴシック" pitchFamily="49" charset="-128"/>
            </a:rPr>
            <a:t>％～</a:t>
          </a:r>
          <a:r>
            <a:rPr kumimoji="1" lang="en-US" altLang="ja-JP" sz="1200">
              <a:solidFill>
                <a:sysClr val="windowText" lastClr="000000"/>
              </a:solidFill>
              <a:latin typeface="ＭＳ ゴシック" pitchFamily="49" charset="-128"/>
              <a:ea typeface="ＭＳ ゴシック" pitchFamily="49" charset="-128"/>
            </a:rPr>
            <a:t>3</a:t>
          </a:r>
          <a:r>
            <a:rPr kumimoji="1" lang="ja-JP" altLang="en-US" sz="1200">
              <a:solidFill>
                <a:sysClr val="windowText" lastClr="000000"/>
              </a:solidFill>
              <a:latin typeface="ＭＳ ゴシック" pitchFamily="49" charset="-128"/>
              <a:ea typeface="ＭＳ ゴシック" pitchFamily="49" charset="-128"/>
            </a:rPr>
            <a:t>％の間で推移している。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itchFamily="49" charset="-128"/>
              <a:ea typeface="ＭＳ ゴシック" pitchFamily="49" charset="-128"/>
            </a:rPr>
            <a:t>　昨年度は競輪事業会計において赤字となったが、</a:t>
          </a:r>
          <a:r>
            <a:rPr kumimoji="1" lang="en-US" altLang="ja-JP" sz="1200">
              <a:solidFill>
                <a:sysClr val="windowText" lastClr="000000"/>
              </a:solidFill>
              <a:latin typeface="ＭＳ ゴシック" pitchFamily="49" charset="-128"/>
              <a:ea typeface="ＭＳ ゴシック" pitchFamily="49" charset="-128"/>
            </a:rPr>
            <a:t>25</a:t>
          </a:r>
          <a:r>
            <a:rPr kumimoji="1" lang="ja-JP" altLang="en-US" sz="1200">
              <a:solidFill>
                <a:sysClr val="windowText" lastClr="000000"/>
              </a:solidFill>
              <a:latin typeface="ＭＳ ゴシック" pitchFamily="49" charset="-128"/>
              <a:ea typeface="ＭＳ ゴシック" pitchFamily="49" charset="-128"/>
            </a:rPr>
            <a:t>年度下半期から、包括業務委託を取り入れた事業運営を行っており、</a:t>
          </a:r>
          <a:r>
            <a:rPr kumimoji="1" lang="en-US" altLang="ja-JP" sz="1200">
              <a:solidFill>
                <a:sysClr val="windowText" lastClr="000000"/>
              </a:solidFill>
              <a:latin typeface="ＭＳ ゴシック" pitchFamily="49" charset="-128"/>
              <a:ea typeface="ＭＳ ゴシック" pitchFamily="49" charset="-128"/>
            </a:rPr>
            <a:t>26</a:t>
          </a:r>
          <a:r>
            <a:rPr kumimoji="1" lang="ja-JP" altLang="en-US" sz="1200">
              <a:solidFill>
                <a:sysClr val="windowText" lastClr="000000"/>
              </a:solidFill>
              <a:latin typeface="ＭＳ ゴシック" pitchFamily="49" charset="-128"/>
              <a:ea typeface="ＭＳ ゴシック" pitchFamily="49" charset="-128"/>
            </a:rPr>
            <a:t>年度には</a:t>
          </a:r>
          <a:r>
            <a:rPr kumimoji="1" lang="en-US" altLang="ja-JP" sz="1200">
              <a:solidFill>
                <a:sysClr val="windowText" lastClr="000000"/>
              </a:solidFill>
              <a:latin typeface="ＭＳ ゴシック" pitchFamily="49" charset="-128"/>
              <a:ea typeface="ＭＳ ゴシック" pitchFamily="49" charset="-128"/>
            </a:rPr>
            <a:t>2</a:t>
          </a:r>
          <a:r>
            <a:rPr kumimoji="1" lang="ja-JP" altLang="en-US" sz="1200">
              <a:solidFill>
                <a:sysClr val="windowText" lastClr="000000"/>
              </a:solidFill>
              <a:latin typeface="ＭＳ ゴシック" pitchFamily="49" charset="-128"/>
              <a:ea typeface="ＭＳ ゴシック" pitchFamily="49" charset="-128"/>
            </a:rPr>
            <a:t>億円の黒字となり、</a:t>
          </a:r>
          <a:r>
            <a:rPr kumimoji="1" lang="en-US" altLang="ja-JP" sz="1200">
              <a:solidFill>
                <a:sysClr val="windowText" lastClr="000000"/>
              </a:solidFill>
              <a:latin typeface="ＭＳ ゴシック" pitchFamily="49" charset="-128"/>
              <a:ea typeface="ＭＳ ゴシック" pitchFamily="49" charset="-128"/>
            </a:rPr>
            <a:t>27</a:t>
          </a:r>
          <a:r>
            <a:rPr kumimoji="1" lang="ja-JP" altLang="en-US" sz="1200">
              <a:solidFill>
                <a:sysClr val="windowText" lastClr="000000"/>
              </a:solidFill>
              <a:latin typeface="ＭＳ ゴシック" pitchFamily="49" charset="-128"/>
              <a:ea typeface="ＭＳ ゴシック" pitchFamily="49" charset="-128"/>
            </a:rPr>
            <a:t>年度では、</a:t>
          </a:r>
          <a:r>
            <a:rPr kumimoji="1" lang="en-US" altLang="ja-JP" sz="1200">
              <a:solidFill>
                <a:sysClr val="windowText" lastClr="000000"/>
              </a:solidFill>
              <a:latin typeface="ＭＳ ゴシック" pitchFamily="49" charset="-128"/>
              <a:ea typeface="ＭＳ ゴシック" pitchFamily="49" charset="-128"/>
            </a:rPr>
            <a:t>10</a:t>
          </a:r>
          <a:r>
            <a:rPr kumimoji="1" lang="ja-JP" altLang="en-US" sz="1200">
              <a:solidFill>
                <a:sysClr val="windowText" lastClr="000000"/>
              </a:solidFill>
              <a:latin typeface="ＭＳ ゴシック" pitchFamily="49" charset="-128"/>
              <a:ea typeface="ＭＳ ゴシック" pitchFamily="49" charset="-128"/>
            </a:rPr>
            <a:t>年ぶりに一般会計へ</a:t>
          </a:r>
          <a:r>
            <a:rPr kumimoji="1" lang="en-US" altLang="ja-JP" sz="1200">
              <a:solidFill>
                <a:sysClr val="windowText" lastClr="000000"/>
              </a:solidFill>
              <a:latin typeface="ＭＳ ゴシック" pitchFamily="49" charset="-128"/>
              <a:ea typeface="ＭＳ ゴシック" pitchFamily="49" charset="-128"/>
            </a:rPr>
            <a:t>1</a:t>
          </a:r>
          <a:r>
            <a:rPr kumimoji="1" lang="ja-JP" altLang="en-US" sz="1200">
              <a:solidFill>
                <a:sysClr val="windowText" lastClr="000000"/>
              </a:solidFill>
              <a:latin typeface="ＭＳ ゴシック" pitchFamily="49" charset="-128"/>
              <a:ea typeface="ＭＳ ゴシック" pitchFamily="49" charset="-128"/>
            </a:rPr>
            <a:t>千万円</a:t>
          </a:r>
          <a:r>
            <a:rPr kumimoji="1" lang="ja-JP" altLang="ja-JP" sz="1200">
              <a:solidFill>
                <a:sysClr val="windowText" lastClr="000000"/>
              </a:solidFill>
              <a:effectLst/>
              <a:latin typeface="+mn-lt"/>
              <a:ea typeface="+mn-ea"/>
              <a:cs typeface="+mn-cs"/>
            </a:rPr>
            <a:t>繰出</a:t>
          </a:r>
          <a:r>
            <a:rPr kumimoji="1" lang="ja-JP" altLang="en-US" sz="1200">
              <a:solidFill>
                <a:sysClr val="windowText" lastClr="000000"/>
              </a:solidFill>
              <a:effectLst/>
              <a:latin typeface="+mn-lt"/>
              <a:ea typeface="+mn-ea"/>
              <a:cs typeface="+mn-cs"/>
            </a:rPr>
            <a:t>すこととなった。</a:t>
          </a:r>
          <a:endParaRPr kumimoji="1" lang="ja-JP" altLang="en-US" sz="1200">
            <a:solidFill>
              <a:sysClr val="windowText" lastClr="000000"/>
            </a:solidFill>
            <a:latin typeface="ＭＳ ゴシック" pitchFamily="49" charset="-128"/>
            <a:ea typeface="ＭＳ ゴシック" pitchFamily="49" charset="-128"/>
          </a:endParaRPr>
        </a:p>
        <a:p>
          <a:r>
            <a:rPr kumimoji="1" lang="ja-JP" altLang="en-US" sz="1200">
              <a:solidFill>
                <a:sysClr val="windowText" lastClr="000000"/>
              </a:solidFill>
              <a:latin typeface="ＭＳ ゴシック" pitchFamily="49" charset="-128"/>
              <a:ea typeface="ＭＳ ゴシック" pitchFamily="49" charset="-128"/>
            </a:rPr>
            <a:t>　松阪市民病院事業会計においては、業務の効率化を徹底することで</a:t>
          </a:r>
          <a:r>
            <a:rPr kumimoji="1" lang="en-US" altLang="ja-JP" sz="1200">
              <a:solidFill>
                <a:sysClr val="windowText" lastClr="000000"/>
              </a:solidFill>
              <a:latin typeface="ＭＳ ゴシック" pitchFamily="49" charset="-128"/>
              <a:ea typeface="ＭＳ ゴシック" pitchFamily="49" charset="-128"/>
            </a:rPr>
            <a:t>5</a:t>
          </a:r>
          <a:r>
            <a:rPr kumimoji="1" lang="ja-JP" altLang="en-US" sz="1200">
              <a:solidFill>
                <a:sysClr val="windowText" lastClr="000000"/>
              </a:solidFill>
              <a:latin typeface="ＭＳ ゴシック" pitchFamily="49" charset="-128"/>
              <a:ea typeface="ＭＳ ゴシック" pitchFamily="49" charset="-128"/>
            </a:rPr>
            <a:t>年連続の黒字化を達成している。</a:t>
          </a:r>
          <a:r>
            <a:rPr kumimoji="1" lang="en-US" altLang="ja-JP" sz="1200">
              <a:solidFill>
                <a:sysClr val="windowText" lastClr="000000"/>
              </a:solidFill>
              <a:latin typeface="ＭＳ ゴシック" pitchFamily="49" charset="-128"/>
              <a:ea typeface="ＭＳ ゴシック" pitchFamily="49" charset="-128"/>
            </a:rPr>
            <a:t>26</a:t>
          </a:r>
          <a:r>
            <a:rPr kumimoji="1" lang="ja-JP" altLang="en-US" sz="1200">
              <a:solidFill>
                <a:sysClr val="windowText" lastClr="000000"/>
              </a:solidFill>
              <a:latin typeface="ＭＳ ゴシック" pitchFamily="49" charset="-128"/>
              <a:ea typeface="ＭＳ ゴシック" pitchFamily="49" charset="-128"/>
            </a:rPr>
            <a:t>年度から公営企業会計会計制度の大規模な変更に伴い欠損金が大きく圧縮されたものの、依然として</a:t>
          </a:r>
          <a:r>
            <a:rPr kumimoji="1" lang="en-US" altLang="ja-JP" sz="1200">
              <a:solidFill>
                <a:sysClr val="windowText" lastClr="000000"/>
              </a:solidFill>
              <a:latin typeface="ＭＳ ゴシック" pitchFamily="49" charset="-128"/>
              <a:ea typeface="ＭＳ ゴシック" pitchFamily="49" charset="-128"/>
            </a:rPr>
            <a:t>43.7</a:t>
          </a:r>
          <a:r>
            <a:rPr kumimoji="1" lang="ja-JP" altLang="en-US" sz="1200">
              <a:solidFill>
                <a:sysClr val="windowText" lastClr="000000"/>
              </a:solidFill>
              <a:latin typeface="ＭＳ ゴシック" pitchFamily="49" charset="-128"/>
              <a:ea typeface="ＭＳ ゴシック" pitchFamily="49" charset="-128"/>
            </a:rPr>
            <a:t>億円程度の未処理欠損金が残っている状況である。</a:t>
          </a:r>
          <a:endParaRPr kumimoji="1" lang="en-US" altLang="ja-JP" sz="1200">
            <a:solidFill>
              <a:sysClr val="windowText" lastClr="000000"/>
            </a:solidFill>
            <a:latin typeface="ＭＳ ゴシック" pitchFamily="49" charset="-128"/>
            <a:ea typeface="ＭＳ ゴシック" pitchFamily="49" charset="-128"/>
          </a:endParaRPr>
        </a:p>
        <a:p>
          <a:r>
            <a:rPr kumimoji="1" lang="ja-JP" altLang="en-US" sz="1200">
              <a:solidFill>
                <a:sysClr val="windowText" lastClr="000000"/>
              </a:solidFill>
              <a:latin typeface="ＭＳ ゴシック" pitchFamily="49" charset="-128"/>
              <a:ea typeface="ＭＳ ゴシック" pitchFamily="49" charset="-128"/>
            </a:rPr>
            <a:t>　国民健康保険事業特別会計、介護保険事業特別会計、後期高齢者医療事業特別会計については、医療費等が年々増加する中で、収支の悪化が避けられないため、平成</a:t>
          </a:r>
          <a:r>
            <a:rPr kumimoji="1" lang="en-US" altLang="ja-JP" sz="1200">
              <a:solidFill>
                <a:sysClr val="windowText" lastClr="000000"/>
              </a:solidFill>
              <a:latin typeface="ＭＳ ゴシック" pitchFamily="49" charset="-128"/>
              <a:ea typeface="ＭＳ ゴシック" pitchFamily="49" charset="-128"/>
            </a:rPr>
            <a:t>23</a:t>
          </a:r>
          <a:r>
            <a:rPr kumimoji="1" lang="ja-JP" altLang="en-US" sz="1200">
              <a:solidFill>
                <a:sysClr val="windowText" lastClr="000000"/>
              </a:solidFill>
              <a:latin typeface="ＭＳ ゴシック" pitchFamily="49" charset="-128"/>
              <a:ea typeface="ＭＳ ゴシック" pitchFamily="49" charset="-128"/>
            </a:rPr>
            <a:t>年度には国民健康保険税、平成</a:t>
          </a:r>
          <a:r>
            <a:rPr kumimoji="1" lang="en-US" altLang="ja-JP" sz="1200">
              <a:solidFill>
                <a:sysClr val="windowText" lastClr="000000"/>
              </a:solidFill>
              <a:latin typeface="ＭＳ ゴシック" pitchFamily="49" charset="-128"/>
              <a:ea typeface="ＭＳ ゴシック" pitchFamily="49" charset="-128"/>
            </a:rPr>
            <a:t>24</a:t>
          </a:r>
          <a:r>
            <a:rPr kumimoji="1" lang="ja-JP" altLang="en-US" sz="1200">
              <a:solidFill>
                <a:sysClr val="windowText" lastClr="000000"/>
              </a:solidFill>
              <a:latin typeface="ＭＳ ゴシック" pitchFamily="49" charset="-128"/>
              <a:ea typeface="ＭＳ ゴシック" pitchFamily="49" charset="-128"/>
            </a:rPr>
            <a:t>年度には介護保険料、平成</a:t>
          </a:r>
          <a:r>
            <a:rPr kumimoji="1" lang="en-US" altLang="ja-JP" sz="1200">
              <a:solidFill>
                <a:sysClr val="windowText" lastClr="000000"/>
              </a:solidFill>
              <a:latin typeface="ＭＳ ゴシック" pitchFamily="49" charset="-128"/>
              <a:ea typeface="ＭＳ ゴシック" pitchFamily="49" charset="-128"/>
            </a:rPr>
            <a:t>26</a:t>
          </a:r>
          <a:r>
            <a:rPr kumimoji="1" lang="ja-JP" altLang="en-US" sz="1200">
              <a:solidFill>
                <a:sysClr val="windowText" lastClr="000000"/>
              </a:solidFill>
              <a:latin typeface="ＭＳ ゴシック" pitchFamily="49" charset="-128"/>
              <a:ea typeface="ＭＳ ゴシック" pitchFamily="49" charset="-128"/>
            </a:rPr>
            <a:t>年度には後期高齢者医療保険料を引き上げた。</a:t>
          </a:r>
          <a:endParaRPr kumimoji="1" lang="ja-JP" altLang="en-US" sz="1200">
            <a:solidFill>
              <a:srgbClr val="FF0000"/>
            </a:solidFill>
            <a:latin typeface="ＭＳ ゴシック" pitchFamily="49" charset="-128"/>
            <a:ea typeface="ＭＳ ゴシック" pitchFamily="49" charset="-128"/>
          </a:endParaRPr>
        </a:p>
        <a:p>
          <a:r>
            <a:rPr kumimoji="1" lang="ja-JP" altLang="en-US" sz="1200">
              <a:solidFill>
                <a:sysClr val="windowText" lastClr="000000"/>
              </a:solidFill>
              <a:latin typeface="ＭＳ ゴシック" pitchFamily="49" charset="-128"/>
              <a:ea typeface="ＭＳ ゴシック" pitchFamily="49" charset="-128"/>
            </a:rPr>
            <a:t>　公共下水道事業会計については、実質収支は黒字であり、また、会計制度の変更により欠損金から剰余金に転換となっている。今後も下水道普及率を向上させるため事業を実施していく必要があることから、各種経費の見直しを徹底する。</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交付税措置において、合併特例事業債、臨時財政対策債等の償還が増加していることにより、算入公債費等の額が年々増加していることと、元利償還金等についても年々減少していることから、実質公債費比率の分子については、年々減少している。</a:t>
          </a:r>
        </a:p>
        <a:p>
          <a:r>
            <a:rPr kumimoji="1" lang="ja-JP" altLang="en-US" sz="1100">
              <a:solidFill>
                <a:sysClr val="windowText" lastClr="000000"/>
              </a:solidFill>
              <a:latin typeface="ＭＳ ゴシック" pitchFamily="49" charset="-128"/>
              <a:ea typeface="ＭＳ ゴシック" pitchFamily="49" charset="-128"/>
            </a:rPr>
            <a:t>　しかし、</a:t>
          </a:r>
          <a:r>
            <a:rPr kumimoji="1" lang="en-US" altLang="ja-JP" sz="1100">
              <a:solidFill>
                <a:sysClr val="windowText" lastClr="000000"/>
              </a:solidFill>
              <a:latin typeface="ＭＳ ゴシック" pitchFamily="49" charset="-128"/>
              <a:ea typeface="ＭＳ ゴシック" pitchFamily="49" charset="-128"/>
            </a:rPr>
            <a:t>26</a:t>
          </a:r>
          <a:r>
            <a:rPr kumimoji="1" lang="ja-JP" altLang="en-US" sz="1100">
              <a:solidFill>
                <a:sysClr val="windowText" lastClr="000000"/>
              </a:solidFill>
              <a:latin typeface="ＭＳ ゴシック" pitchFamily="49" charset="-128"/>
              <a:ea typeface="ＭＳ ゴシック" pitchFamily="49" charset="-128"/>
            </a:rPr>
            <a:t>年度のごみ処理施設建設事業の完成に伴い、市債発行が大幅に増加したため</a:t>
          </a:r>
          <a:r>
            <a:rPr kumimoji="1" lang="ja-JP" altLang="en-US" sz="1100">
              <a:solidFill>
                <a:srgbClr val="FF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3</a:t>
          </a:r>
          <a:r>
            <a:rPr kumimoji="1" lang="ja-JP" altLang="en-US" sz="1100">
              <a:solidFill>
                <a:sysClr val="windowText" lastClr="000000"/>
              </a:solidFill>
              <a:latin typeface="ＭＳ ゴシック" pitchFamily="49" charset="-128"/>
              <a:ea typeface="ＭＳ ゴシック" pitchFamily="49" charset="-128"/>
            </a:rPr>
            <a:t>年後の元金返済が開始した際には、元利償還金が大幅に増額することから、指標の悪化が見込まれる。</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また、新市長就任後、任期中に起債残高を増やさないとの発言もあり、引き続き、松阪市の償還能力の範囲内で、企業債を含めた市債発行額の適正管理に努めるものである。</a:t>
          </a:r>
        </a:p>
        <a:p>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itchFamily="49" charset="-128"/>
              <a:ea typeface="ＭＳ ゴシック" pitchFamily="49" charset="-128"/>
            </a:rPr>
            <a:t>　将来負担比率については、</a:t>
          </a:r>
          <a:r>
            <a:rPr kumimoji="1" lang="en-US" altLang="ja-JP" sz="1100">
              <a:solidFill>
                <a:sysClr val="windowText" lastClr="000000"/>
              </a:solidFill>
              <a:latin typeface="ＭＳ ゴシック" pitchFamily="49" charset="-128"/>
              <a:ea typeface="ＭＳ ゴシック" pitchFamily="49" charset="-128"/>
            </a:rPr>
            <a:t>26</a:t>
          </a:r>
          <a:r>
            <a:rPr kumimoji="1" lang="ja-JP" altLang="en-US" sz="1100">
              <a:solidFill>
                <a:sysClr val="windowText" lastClr="000000"/>
              </a:solidFill>
              <a:latin typeface="ＭＳ ゴシック" pitchFamily="49" charset="-128"/>
              <a:ea typeface="ＭＳ ゴシック" pitchFamily="49" charset="-128"/>
            </a:rPr>
            <a:t>年度では地方債残高は大型事業の実施により</a:t>
          </a:r>
          <a:r>
            <a:rPr kumimoji="1" lang="en-US" altLang="ja-JP" sz="1100">
              <a:solidFill>
                <a:sysClr val="windowText" lastClr="000000"/>
              </a:solidFill>
              <a:latin typeface="ＭＳ ゴシック" pitchFamily="49" charset="-128"/>
              <a:ea typeface="ＭＳ ゴシック" pitchFamily="49" charset="-128"/>
            </a:rPr>
            <a:t>12</a:t>
          </a:r>
          <a:r>
            <a:rPr kumimoji="1" lang="ja-JP" altLang="en-US" sz="1100">
              <a:solidFill>
                <a:sysClr val="windowText" lastClr="000000"/>
              </a:solidFill>
              <a:latin typeface="ＭＳ ゴシック" pitchFamily="49" charset="-128"/>
              <a:ea typeface="ＭＳ ゴシック" pitchFamily="49" charset="-128"/>
            </a:rPr>
            <a:t>億円もの大幅増となっているが、退職手当負担見込額の減（△</a:t>
          </a:r>
          <a:r>
            <a:rPr kumimoji="1" lang="en-US" altLang="ja-JP" sz="1100">
              <a:solidFill>
                <a:sysClr val="windowText" lastClr="000000"/>
              </a:solidFill>
              <a:latin typeface="ＭＳ ゴシック" pitchFamily="49" charset="-128"/>
              <a:ea typeface="ＭＳ ゴシック" pitchFamily="49" charset="-128"/>
            </a:rPr>
            <a:t>17</a:t>
          </a:r>
          <a:r>
            <a:rPr kumimoji="1" lang="ja-JP" altLang="en-US" sz="1100">
              <a:solidFill>
                <a:sysClr val="windowText" lastClr="000000"/>
              </a:solidFill>
              <a:latin typeface="ＭＳ ゴシック" pitchFamily="49" charset="-128"/>
              <a:ea typeface="ＭＳ ゴシック" pitchFamily="49" charset="-128"/>
            </a:rPr>
            <a:t>億円）や基準財政需要額参入見込額の増により分子がマイナスとなり非表示となった。</a:t>
          </a:r>
          <a:endParaRPr kumimoji="1" lang="en-US" altLang="ja-JP" sz="1100">
            <a:solidFill>
              <a:sysClr val="windowText" lastClr="000000"/>
            </a:solidFill>
            <a:latin typeface="ＭＳ ゴシック" pitchFamily="49" charset="-128"/>
            <a:ea typeface="ＭＳ ゴシック" pitchFamily="49" charset="-128"/>
          </a:endParaRPr>
        </a:p>
        <a:p>
          <a:endParaRPr kumimoji="1" lang="ja-JP" altLang="en-US"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充当可能財源等について、基準財政需要額算入見込額において、交付税算入率の高い合併特例事業債、臨時財政対策債等の残高の割合が増加しているため、年々増加している。</a:t>
          </a:r>
        </a:p>
        <a:p>
          <a:r>
            <a:rPr kumimoji="1" lang="ja-JP" altLang="en-US" sz="1100">
              <a:solidFill>
                <a:sysClr val="windowText" lastClr="000000"/>
              </a:solidFill>
              <a:latin typeface="ＭＳ ゴシック" pitchFamily="49" charset="-128"/>
              <a:ea typeface="ＭＳ ゴシック" pitchFamily="49" charset="-128"/>
            </a:rPr>
            <a:t>　また、平成</a:t>
          </a:r>
          <a:r>
            <a:rPr kumimoji="1" lang="en-US" altLang="ja-JP" sz="1100">
              <a:solidFill>
                <a:sysClr val="windowText" lastClr="000000"/>
              </a:solidFill>
              <a:latin typeface="ＭＳ ゴシック" pitchFamily="49" charset="-128"/>
              <a:ea typeface="ＭＳ ゴシック" pitchFamily="49" charset="-128"/>
            </a:rPr>
            <a:t>22</a:t>
          </a:r>
          <a:r>
            <a:rPr kumimoji="1" lang="ja-JP" altLang="en-US" sz="1100">
              <a:solidFill>
                <a:sysClr val="windowText" lastClr="000000"/>
              </a:solidFill>
              <a:latin typeface="ＭＳ ゴシック" pitchFamily="49" charset="-128"/>
              <a:ea typeface="ＭＳ ゴシック" pitchFamily="49" charset="-128"/>
            </a:rPr>
            <a:t>年度より臨時財政対策債を発行可能額満額発行せず、必要最小限度にとどめていることから起債残高の増加を抑制しつつ、交付税算入額を増加させることで指標の悪化に歯止めをかけているものである。</a:t>
          </a:r>
        </a:p>
        <a:p>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以上の要因により、将来負担比率の分子については、本年度は大きく減少しているが、今後、大型事業の実施に伴い、市債発行が大幅に増加することから、本年度の数値は一時的なものに留まると思われ、引き続き、松阪市の償還能力の範囲内で、企業債を含めた市債発行額の適正管理に努める。</a:t>
          </a:r>
        </a:p>
        <a:p>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62</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64</v>
      </c>
      <c r="C3" s="560"/>
      <c r="D3" s="560"/>
      <c r="E3" s="561"/>
      <c r="F3" s="561"/>
      <c r="G3" s="561"/>
      <c r="H3" s="561"/>
      <c r="I3" s="561"/>
      <c r="J3" s="561"/>
      <c r="K3" s="561"/>
      <c r="L3" s="561" t="s">
        <v>65</v>
      </c>
      <c r="M3" s="561"/>
      <c r="N3" s="561"/>
      <c r="O3" s="561"/>
      <c r="P3" s="561"/>
      <c r="Q3" s="561"/>
      <c r="R3" s="564"/>
      <c r="S3" s="564"/>
      <c r="T3" s="564"/>
      <c r="U3" s="564"/>
      <c r="V3" s="565"/>
      <c r="W3" s="462" t="s">
        <v>66</v>
      </c>
      <c r="X3" s="463"/>
      <c r="Y3" s="463"/>
      <c r="Z3" s="463"/>
      <c r="AA3" s="463"/>
      <c r="AB3" s="560"/>
      <c r="AC3" s="564" t="s">
        <v>67</v>
      </c>
      <c r="AD3" s="463"/>
      <c r="AE3" s="463"/>
      <c r="AF3" s="463"/>
      <c r="AG3" s="463"/>
      <c r="AH3" s="463"/>
      <c r="AI3" s="463"/>
      <c r="AJ3" s="463"/>
      <c r="AK3" s="463"/>
      <c r="AL3" s="526"/>
      <c r="AM3" s="462" t="s">
        <v>68</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69</v>
      </c>
      <c r="BO3" s="463"/>
      <c r="BP3" s="463"/>
      <c r="BQ3" s="463"/>
      <c r="BR3" s="463"/>
      <c r="BS3" s="463"/>
      <c r="BT3" s="463"/>
      <c r="BU3" s="526"/>
      <c r="BV3" s="462" t="s">
        <v>70</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71</v>
      </c>
      <c r="CU3" s="463"/>
      <c r="CV3" s="463"/>
      <c r="CW3" s="463"/>
      <c r="CX3" s="463"/>
      <c r="CY3" s="463"/>
      <c r="CZ3" s="463"/>
      <c r="DA3" s="526"/>
      <c r="DB3" s="462" t="s">
        <v>72</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73</v>
      </c>
      <c r="AZ4" s="376"/>
      <c r="BA4" s="376"/>
      <c r="BB4" s="376"/>
      <c r="BC4" s="376"/>
      <c r="BD4" s="376"/>
      <c r="BE4" s="376"/>
      <c r="BF4" s="376"/>
      <c r="BG4" s="376"/>
      <c r="BH4" s="376"/>
      <c r="BI4" s="376"/>
      <c r="BJ4" s="376"/>
      <c r="BK4" s="376"/>
      <c r="BL4" s="376"/>
      <c r="BM4" s="377"/>
      <c r="BN4" s="378">
        <v>66724306</v>
      </c>
      <c r="BO4" s="379"/>
      <c r="BP4" s="379"/>
      <c r="BQ4" s="379"/>
      <c r="BR4" s="379"/>
      <c r="BS4" s="379"/>
      <c r="BT4" s="379"/>
      <c r="BU4" s="380"/>
      <c r="BV4" s="378">
        <v>59939441</v>
      </c>
      <c r="BW4" s="379"/>
      <c r="BX4" s="379"/>
      <c r="BY4" s="379"/>
      <c r="BZ4" s="379"/>
      <c r="CA4" s="379"/>
      <c r="CB4" s="379"/>
      <c r="CC4" s="380"/>
      <c r="CD4" s="552" t="s">
        <v>74</v>
      </c>
      <c r="CE4" s="553"/>
      <c r="CF4" s="553"/>
      <c r="CG4" s="553"/>
      <c r="CH4" s="553"/>
      <c r="CI4" s="553"/>
      <c r="CJ4" s="553"/>
      <c r="CK4" s="553"/>
      <c r="CL4" s="553"/>
      <c r="CM4" s="553"/>
      <c r="CN4" s="553"/>
      <c r="CO4" s="553"/>
      <c r="CP4" s="553"/>
      <c r="CQ4" s="553"/>
      <c r="CR4" s="553"/>
      <c r="CS4" s="554"/>
      <c r="CT4" s="555">
        <v>2.5</v>
      </c>
      <c r="CU4" s="556"/>
      <c r="CV4" s="556"/>
      <c r="CW4" s="556"/>
      <c r="CX4" s="556"/>
      <c r="CY4" s="556"/>
      <c r="CZ4" s="556"/>
      <c r="DA4" s="557"/>
      <c r="DB4" s="555">
        <v>2.8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75</v>
      </c>
      <c r="AN5" s="357"/>
      <c r="AO5" s="357"/>
      <c r="AP5" s="357"/>
      <c r="AQ5" s="357"/>
      <c r="AR5" s="357"/>
      <c r="AS5" s="357"/>
      <c r="AT5" s="358"/>
      <c r="AU5" s="440" t="s">
        <v>76</v>
      </c>
      <c r="AV5" s="441"/>
      <c r="AW5" s="441"/>
      <c r="AX5" s="441"/>
      <c r="AY5" s="363" t="s">
        <v>77</v>
      </c>
      <c r="AZ5" s="364"/>
      <c r="BA5" s="364"/>
      <c r="BB5" s="364"/>
      <c r="BC5" s="364"/>
      <c r="BD5" s="364"/>
      <c r="BE5" s="364"/>
      <c r="BF5" s="364"/>
      <c r="BG5" s="364"/>
      <c r="BH5" s="364"/>
      <c r="BI5" s="364"/>
      <c r="BJ5" s="364"/>
      <c r="BK5" s="364"/>
      <c r="BL5" s="364"/>
      <c r="BM5" s="365"/>
      <c r="BN5" s="383">
        <v>65445641</v>
      </c>
      <c r="BO5" s="384"/>
      <c r="BP5" s="384"/>
      <c r="BQ5" s="384"/>
      <c r="BR5" s="384"/>
      <c r="BS5" s="384"/>
      <c r="BT5" s="384"/>
      <c r="BU5" s="385"/>
      <c r="BV5" s="383">
        <v>58582909</v>
      </c>
      <c r="BW5" s="384"/>
      <c r="BX5" s="384"/>
      <c r="BY5" s="384"/>
      <c r="BZ5" s="384"/>
      <c r="CA5" s="384"/>
      <c r="CB5" s="384"/>
      <c r="CC5" s="385"/>
      <c r="CD5" s="392" t="s">
        <v>78</v>
      </c>
      <c r="CE5" s="393"/>
      <c r="CF5" s="393"/>
      <c r="CG5" s="393"/>
      <c r="CH5" s="393"/>
      <c r="CI5" s="393"/>
      <c r="CJ5" s="393"/>
      <c r="CK5" s="393"/>
      <c r="CL5" s="393"/>
      <c r="CM5" s="393"/>
      <c r="CN5" s="393"/>
      <c r="CO5" s="393"/>
      <c r="CP5" s="393"/>
      <c r="CQ5" s="393"/>
      <c r="CR5" s="393"/>
      <c r="CS5" s="394"/>
      <c r="CT5" s="353">
        <v>91.8</v>
      </c>
      <c r="CU5" s="354"/>
      <c r="CV5" s="354"/>
      <c r="CW5" s="354"/>
      <c r="CX5" s="354"/>
      <c r="CY5" s="354"/>
      <c r="CZ5" s="354"/>
      <c r="DA5" s="355"/>
      <c r="DB5" s="353">
        <v>90.7</v>
      </c>
      <c r="DC5" s="354"/>
      <c r="DD5" s="354"/>
      <c r="DE5" s="354"/>
      <c r="DF5" s="354"/>
      <c r="DG5" s="354"/>
      <c r="DH5" s="354"/>
      <c r="DI5" s="355"/>
      <c r="DJ5" s="137"/>
      <c r="DK5" s="137"/>
      <c r="DL5" s="137"/>
      <c r="DM5" s="137"/>
      <c r="DN5" s="137"/>
      <c r="DO5" s="137"/>
    </row>
    <row r="6" spans="1:119" ht="18.75" customHeight="1">
      <c r="A6" s="138"/>
      <c r="B6" s="532" t="s">
        <v>79</v>
      </c>
      <c r="C6" s="397"/>
      <c r="D6" s="397"/>
      <c r="E6" s="533"/>
      <c r="F6" s="533"/>
      <c r="G6" s="533"/>
      <c r="H6" s="533"/>
      <c r="I6" s="533"/>
      <c r="J6" s="533"/>
      <c r="K6" s="533"/>
      <c r="L6" s="533" t="s">
        <v>80</v>
      </c>
      <c r="M6" s="533"/>
      <c r="N6" s="533"/>
      <c r="O6" s="533"/>
      <c r="P6" s="533"/>
      <c r="Q6" s="533"/>
      <c r="R6" s="421"/>
      <c r="S6" s="421"/>
      <c r="T6" s="421"/>
      <c r="U6" s="421"/>
      <c r="V6" s="539"/>
      <c r="W6" s="472" t="s">
        <v>81</v>
      </c>
      <c r="X6" s="396"/>
      <c r="Y6" s="396"/>
      <c r="Z6" s="396"/>
      <c r="AA6" s="396"/>
      <c r="AB6" s="397"/>
      <c r="AC6" s="544" t="s">
        <v>82</v>
      </c>
      <c r="AD6" s="545"/>
      <c r="AE6" s="545"/>
      <c r="AF6" s="545"/>
      <c r="AG6" s="545"/>
      <c r="AH6" s="545"/>
      <c r="AI6" s="545"/>
      <c r="AJ6" s="545"/>
      <c r="AK6" s="545"/>
      <c r="AL6" s="546"/>
      <c r="AM6" s="452" t="s">
        <v>83</v>
      </c>
      <c r="AN6" s="357"/>
      <c r="AO6" s="357"/>
      <c r="AP6" s="357"/>
      <c r="AQ6" s="357"/>
      <c r="AR6" s="357"/>
      <c r="AS6" s="357"/>
      <c r="AT6" s="358"/>
      <c r="AU6" s="440" t="s">
        <v>76</v>
      </c>
      <c r="AV6" s="441"/>
      <c r="AW6" s="441"/>
      <c r="AX6" s="441"/>
      <c r="AY6" s="363" t="s">
        <v>84</v>
      </c>
      <c r="AZ6" s="364"/>
      <c r="BA6" s="364"/>
      <c r="BB6" s="364"/>
      <c r="BC6" s="364"/>
      <c r="BD6" s="364"/>
      <c r="BE6" s="364"/>
      <c r="BF6" s="364"/>
      <c r="BG6" s="364"/>
      <c r="BH6" s="364"/>
      <c r="BI6" s="364"/>
      <c r="BJ6" s="364"/>
      <c r="BK6" s="364"/>
      <c r="BL6" s="364"/>
      <c r="BM6" s="365"/>
      <c r="BN6" s="383">
        <v>1278665</v>
      </c>
      <c r="BO6" s="384"/>
      <c r="BP6" s="384"/>
      <c r="BQ6" s="384"/>
      <c r="BR6" s="384"/>
      <c r="BS6" s="384"/>
      <c r="BT6" s="384"/>
      <c r="BU6" s="385"/>
      <c r="BV6" s="383">
        <v>1356532</v>
      </c>
      <c r="BW6" s="384"/>
      <c r="BX6" s="384"/>
      <c r="BY6" s="384"/>
      <c r="BZ6" s="384"/>
      <c r="CA6" s="384"/>
      <c r="CB6" s="384"/>
      <c r="CC6" s="385"/>
      <c r="CD6" s="392" t="s">
        <v>85</v>
      </c>
      <c r="CE6" s="393"/>
      <c r="CF6" s="393"/>
      <c r="CG6" s="393"/>
      <c r="CH6" s="393"/>
      <c r="CI6" s="393"/>
      <c r="CJ6" s="393"/>
      <c r="CK6" s="393"/>
      <c r="CL6" s="393"/>
      <c r="CM6" s="393"/>
      <c r="CN6" s="393"/>
      <c r="CO6" s="393"/>
      <c r="CP6" s="393"/>
      <c r="CQ6" s="393"/>
      <c r="CR6" s="393"/>
      <c r="CS6" s="394"/>
      <c r="CT6" s="529">
        <v>94.3</v>
      </c>
      <c r="CU6" s="530"/>
      <c r="CV6" s="530"/>
      <c r="CW6" s="530"/>
      <c r="CX6" s="530"/>
      <c r="CY6" s="530"/>
      <c r="CZ6" s="530"/>
      <c r="DA6" s="531"/>
      <c r="DB6" s="529">
        <v>93.1</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86</v>
      </c>
      <c r="AN7" s="357"/>
      <c r="AO7" s="357"/>
      <c r="AP7" s="357"/>
      <c r="AQ7" s="357"/>
      <c r="AR7" s="357"/>
      <c r="AS7" s="357"/>
      <c r="AT7" s="358"/>
      <c r="AU7" s="440" t="s">
        <v>87</v>
      </c>
      <c r="AV7" s="441"/>
      <c r="AW7" s="441"/>
      <c r="AX7" s="441"/>
      <c r="AY7" s="363" t="s">
        <v>88</v>
      </c>
      <c r="AZ7" s="364"/>
      <c r="BA7" s="364"/>
      <c r="BB7" s="364"/>
      <c r="BC7" s="364"/>
      <c r="BD7" s="364"/>
      <c r="BE7" s="364"/>
      <c r="BF7" s="364"/>
      <c r="BG7" s="364"/>
      <c r="BH7" s="364"/>
      <c r="BI7" s="364"/>
      <c r="BJ7" s="364"/>
      <c r="BK7" s="364"/>
      <c r="BL7" s="364"/>
      <c r="BM7" s="365"/>
      <c r="BN7" s="383">
        <v>292327</v>
      </c>
      <c r="BO7" s="384"/>
      <c r="BP7" s="384"/>
      <c r="BQ7" s="384"/>
      <c r="BR7" s="384"/>
      <c r="BS7" s="384"/>
      <c r="BT7" s="384"/>
      <c r="BU7" s="385"/>
      <c r="BV7" s="383">
        <v>232587</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40045241</v>
      </c>
      <c r="CU7" s="384"/>
      <c r="CV7" s="384"/>
      <c r="CW7" s="384"/>
      <c r="CX7" s="384"/>
      <c r="CY7" s="384"/>
      <c r="CZ7" s="384"/>
      <c r="DA7" s="385"/>
      <c r="DB7" s="383">
        <v>40405275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90</v>
      </c>
      <c r="AN8" s="357"/>
      <c r="AO8" s="357"/>
      <c r="AP8" s="357"/>
      <c r="AQ8" s="357"/>
      <c r="AR8" s="357"/>
      <c r="AS8" s="357"/>
      <c r="AT8" s="358"/>
      <c r="AU8" s="440" t="s">
        <v>91</v>
      </c>
      <c r="AV8" s="441"/>
      <c r="AW8" s="441"/>
      <c r="AX8" s="441"/>
      <c r="AY8" s="363" t="s">
        <v>92</v>
      </c>
      <c r="AZ8" s="364"/>
      <c r="BA8" s="364"/>
      <c r="BB8" s="364"/>
      <c r="BC8" s="364"/>
      <c r="BD8" s="364"/>
      <c r="BE8" s="364"/>
      <c r="BF8" s="364"/>
      <c r="BG8" s="364"/>
      <c r="BH8" s="364"/>
      <c r="BI8" s="364"/>
      <c r="BJ8" s="364"/>
      <c r="BK8" s="364"/>
      <c r="BL8" s="364"/>
      <c r="BM8" s="365"/>
      <c r="BN8" s="383">
        <v>986338</v>
      </c>
      <c r="BO8" s="384"/>
      <c r="BP8" s="384"/>
      <c r="BQ8" s="384"/>
      <c r="BR8" s="384"/>
      <c r="BS8" s="384"/>
      <c r="BT8" s="384"/>
      <c r="BU8" s="385"/>
      <c r="BV8" s="383">
        <v>1123945</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2">
        <v>0.63</v>
      </c>
      <c r="CU8" s="493"/>
      <c r="CV8" s="493"/>
      <c r="CW8" s="493"/>
      <c r="CX8" s="493"/>
      <c r="CY8" s="493"/>
      <c r="CZ8" s="493"/>
      <c r="DA8" s="494"/>
      <c r="DB8" s="492">
        <v>0.63</v>
      </c>
      <c r="DC8" s="493"/>
      <c r="DD8" s="493"/>
      <c r="DE8" s="493"/>
      <c r="DF8" s="493"/>
      <c r="DG8" s="493"/>
      <c r="DH8" s="493"/>
      <c r="DI8" s="494"/>
      <c r="DJ8" s="137"/>
      <c r="DK8" s="137"/>
      <c r="DL8" s="137"/>
      <c r="DM8" s="137"/>
      <c r="DN8" s="137"/>
      <c r="DO8" s="137"/>
    </row>
    <row r="9" spans="1:119" ht="18.75" customHeight="1" thickBot="1">
      <c r="A9" s="138"/>
      <c r="B9" s="518" t="s">
        <v>94</v>
      </c>
      <c r="C9" s="519"/>
      <c r="D9" s="519"/>
      <c r="E9" s="519"/>
      <c r="F9" s="519"/>
      <c r="G9" s="519"/>
      <c r="H9" s="519"/>
      <c r="I9" s="519"/>
      <c r="J9" s="519"/>
      <c r="K9" s="446"/>
      <c r="L9" s="520" t="s">
        <v>95</v>
      </c>
      <c r="M9" s="521"/>
      <c r="N9" s="521"/>
      <c r="O9" s="521"/>
      <c r="P9" s="521"/>
      <c r="Q9" s="522"/>
      <c r="R9" s="523">
        <v>168017</v>
      </c>
      <c r="S9" s="524"/>
      <c r="T9" s="524"/>
      <c r="U9" s="524"/>
      <c r="V9" s="525"/>
      <c r="W9" s="462" t="s">
        <v>96</v>
      </c>
      <c r="X9" s="463"/>
      <c r="Y9" s="463"/>
      <c r="Z9" s="463"/>
      <c r="AA9" s="463"/>
      <c r="AB9" s="463"/>
      <c r="AC9" s="463"/>
      <c r="AD9" s="463"/>
      <c r="AE9" s="463"/>
      <c r="AF9" s="463"/>
      <c r="AG9" s="463"/>
      <c r="AH9" s="463"/>
      <c r="AI9" s="463"/>
      <c r="AJ9" s="463"/>
      <c r="AK9" s="463"/>
      <c r="AL9" s="526"/>
      <c r="AM9" s="452" t="s">
        <v>97</v>
      </c>
      <c r="AN9" s="357"/>
      <c r="AO9" s="357"/>
      <c r="AP9" s="357"/>
      <c r="AQ9" s="357"/>
      <c r="AR9" s="357"/>
      <c r="AS9" s="357"/>
      <c r="AT9" s="358"/>
      <c r="AU9" s="440" t="s">
        <v>98</v>
      </c>
      <c r="AV9" s="441"/>
      <c r="AW9" s="441"/>
      <c r="AX9" s="441"/>
      <c r="AY9" s="363" t="s">
        <v>99</v>
      </c>
      <c r="AZ9" s="364"/>
      <c r="BA9" s="364"/>
      <c r="BB9" s="364"/>
      <c r="BC9" s="364"/>
      <c r="BD9" s="364"/>
      <c r="BE9" s="364"/>
      <c r="BF9" s="364"/>
      <c r="BG9" s="364"/>
      <c r="BH9" s="364"/>
      <c r="BI9" s="364"/>
      <c r="BJ9" s="364"/>
      <c r="BK9" s="364"/>
      <c r="BL9" s="364"/>
      <c r="BM9" s="365"/>
      <c r="BN9" s="383">
        <v>-137607</v>
      </c>
      <c r="BO9" s="384"/>
      <c r="BP9" s="384"/>
      <c r="BQ9" s="384"/>
      <c r="BR9" s="384"/>
      <c r="BS9" s="384"/>
      <c r="BT9" s="384"/>
      <c r="BU9" s="385"/>
      <c r="BV9" s="383">
        <v>-106301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12.3</v>
      </c>
      <c r="CU9" s="354"/>
      <c r="CV9" s="354"/>
      <c r="CW9" s="354"/>
      <c r="CX9" s="354"/>
      <c r="CY9" s="354"/>
      <c r="CZ9" s="354"/>
      <c r="DA9" s="355"/>
      <c r="DB9" s="353">
        <v>13.5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168973</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584235</v>
      </c>
      <c r="BO10" s="384"/>
      <c r="BP10" s="384"/>
      <c r="BQ10" s="384"/>
      <c r="BR10" s="384"/>
      <c r="BS10" s="384"/>
      <c r="BT10" s="384"/>
      <c r="BU10" s="385"/>
      <c r="BV10" s="383">
        <v>812129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98</v>
      </c>
      <c r="AV11" s="441"/>
      <c r="AW11" s="441"/>
      <c r="AX11" s="441"/>
      <c r="AY11" s="363" t="s">
        <v>109</v>
      </c>
      <c r="AZ11" s="364"/>
      <c r="BA11" s="364"/>
      <c r="BB11" s="364"/>
      <c r="BC11" s="364"/>
      <c r="BD11" s="364"/>
      <c r="BE11" s="364"/>
      <c r="BF11" s="364"/>
      <c r="BG11" s="364"/>
      <c r="BH11" s="364"/>
      <c r="BI11" s="364"/>
      <c r="BJ11" s="364"/>
      <c r="BK11" s="364"/>
      <c r="BL11" s="364"/>
      <c r="BM11" s="365"/>
      <c r="BN11" s="383">
        <v>1301</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168682</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1655993</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164717</v>
      </c>
      <c r="S13" s="485"/>
      <c r="T13" s="485"/>
      <c r="U13" s="485"/>
      <c r="V13" s="486"/>
      <c r="W13" s="472" t="s">
        <v>122</v>
      </c>
      <c r="X13" s="396"/>
      <c r="Y13" s="396"/>
      <c r="Z13" s="396"/>
      <c r="AA13" s="396"/>
      <c r="AB13" s="397"/>
      <c r="AC13" s="359">
        <v>3244</v>
      </c>
      <c r="AD13" s="360"/>
      <c r="AE13" s="360"/>
      <c r="AF13" s="360"/>
      <c r="AG13" s="361"/>
      <c r="AH13" s="359">
        <v>4453</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-1208064</v>
      </c>
      <c r="BO13" s="384"/>
      <c r="BP13" s="384"/>
      <c r="BQ13" s="384"/>
      <c r="BR13" s="384"/>
      <c r="BS13" s="384"/>
      <c r="BT13" s="384"/>
      <c r="BU13" s="385"/>
      <c r="BV13" s="383">
        <v>705828</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5</v>
      </c>
      <c r="CU13" s="354"/>
      <c r="CV13" s="354"/>
      <c r="CW13" s="354"/>
      <c r="CX13" s="354"/>
      <c r="CY13" s="354"/>
      <c r="CZ13" s="354"/>
      <c r="DA13" s="355"/>
      <c r="DB13" s="353">
        <v>6.3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169444</v>
      </c>
      <c r="S14" s="485"/>
      <c r="T14" s="485"/>
      <c r="U14" s="485"/>
      <c r="V14" s="486"/>
      <c r="W14" s="487"/>
      <c r="X14" s="399"/>
      <c r="Y14" s="399"/>
      <c r="Z14" s="399"/>
      <c r="AA14" s="399"/>
      <c r="AB14" s="400"/>
      <c r="AC14" s="477">
        <v>4.2</v>
      </c>
      <c r="AD14" s="478"/>
      <c r="AE14" s="478"/>
      <c r="AF14" s="478"/>
      <c r="AG14" s="479"/>
      <c r="AH14" s="477">
        <v>5.3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119</v>
      </c>
      <c r="CU14" s="456"/>
      <c r="CV14" s="456"/>
      <c r="CW14" s="456"/>
      <c r="CX14" s="456"/>
      <c r="CY14" s="456"/>
      <c r="CZ14" s="456"/>
      <c r="DA14" s="457"/>
      <c r="DB14" s="488">
        <v>1.9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165509</v>
      </c>
      <c r="S15" s="485"/>
      <c r="T15" s="485"/>
      <c r="U15" s="485"/>
      <c r="V15" s="486"/>
      <c r="W15" s="472" t="s">
        <v>129</v>
      </c>
      <c r="X15" s="396"/>
      <c r="Y15" s="396"/>
      <c r="Z15" s="396"/>
      <c r="AA15" s="396"/>
      <c r="AB15" s="397"/>
      <c r="AC15" s="359">
        <v>24679</v>
      </c>
      <c r="AD15" s="360"/>
      <c r="AE15" s="360"/>
      <c r="AF15" s="360"/>
      <c r="AG15" s="361"/>
      <c r="AH15" s="359">
        <v>27251</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18145914</v>
      </c>
      <c r="BO15" s="379"/>
      <c r="BP15" s="379"/>
      <c r="BQ15" s="379"/>
      <c r="BR15" s="379"/>
      <c r="BS15" s="379"/>
      <c r="BT15" s="379"/>
      <c r="BU15" s="380"/>
      <c r="BV15" s="378">
        <v>17813433</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32</v>
      </c>
      <c r="AD16" s="478"/>
      <c r="AE16" s="478"/>
      <c r="AF16" s="478"/>
      <c r="AG16" s="479"/>
      <c r="AH16" s="477">
        <v>32.700000000000003</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28698882</v>
      </c>
      <c r="BO16" s="384"/>
      <c r="BP16" s="384"/>
      <c r="BQ16" s="384"/>
      <c r="BR16" s="384"/>
      <c r="BS16" s="384"/>
      <c r="BT16" s="384"/>
      <c r="BU16" s="385"/>
      <c r="BV16" s="383">
        <v>28375272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49110</v>
      </c>
      <c r="AD17" s="360"/>
      <c r="AE17" s="360"/>
      <c r="AF17" s="360"/>
      <c r="AG17" s="361"/>
      <c r="AH17" s="359">
        <v>50986</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23378588</v>
      </c>
      <c r="BO17" s="384"/>
      <c r="BP17" s="384"/>
      <c r="BQ17" s="384"/>
      <c r="BR17" s="384"/>
      <c r="BS17" s="384"/>
      <c r="BT17" s="384"/>
      <c r="BU17" s="385"/>
      <c r="BV17" s="383">
        <v>23064482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623.64</v>
      </c>
      <c r="M18" s="448"/>
      <c r="N18" s="448"/>
      <c r="O18" s="448"/>
      <c r="P18" s="448"/>
      <c r="Q18" s="448"/>
      <c r="R18" s="449"/>
      <c r="S18" s="449"/>
      <c r="T18" s="449"/>
      <c r="U18" s="449"/>
      <c r="V18" s="450"/>
      <c r="W18" s="464"/>
      <c r="X18" s="465"/>
      <c r="Y18" s="465"/>
      <c r="Z18" s="465"/>
      <c r="AA18" s="465"/>
      <c r="AB18" s="473"/>
      <c r="AC18" s="347">
        <v>63.8</v>
      </c>
      <c r="AD18" s="348"/>
      <c r="AE18" s="348"/>
      <c r="AF18" s="348"/>
      <c r="AG18" s="451"/>
      <c r="AH18" s="347">
        <v>61.2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34952119</v>
      </c>
      <c r="BO18" s="384"/>
      <c r="BP18" s="384"/>
      <c r="BQ18" s="384"/>
      <c r="BR18" s="384"/>
      <c r="BS18" s="384"/>
      <c r="BT18" s="384"/>
      <c r="BU18" s="385"/>
      <c r="BV18" s="383">
        <v>34610329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269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43907198</v>
      </c>
      <c r="BO19" s="384"/>
      <c r="BP19" s="384"/>
      <c r="BQ19" s="384"/>
      <c r="BR19" s="384"/>
      <c r="BS19" s="384"/>
      <c r="BT19" s="384"/>
      <c r="BU19" s="385"/>
      <c r="BV19" s="383">
        <v>42482066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63611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49120044</v>
      </c>
      <c r="BO23" s="384"/>
      <c r="BP23" s="384"/>
      <c r="BQ23" s="384"/>
      <c r="BR23" s="384"/>
      <c r="BS23" s="384"/>
      <c r="BT23" s="384"/>
      <c r="BU23" s="385"/>
      <c r="BV23" s="383">
        <v>47834606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7944</v>
      </c>
      <c r="R24" s="360"/>
      <c r="S24" s="360"/>
      <c r="T24" s="360"/>
      <c r="U24" s="360"/>
      <c r="V24" s="361"/>
      <c r="W24" s="425"/>
      <c r="X24" s="416"/>
      <c r="Y24" s="417"/>
      <c r="Z24" s="356" t="s">
        <v>153</v>
      </c>
      <c r="AA24" s="357"/>
      <c r="AB24" s="357"/>
      <c r="AC24" s="357"/>
      <c r="AD24" s="357"/>
      <c r="AE24" s="357"/>
      <c r="AF24" s="357"/>
      <c r="AG24" s="358"/>
      <c r="AH24" s="359">
        <v>1140</v>
      </c>
      <c r="AI24" s="360"/>
      <c r="AJ24" s="360"/>
      <c r="AK24" s="360"/>
      <c r="AL24" s="361"/>
      <c r="AM24" s="359">
        <v>3548820</v>
      </c>
      <c r="AN24" s="360"/>
      <c r="AO24" s="360"/>
      <c r="AP24" s="360"/>
      <c r="AQ24" s="360"/>
      <c r="AR24" s="361"/>
      <c r="AS24" s="359">
        <v>3113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29087169</v>
      </c>
      <c r="BO24" s="384"/>
      <c r="BP24" s="384"/>
      <c r="BQ24" s="384"/>
      <c r="BR24" s="384"/>
      <c r="BS24" s="384"/>
      <c r="BT24" s="384"/>
      <c r="BU24" s="385"/>
      <c r="BV24" s="383">
        <v>30846439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2</v>
      </c>
      <c r="M25" s="360"/>
      <c r="N25" s="360"/>
      <c r="O25" s="360"/>
      <c r="P25" s="361"/>
      <c r="Q25" s="359">
        <v>6160</v>
      </c>
      <c r="R25" s="360"/>
      <c r="S25" s="360"/>
      <c r="T25" s="360"/>
      <c r="U25" s="360"/>
      <c r="V25" s="361"/>
      <c r="W25" s="425"/>
      <c r="X25" s="416"/>
      <c r="Y25" s="417"/>
      <c r="Z25" s="356" t="s">
        <v>156</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16424764</v>
      </c>
      <c r="BO25" s="379"/>
      <c r="BP25" s="379"/>
      <c r="BQ25" s="379"/>
      <c r="BR25" s="379"/>
      <c r="BS25" s="379"/>
      <c r="BT25" s="379"/>
      <c r="BU25" s="380"/>
      <c r="BV25" s="378">
        <v>14602326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6670</v>
      </c>
      <c r="R26" s="360"/>
      <c r="S26" s="360"/>
      <c r="T26" s="360"/>
      <c r="U26" s="360"/>
      <c r="V26" s="361"/>
      <c r="W26" s="425"/>
      <c r="X26" s="416"/>
      <c r="Y26" s="417"/>
      <c r="Z26" s="356" t="s">
        <v>159</v>
      </c>
      <c r="AA26" s="438"/>
      <c r="AB26" s="438"/>
      <c r="AC26" s="438"/>
      <c r="AD26" s="438"/>
      <c r="AE26" s="438"/>
      <c r="AF26" s="438"/>
      <c r="AG26" s="439"/>
      <c r="AH26" s="359">
        <v>199</v>
      </c>
      <c r="AI26" s="360"/>
      <c r="AJ26" s="360"/>
      <c r="AK26" s="360"/>
      <c r="AL26" s="361"/>
      <c r="AM26" s="359">
        <v>612920</v>
      </c>
      <c r="AN26" s="360"/>
      <c r="AO26" s="360"/>
      <c r="AP26" s="360"/>
      <c r="AQ26" s="360"/>
      <c r="AR26" s="361"/>
      <c r="AS26" s="359">
        <v>3080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5580</v>
      </c>
      <c r="R27" s="360"/>
      <c r="S27" s="360"/>
      <c r="T27" s="360"/>
      <c r="U27" s="360"/>
      <c r="V27" s="361"/>
      <c r="W27" s="425"/>
      <c r="X27" s="416"/>
      <c r="Y27" s="417"/>
      <c r="Z27" s="356" t="s">
        <v>162</v>
      </c>
      <c r="AA27" s="357"/>
      <c r="AB27" s="357"/>
      <c r="AC27" s="357"/>
      <c r="AD27" s="357"/>
      <c r="AE27" s="357"/>
      <c r="AF27" s="357"/>
      <c r="AG27" s="358"/>
      <c r="AH27" s="359">
        <v>95</v>
      </c>
      <c r="AI27" s="360"/>
      <c r="AJ27" s="360"/>
      <c r="AK27" s="360"/>
      <c r="AL27" s="361"/>
      <c r="AM27" s="359">
        <v>311186</v>
      </c>
      <c r="AN27" s="360"/>
      <c r="AO27" s="360"/>
      <c r="AP27" s="360"/>
      <c r="AQ27" s="360"/>
      <c r="AR27" s="361"/>
      <c r="AS27" s="359">
        <v>3276</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2200449</v>
      </c>
      <c r="BO27" s="387"/>
      <c r="BP27" s="387"/>
      <c r="BQ27" s="387"/>
      <c r="BR27" s="387"/>
      <c r="BS27" s="387"/>
      <c r="BT27" s="387"/>
      <c r="BU27" s="388"/>
      <c r="BV27" s="386">
        <v>2197701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4980</v>
      </c>
      <c r="R28" s="360"/>
      <c r="S28" s="360"/>
      <c r="T28" s="360"/>
      <c r="U28" s="360"/>
      <c r="V28" s="361"/>
      <c r="W28" s="425"/>
      <c r="X28" s="416"/>
      <c r="Y28" s="417"/>
      <c r="Z28" s="356" t="s">
        <v>165</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8494916</v>
      </c>
      <c r="BO28" s="379"/>
      <c r="BP28" s="379"/>
      <c r="BQ28" s="379"/>
      <c r="BR28" s="379"/>
      <c r="BS28" s="379"/>
      <c r="BT28" s="379"/>
      <c r="BU28" s="380"/>
      <c r="BV28" s="378">
        <v>9566674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26</v>
      </c>
      <c r="M29" s="360"/>
      <c r="N29" s="360"/>
      <c r="O29" s="360"/>
      <c r="P29" s="361"/>
      <c r="Q29" s="359">
        <v>4400</v>
      </c>
      <c r="R29" s="360"/>
      <c r="S29" s="360"/>
      <c r="T29" s="360"/>
      <c r="U29" s="360"/>
      <c r="V29" s="361"/>
      <c r="W29" s="426"/>
      <c r="X29" s="427"/>
      <c r="Y29" s="428"/>
      <c r="Z29" s="356" t="s">
        <v>169</v>
      </c>
      <c r="AA29" s="357"/>
      <c r="AB29" s="357"/>
      <c r="AC29" s="357"/>
      <c r="AD29" s="357"/>
      <c r="AE29" s="357"/>
      <c r="AF29" s="357"/>
      <c r="AG29" s="358"/>
      <c r="AH29" s="359">
        <v>1235</v>
      </c>
      <c r="AI29" s="360"/>
      <c r="AJ29" s="360"/>
      <c r="AK29" s="360"/>
      <c r="AL29" s="361"/>
      <c r="AM29" s="359">
        <v>3860006</v>
      </c>
      <c r="AN29" s="360"/>
      <c r="AO29" s="360"/>
      <c r="AP29" s="360"/>
      <c r="AQ29" s="360"/>
      <c r="AR29" s="361"/>
      <c r="AS29" s="359">
        <v>3126</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141991</v>
      </c>
      <c r="BO29" s="384"/>
      <c r="BP29" s="384"/>
      <c r="BQ29" s="384"/>
      <c r="BR29" s="384"/>
      <c r="BS29" s="384"/>
      <c r="BT29" s="384"/>
      <c r="BU29" s="385"/>
      <c r="BV29" s="383">
        <v>131419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98.6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4674243</v>
      </c>
      <c r="BO30" s="387"/>
      <c r="BP30" s="387"/>
      <c r="BQ30" s="387"/>
      <c r="BR30" s="387"/>
      <c r="BS30" s="387"/>
      <c r="BT30" s="387"/>
      <c r="BU30" s="388"/>
      <c r="BV30" s="386">
        <v>5232602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競輪事業特別会計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IF('各会計、関係団体の財政状況及び健全化判断比率'!B35="","",'各会計、関係団体の財政状況及び健全化判断比率'!B35)</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多気町松阪市学校組合</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松阪市勤労者サービスセンター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国民健康保険事業特別会計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IF('各会計、関係団体の財政状況及び健全化判断比率'!B33="","",'各会計、関係団体の財政状況及び健全化判断比率'!B33)</f>
        <v>公共下水道事業会計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IF('各会計、関係団体の財政状況及び健全化判断比率'!B36="","",'各会計、関係団体の財政状況及び健全化判断比率'!B36)</f>
        <v>戸別合併処理浄化槽整備事業特別会計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宮川福祉施設組合　一般会計</v>
      </c>
      <c r="BZ35" s="342"/>
      <c r="CA35" s="342"/>
      <c r="CB35" s="342"/>
      <c r="CC35" s="342"/>
      <c r="CD35" s="342"/>
      <c r="CE35" s="342"/>
      <c r="CF35" s="342"/>
      <c r="CG35" s="342"/>
      <c r="CH35" s="342"/>
      <c r="CI35" s="342"/>
      <c r="CJ35" s="342"/>
      <c r="CK35" s="342"/>
      <c r="CL35" s="342"/>
      <c r="CM35" s="342"/>
      <c r="CN35" s="165"/>
      <c r="CO35" s="343">
        <f t="shared" ref="CO35:CO43" si="3">IF(CQ35="","",CO34+1)</f>
        <v>25</v>
      </c>
      <c r="CP35" s="343"/>
      <c r="CQ35" s="342" t="str">
        <f>IF('各会計、関係団体の財政状況及び健全化判断比率'!BS8="","",'各会計、関係団体の財政状況及び健全化判断比率'!BS8)</f>
        <v>松阪スポーツ振興研修センター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ケーブルシステム事業特別会計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IF('各会計、関係団体の財政状況及び健全化判断比率'!B34="","",'各会計、関係団体の財政状況及び健全化判断比率'!B34)</f>
        <v>松阪市民病院事業会計</v>
      </c>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IF('各会計、関係団体の財政状況及び健全化判断比率'!B37="","",'各会計、関係団体の財政状況及び健全化判断比率'!B37)</f>
        <v>農業集落排水事業特別会計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宮川福祉施設組合　介護サービス事業特別会計</v>
      </c>
      <c r="BZ36" s="342"/>
      <c r="CA36" s="342"/>
      <c r="CB36" s="342"/>
      <c r="CC36" s="342"/>
      <c r="CD36" s="342"/>
      <c r="CE36" s="342"/>
      <c r="CF36" s="342"/>
      <c r="CG36" s="342"/>
      <c r="CH36" s="342"/>
      <c r="CI36" s="342"/>
      <c r="CJ36" s="342"/>
      <c r="CK36" s="342"/>
      <c r="CL36" s="342"/>
      <c r="CM36" s="342"/>
      <c r="CN36" s="165"/>
      <c r="CO36" s="343">
        <f t="shared" si="3"/>
        <v>26</v>
      </c>
      <c r="CP36" s="343"/>
      <c r="CQ36" s="342" t="str">
        <f>IF('各会計、関係団体の財政状況及び健全化判断比率'!BS9="","",'各会計、関係団体の財政状況及び健全化判断比率'!BS9)</f>
        <v>松阪街づくり公社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松阪地区広域衛生組合</v>
      </c>
      <c r="BZ37" s="342"/>
      <c r="CA37" s="342"/>
      <c r="CB37" s="342"/>
      <c r="CC37" s="342"/>
      <c r="CD37" s="342"/>
      <c r="CE37" s="342"/>
      <c r="CF37" s="342"/>
      <c r="CG37" s="342"/>
      <c r="CH37" s="342"/>
      <c r="CI37" s="342"/>
      <c r="CJ37" s="342"/>
      <c r="CK37" s="342"/>
      <c r="CL37" s="342"/>
      <c r="CM37" s="342"/>
      <c r="CN37" s="165"/>
      <c r="CO37" s="343">
        <f t="shared" si="3"/>
        <v>27</v>
      </c>
      <c r="CP37" s="343"/>
      <c r="CQ37" s="342" t="str">
        <f>IF('各会計、関係団体の財政状況及び健全化判断比率'!BS10="","",'各会計、関係団体の財政状況及び健全化判断比率'!BS10)</f>
        <v>松阪市土地開発公社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松阪地区広域消防組合</v>
      </c>
      <c r="BZ38" s="342"/>
      <c r="CA38" s="342"/>
      <c r="CB38" s="342"/>
      <c r="CC38" s="342"/>
      <c r="CD38" s="342"/>
      <c r="CE38" s="342"/>
      <c r="CF38" s="342"/>
      <c r="CG38" s="342"/>
      <c r="CH38" s="342"/>
      <c r="CI38" s="342"/>
      <c r="CJ38" s="342"/>
      <c r="CK38" s="342"/>
      <c r="CL38" s="342"/>
      <c r="CM38" s="342"/>
      <c r="CN38" s="165"/>
      <c r="CO38" s="343">
        <f t="shared" si="3"/>
        <v>28</v>
      </c>
      <c r="CP38" s="343"/>
      <c r="CQ38" s="342" t="str">
        <f>IF('各会計、関係団体の財政状況及び健全化判断比率'!BS11="","",'各会計、関係団体の財政状況及び健全化判断比率'!BS11)</f>
        <v>飯高観光振興公社</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松阪飯多農業共済事務組合</v>
      </c>
      <c r="BZ39" s="342"/>
      <c r="CA39" s="342"/>
      <c r="CB39" s="342"/>
      <c r="CC39" s="342"/>
      <c r="CD39" s="342"/>
      <c r="CE39" s="342"/>
      <c r="CF39" s="342"/>
      <c r="CG39" s="342"/>
      <c r="CH39" s="342"/>
      <c r="CI39" s="342"/>
      <c r="CJ39" s="342"/>
      <c r="CK39" s="342"/>
      <c r="CL39" s="342"/>
      <c r="CM39" s="342"/>
      <c r="CN39" s="165"/>
      <c r="CO39" s="343">
        <f t="shared" si="3"/>
        <v>29</v>
      </c>
      <c r="CP39" s="343"/>
      <c r="CQ39" s="342" t="str">
        <f>IF('各会計、関係団体の財政状況及び健全化判断比率'!BS12="","",'各会計、関係団体の財政状況及び健全化判断比率'!BS12)</f>
        <v>飯高駅</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三重県市町総合事務組合　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三重県市町総合事務組合　共用デジタル地図特別会計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三重県市町総合事務組合　公平委員会会計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23</v>
      </c>
      <c r="BX43" s="343"/>
      <c r="BY43" s="342" t="str">
        <f>IF('各会計、関係団体の財政状況及び健全化判断比率'!B77="","",'各会計、関係団体の財政状況及び健全化判断比率'!B77)</f>
        <v>三重県市町総合事務組合　消防救急無線特別会計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1" zoomScale="75" zoomScaleNormal="75" zoomScaleSheetLayoutView="100" workbookViewId="0">
      <selection activeCell="S48" sqref="S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525</v>
      </c>
      <c r="J40" s="79" t="s">
        <v>526</v>
      </c>
      <c r="K40" s="79" t="s">
        <v>527</v>
      </c>
      <c r="L40" s="79" t="s">
        <v>528</v>
      </c>
      <c r="M40" s="80" t="s">
        <v>529</v>
      </c>
    </row>
    <row r="41" spans="2:13" ht="27.75" customHeight="1">
      <c r="B41" s="1181" t="s">
        <v>23</v>
      </c>
      <c r="C41" s="1182"/>
      <c r="D41" s="81"/>
      <c r="E41" s="1183" t="s">
        <v>24</v>
      </c>
      <c r="F41" s="1183"/>
      <c r="G41" s="1183"/>
      <c r="H41" s="1184"/>
      <c r="I41" s="82">
        <v>55141</v>
      </c>
      <c r="J41" s="83">
        <v>52978</v>
      </c>
      <c r="K41" s="83">
        <v>50234</v>
      </c>
      <c r="L41" s="83">
        <v>47835</v>
      </c>
      <c r="M41" s="84">
        <v>49120</v>
      </c>
    </row>
    <row r="42" spans="2:13" ht="27.75" customHeight="1">
      <c r="B42" s="1171"/>
      <c r="C42" s="1172"/>
      <c r="D42" s="85"/>
      <c r="E42" s="1175" t="s">
        <v>25</v>
      </c>
      <c r="F42" s="1175"/>
      <c r="G42" s="1175"/>
      <c r="H42" s="1176"/>
      <c r="I42" s="86">
        <v>52</v>
      </c>
      <c r="J42" s="87">
        <v>43</v>
      </c>
      <c r="K42" s="87">
        <v>34</v>
      </c>
      <c r="L42" s="87">
        <v>25</v>
      </c>
      <c r="M42" s="88">
        <v>16</v>
      </c>
    </row>
    <row r="43" spans="2:13" ht="27.75" customHeight="1">
      <c r="B43" s="1171"/>
      <c r="C43" s="1172"/>
      <c r="D43" s="85"/>
      <c r="E43" s="1175" t="s">
        <v>26</v>
      </c>
      <c r="F43" s="1175"/>
      <c r="G43" s="1175"/>
      <c r="H43" s="1176"/>
      <c r="I43" s="86">
        <v>44760</v>
      </c>
      <c r="J43" s="87">
        <v>43882</v>
      </c>
      <c r="K43" s="87">
        <v>41895</v>
      </c>
      <c r="L43" s="87">
        <v>39810</v>
      </c>
      <c r="M43" s="88">
        <v>38320</v>
      </c>
    </row>
    <row r="44" spans="2:13" ht="27.75" customHeight="1">
      <c r="B44" s="1171"/>
      <c r="C44" s="1172"/>
      <c r="D44" s="85"/>
      <c r="E44" s="1175" t="s">
        <v>27</v>
      </c>
      <c r="F44" s="1175"/>
      <c r="G44" s="1175"/>
      <c r="H44" s="1176"/>
      <c r="I44" s="86">
        <v>1539</v>
      </c>
      <c r="J44" s="87">
        <v>1018</v>
      </c>
      <c r="K44" s="87">
        <v>757</v>
      </c>
      <c r="L44" s="87">
        <v>696</v>
      </c>
      <c r="M44" s="88">
        <v>614</v>
      </c>
    </row>
    <row r="45" spans="2:13" ht="27.75" customHeight="1">
      <c r="B45" s="1171"/>
      <c r="C45" s="1172"/>
      <c r="D45" s="85"/>
      <c r="E45" s="1175" t="s">
        <v>28</v>
      </c>
      <c r="F45" s="1175"/>
      <c r="G45" s="1175"/>
      <c r="H45" s="1176"/>
      <c r="I45" s="86">
        <v>15106</v>
      </c>
      <c r="J45" s="87">
        <v>15014</v>
      </c>
      <c r="K45" s="87">
        <v>14708</v>
      </c>
      <c r="L45" s="87">
        <v>13718</v>
      </c>
      <c r="M45" s="88">
        <v>12010</v>
      </c>
    </row>
    <row r="46" spans="2:13" ht="27.75" customHeight="1">
      <c r="B46" s="1171"/>
      <c r="C46" s="1172"/>
      <c r="D46" s="85"/>
      <c r="E46" s="1175" t="s">
        <v>29</v>
      </c>
      <c r="F46" s="1175"/>
      <c r="G46" s="1175"/>
      <c r="H46" s="1176"/>
      <c r="I46" s="86">
        <v>1825</v>
      </c>
      <c r="J46" s="87">
        <v>1812</v>
      </c>
      <c r="K46" s="87">
        <v>215</v>
      </c>
      <c r="L46" s="87" t="s">
        <v>487</v>
      </c>
      <c r="M46" s="88" t="s">
        <v>487</v>
      </c>
    </row>
    <row r="47" spans="2:13" ht="27.75" customHeight="1">
      <c r="B47" s="1171"/>
      <c r="C47" s="1172"/>
      <c r="D47" s="85"/>
      <c r="E47" s="1175" t="s">
        <v>30</v>
      </c>
      <c r="F47" s="1175"/>
      <c r="G47" s="1175"/>
      <c r="H47" s="1176"/>
      <c r="I47" s="86" t="s">
        <v>487</v>
      </c>
      <c r="J47" s="87" t="s">
        <v>487</v>
      </c>
      <c r="K47" s="87" t="s">
        <v>487</v>
      </c>
      <c r="L47" s="87" t="s">
        <v>487</v>
      </c>
      <c r="M47" s="88" t="s">
        <v>487</v>
      </c>
    </row>
    <row r="48" spans="2:13" ht="27.75" customHeight="1">
      <c r="B48" s="1173"/>
      <c r="C48" s="1174"/>
      <c r="D48" s="85"/>
      <c r="E48" s="1175" t="s">
        <v>31</v>
      </c>
      <c r="F48" s="1175"/>
      <c r="G48" s="1175"/>
      <c r="H48" s="1176"/>
      <c r="I48" s="86" t="s">
        <v>487</v>
      </c>
      <c r="J48" s="87" t="s">
        <v>487</v>
      </c>
      <c r="K48" s="87" t="s">
        <v>487</v>
      </c>
      <c r="L48" s="87" t="s">
        <v>487</v>
      </c>
      <c r="M48" s="88" t="s">
        <v>487</v>
      </c>
    </row>
    <row r="49" spans="2:13" ht="27.75" customHeight="1">
      <c r="B49" s="1169" t="s">
        <v>32</v>
      </c>
      <c r="C49" s="1170"/>
      <c r="D49" s="89"/>
      <c r="E49" s="1175" t="s">
        <v>33</v>
      </c>
      <c r="F49" s="1175"/>
      <c r="G49" s="1175"/>
      <c r="H49" s="1176"/>
      <c r="I49" s="86">
        <v>14305</v>
      </c>
      <c r="J49" s="87">
        <v>15024</v>
      </c>
      <c r="K49" s="87">
        <v>15203</v>
      </c>
      <c r="L49" s="87">
        <v>15561</v>
      </c>
      <c r="M49" s="88">
        <v>14827</v>
      </c>
    </row>
    <row r="50" spans="2:13" ht="27.75" customHeight="1">
      <c r="B50" s="1171"/>
      <c r="C50" s="1172"/>
      <c r="D50" s="85"/>
      <c r="E50" s="1175" t="s">
        <v>34</v>
      </c>
      <c r="F50" s="1175"/>
      <c r="G50" s="1175"/>
      <c r="H50" s="1176"/>
      <c r="I50" s="86">
        <v>15224</v>
      </c>
      <c r="J50" s="87">
        <v>15607</v>
      </c>
      <c r="K50" s="87">
        <v>15488</v>
      </c>
      <c r="L50" s="87">
        <v>15034</v>
      </c>
      <c r="M50" s="88">
        <v>14339</v>
      </c>
    </row>
    <row r="51" spans="2:13" ht="27.75" customHeight="1">
      <c r="B51" s="1173"/>
      <c r="C51" s="1174"/>
      <c r="D51" s="85"/>
      <c r="E51" s="1175" t="s">
        <v>35</v>
      </c>
      <c r="F51" s="1175"/>
      <c r="G51" s="1175"/>
      <c r="H51" s="1176"/>
      <c r="I51" s="86">
        <v>69651</v>
      </c>
      <c r="J51" s="87">
        <v>69882</v>
      </c>
      <c r="K51" s="87">
        <v>70780</v>
      </c>
      <c r="L51" s="87">
        <v>70822</v>
      </c>
      <c r="M51" s="88">
        <v>73362</v>
      </c>
    </row>
    <row r="52" spans="2:13" ht="27.75" customHeight="1" thickBot="1">
      <c r="B52" s="1177" t="s">
        <v>20</v>
      </c>
      <c r="C52" s="1178"/>
      <c r="D52" s="90"/>
      <c r="E52" s="1179" t="s">
        <v>36</v>
      </c>
      <c r="F52" s="1179"/>
      <c r="G52" s="1179"/>
      <c r="H52" s="1180"/>
      <c r="I52" s="91">
        <v>19242</v>
      </c>
      <c r="J52" s="92">
        <v>14234</v>
      </c>
      <c r="K52" s="92">
        <v>6371</v>
      </c>
      <c r="L52" s="92">
        <v>667</v>
      </c>
      <c r="M52" s="93">
        <v>-2447</v>
      </c>
    </row>
    <row r="53" spans="2:13" ht="27.75" customHeight="1">
      <c r="B53" s="94" t="s">
        <v>37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38</v>
      </c>
      <c r="E2" s="109"/>
      <c r="F2" s="110" t="s">
        <v>524</v>
      </c>
      <c r="G2" s="111"/>
      <c r="H2" s="112"/>
    </row>
    <row r="3" spans="1:8">
      <c r="A3" s="108" t="s">
        <v>517</v>
      </c>
      <c r="B3" s="113"/>
      <c r="C3" s="114"/>
      <c r="D3" s="115">
        <v>23242</v>
      </c>
      <c r="E3" s="116"/>
      <c r="F3" s="117">
        <v>50804</v>
      </c>
      <c r="G3" s="118"/>
      <c r="H3" s="119"/>
    </row>
    <row r="4" spans="1:8">
      <c r="A4" s="120"/>
      <c r="B4" s="121"/>
      <c r="C4" s="122"/>
      <c r="D4" s="123">
        <v>10868</v>
      </c>
      <c r="E4" s="124"/>
      <c r="F4" s="125">
        <v>30480</v>
      </c>
      <c r="G4" s="126"/>
      <c r="H4" s="127"/>
    </row>
    <row r="5" spans="1:8">
      <c r="A5" s="108" t="s">
        <v>519</v>
      </c>
      <c r="B5" s="113"/>
      <c r="C5" s="114"/>
      <c r="D5" s="115">
        <v>28184</v>
      </c>
      <c r="E5" s="116"/>
      <c r="F5" s="117">
        <v>38606</v>
      </c>
      <c r="G5" s="118"/>
      <c r="H5" s="119"/>
    </row>
    <row r="6" spans="1:8">
      <c r="A6" s="120"/>
      <c r="B6" s="121"/>
      <c r="C6" s="122"/>
      <c r="D6" s="123">
        <v>10317</v>
      </c>
      <c r="E6" s="124"/>
      <c r="F6" s="125">
        <v>22435</v>
      </c>
      <c r="G6" s="126"/>
      <c r="H6" s="127"/>
    </row>
    <row r="7" spans="1:8">
      <c r="A7" s="108" t="s">
        <v>520</v>
      </c>
      <c r="B7" s="113"/>
      <c r="C7" s="114"/>
      <c r="D7" s="115">
        <v>18042</v>
      </c>
      <c r="E7" s="116"/>
      <c r="F7" s="117">
        <v>39425</v>
      </c>
      <c r="G7" s="118"/>
      <c r="H7" s="119"/>
    </row>
    <row r="8" spans="1:8">
      <c r="A8" s="120"/>
      <c r="B8" s="121"/>
      <c r="C8" s="122"/>
      <c r="D8" s="123">
        <v>8710</v>
      </c>
      <c r="E8" s="124"/>
      <c r="F8" s="125">
        <v>22414</v>
      </c>
      <c r="G8" s="126"/>
      <c r="H8" s="127"/>
    </row>
    <row r="9" spans="1:8">
      <c r="A9" s="108" t="s">
        <v>521</v>
      </c>
      <c r="B9" s="113"/>
      <c r="C9" s="114"/>
      <c r="D9" s="115">
        <v>26662</v>
      </c>
      <c r="E9" s="116"/>
      <c r="F9" s="117">
        <v>43141</v>
      </c>
      <c r="G9" s="118"/>
      <c r="H9" s="119"/>
    </row>
    <row r="10" spans="1:8">
      <c r="A10" s="120"/>
      <c r="B10" s="121"/>
      <c r="C10" s="122"/>
      <c r="D10" s="123">
        <v>10409</v>
      </c>
      <c r="E10" s="124"/>
      <c r="F10" s="125">
        <v>21887</v>
      </c>
      <c r="G10" s="126"/>
      <c r="H10" s="127"/>
    </row>
    <row r="11" spans="1:8">
      <c r="A11" s="108" t="s">
        <v>522</v>
      </c>
      <c r="B11" s="113"/>
      <c r="C11" s="114"/>
      <c r="D11" s="115">
        <v>58556</v>
      </c>
      <c r="E11" s="116"/>
      <c r="F11" s="117">
        <v>45117</v>
      </c>
      <c r="G11" s="118"/>
      <c r="H11" s="119"/>
    </row>
    <row r="12" spans="1:8">
      <c r="A12" s="120"/>
      <c r="B12" s="121"/>
      <c r="C12" s="128"/>
      <c r="D12" s="123">
        <v>22833</v>
      </c>
      <c r="E12" s="124"/>
      <c r="F12" s="125">
        <v>25589</v>
      </c>
      <c r="G12" s="126"/>
      <c r="H12" s="127"/>
    </row>
    <row r="13" spans="1:8">
      <c r="A13" s="108"/>
      <c r="B13" s="113"/>
      <c r="C13" s="129"/>
      <c r="D13" s="130">
        <v>30937</v>
      </c>
      <c r="E13" s="131"/>
      <c r="F13" s="132">
        <v>43419</v>
      </c>
      <c r="G13" s="133"/>
      <c r="H13" s="119"/>
    </row>
    <row r="14" spans="1:8">
      <c r="A14" s="120"/>
      <c r="B14" s="121"/>
      <c r="C14" s="122"/>
      <c r="D14" s="123">
        <v>12627</v>
      </c>
      <c r="E14" s="124"/>
      <c r="F14" s="125">
        <v>24561</v>
      </c>
      <c r="G14" s="126"/>
      <c r="H14" s="127"/>
    </row>
    <row r="17" spans="1:11">
      <c r="A17" s="104" t="s">
        <v>39</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40</v>
      </c>
      <c r="B19" s="134">
        <f>ROUND(VALUE(SUBSTITUTE(実質収支比率等に係る経年分析!F$48,"▲","-")),2)</f>
        <v>2.25</v>
      </c>
      <c r="C19" s="134">
        <f>ROUND(VALUE(SUBSTITUTE(実質収支比率等に係る経年分析!G$48,"▲","-")),2)</f>
        <v>2.61</v>
      </c>
      <c r="D19" s="134">
        <f>ROUND(VALUE(SUBSTITUTE(実質収支比率等に係る経年分析!H$48,"▲","-")),2)</f>
        <v>3.09</v>
      </c>
      <c r="E19" s="134">
        <f>ROUND(VALUE(SUBSTITUTE(実質収支比率等に係る経年分析!I$48,"▲","-")),2)</f>
        <v>2.78</v>
      </c>
      <c r="F19" s="134">
        <f>ROUND(VALUE(SUBSTITUTE(実質収支比率等に係る経年分析!J$48,"▲","-")),2)</f>
        <v>2.46</v>
      </c>
    </row>
    <row r="20" spans="1:11">
      <c r="A20" s="134" t="s">
        <v>41</v>
      </c>
      <c r="B20" s="134">
        <f>ROUND(VALUE(SUBSTITUTE(実質収支比率等に係る経年分析!F$47,"▲","-")),2)</f>
        <v>18.559999999999999</v>
      </c>
      <c r="C20" s="134">
        <f>ROUND(VALUE(SUBSTITUTE(実質収支比率等に係る経年分析!G$47,"▲","-")),2)</f>
        <v>20.92</v>
      </c>
      <c r="D20" s="134">
        <f>ROUND(VALUE(SUBSTITUTE(実質収支比率等に係る経年分析!H$47,"▲","-")),2)</f>
        <v>21.96</v>
      </c>
      <c r="E20" s="134">
        <f>ROUND(VALUE(SUBSTITUTE(実質収支比率等に係る経年分析!I$47,"▲","-")),2)</f>
        <v>23.68</v>
      </c>
      <c r="F20" s="134">
        <f>ROUND(VALUE(SUBSTITUTE(実質収支比率等に係る経年分析!J$47,"▲","-")),2)</f>
        <v>21.21</v>
      </c>
    </row>
    <row r="21" spans="1:11">
      <c r="A21" s="134" t="s">
        <v>42</v>
      </c>
      <c r="B21" s="134">
        <f>IF(ISNUMBER(VALUE(SUBSTITUTE(実質収支比率等に係る経年分析!F$49,"▲","-"))),ROUND(VALUE(SUBSTITUTE(実質収支比率等に係る経年分析!F$49,"▲","-")),2),NA())</f>
        <v>2.14</v>
      </c>
      <c r="C21" s="134">
        <f>IF(ISNUMBER(VALUE(SUBSTITUTE(実質収支比率等に係る経年分析!G$49,"▲","-"))),ROUND(VALUE(SUBSTITUTE(実質収支比率等に係る経年分析!G$49,"▲","-")),2),NA())</f>
        <v>2.88</v>
      </c>
      <c r="D21" s="134">
        <f>IF(ISNUMBER(VALUE(SUBSTITUTE(実質収支比率等に係る経年分析!H$49,"▲","-"))),ROUND(VALUE(SUBSTITUTE(実質収支比率等に係る経年分析!H$49,"▲","-")),2),NA())</f>
        <v>2</v>
      </c>
      <c r="E21" s="134">
        <f>IF(ISNUMBER(VALUE(SUBSTITUTE(実質収支比率等に係る経年分析!I$49,"▲","-"))),ROUND(VALUE(SUBSTITUTE(実質収支比率等に係る経年分析!I$49,"▲","-")),2),NA())</f>
        <v>1.75</v>
      </c>
      <c r="F21" s="134">
        <f>IF(ISNUMBER(VALUE(SUBSTITUTE(実質収支比率等に係る経年分析!J$49,"▲","-"))),ROUND(VALUE(SUBSTITUTE(実質収支比率等に係る経年分析!J$49,"▲","-")),2),NA())</f>
        <v>-3.02</v>
      </c>
    </row>
    <row r="24" spans="1:11">
      <c r="A24" s="104" t="s">
        <v>43</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44</v>
      </c>
      <c r="C26" s="135" t="s">
        <v>45</v>
      </c>
      <c r="D26" s="135" t="s">
        <v>44</v>
      </c>
      <c r="E26" s="135" t="s">
        <v>45</v>
      </c>
      <c r="F26" s="135" t="s">
        <v>44</v>
      </c>
      <c r="G26" s="135" t="s">
        <v>45</v>
      </c>
      <c r="H26" s="135" t="s">
        <v>44</v>
      </c>
      <c r="I26" s="135" t="s">
        <v>45</v>
      </c>
      <c r="J26" s="135" t="s">
        <v>44</v>
      </c>
      <c r="K26" s="135" t="s">
        <v>45</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0.28000000000000003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0.72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0.57999999999999996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0.44</v>
      </c>
    </row>
    <row r="31" spans="1:11">
      <c r="A31" s="135" t="str">
        <f>IF(連結実質赤字比率に係る赤字・黒字の構成分析!C$39="",NA(),連結実質赤字比率に係る赤字・黒字の構成分析!C$39)</f>
        <v>競輪事業特別会計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f>IF(ROUND(VALUE(SUBSTITUTE(連結実質赤字比率に係る赤字・黒字の構成分析!I$39,"▲", "-")), 2) &lt; 0, ABS(ROUND(VALUE(SUBSTITUTE(連結実質赤字比率に係る赤字・黒字の構成分析!I$39,"▲", "-")), 2)), NA())</f>
        <v>0.03</v>
      </c>
      <c r="I31" s="135" t="e">
        <f>IF(ROUND(VALUE(SUBSTITUTE(連結実質赤字比率に係る赤字・黒字の構成分析!I$39,"▲", "-")), 2) &gt;= 0, ABS(ROUND(VALUE(SUBSTITUTE(連結実質赤字比率に係る赤字・黒字の構成分析!I$39,"▲", "-")), 2)), NA())</f>
        <v>#N/A</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1.59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1.81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2.2599999999999998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0.99</v>
      </c>
    </row>
    <row r="33" spans="1:16">
      <c r="A33" s="135" t="str">
        <f>IF(連結実質赤字比率に係る赤字・黒字の構成分析!C$37="",NA(),連結実質赤字比率に係る赤字・黒字の構成分析!C$37)</f>
        <v>公共下水道事業会計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1.28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2.4500000000000002</v>
      </c>
    </row>
    <row r="35" spans="1:16">
      <c r="A35" s="135" t="str">
        <f>IF(連結実質赤字比率に係る赤字・黒字の構成分析!C$35="",NA(),連結実質赤字比率に係る赤字・黒字の構成分析!C$35)</f>
        <v>松阪市民病院事業会計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4.6100000000000003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5.46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4.09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4.72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5.54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5.97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6.62</v>
      </c>
    </row>
    <row r="39" spans="1:16">
      <c r="A39" s="104" t="s">
        <v>46</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c r="A42" s="136" t="s">
        <v>49</v>
      </c>
      <c r="B42" s="136"/>
      <c r="C42" s="136"/>
      <c r="D42" s="136">
        <f>'実質公債費比率（分子）の構造'!K$52</f>
        <v>6696</v>
      </c>
      <c r="E42" s="136"/>
      <c r="F42" s="136"/>
      <c r="G42" s="136">
        <f>'実質公債費比率（分子）の構造'!L$52</f>
        <v>6815</v>
      </c>
      <c r="H42" s="136"/>
      <c r="I42" s="136"/>
      <c r="J42" s="136">
        <f>'実質公債費比率（分子）の構造'!M$52</f>
        <v>6895</v>
      </c>
      <c r="K42" s="136"/>
      <c r="L42" s="136"/>
      <c r="M42" s="136">
        <f>'実質公債費比率（分子）の構造'!N$52</f>
        <v>7058</v>
      </c>
      <c r="N42" s="136"/>
      <c r="O42" s="136"/>
      <c r="P42" s="136">
        <f>'実質公債費比率（分子）の構造'!O$52</f>
        <v>7184</v>
      </c>
    </row>
    <row r="43" spans="1:16">
      <c r="A43" s="136" t="s">
        <v>50</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51</v>
      </c>
      <c r="B44" s="136">
        <f>'実質公債費比率（分子）の構造'!K$50</f>
        <v>12</v>
      </c>
      <c r="C44" s="136"/>
      <c r="D44" s="136"/>
      <c r="E44" s="136">
        <f>'実質公債費比率（分子）の構造'!L$50</f>
        <v>9</v>
      </c>
      <c r="F44" s="136"/>
      <c r="G44" s="136"/>
      <c r="H44" s="136">
        <f>'実質公債費比率（分子）の構造'!M$50</f>
        <v>9</v>
      </c>
      <c r="I44" s="136"/>
      <c r="J44" s="136"/>
      <c r="K44" s="136">
        <f>'実質公債費比率（分子）の構造'!N$50</f>
        <v>9</v>
      </c>
      <c r="L44" s="136"/>
      <c r="M44" s="136"/>
      <c r="N44" s="136">
        <f>'実質公債費比率（分子）の構造'!O$50</f>
        <v>9</v>
      </c>
      <c r="O44" s="136"/>
      <c r="P44" s="136"/>
    </row>
    <row r="45" spans="1:16">
      <c r="A45" s="136" t="s">
        <v>52</v>
      </c>
      <c r="B45" s="136">
        <f>'実質公債費比率（分子）の構造'!K$49</f>
        <v>363</v>
      </c>
      <c r="C45" s="136"/>
      <c r="D45" s="136"/>
      <c r="E45" s="136">
        <f>'実質公債費比率（分子）の構造'!L$49</f>
        <v>364</v>
      </c>
      <c r="F45" s="136"/>
      <c r="G45" s="136"/>
      <c r="H45" s="136">
        <f>'実質公債費比率（分子）の構造'!M$49</f>
        <v>306</v>
      </c>
      <c r="I45" s="136"/>
      <c r="J45" s="136"/>
      <c r="K45" s="136">
        <f>'実質公債費比率（分子）の構造'!N$49</f>
        <v>226</v>
      </c>
      <c r="L45" s="136"/>
      <c r="M45" s="136"/>
      <c r="N45" s="136">
        <f>'実質公債費比率（分子）の構造'!O$49</f>
        <v>305</v>
      </c>
      <c r="O45" s="136"/>
      <c r="P45" s="136"/>
    </row>
    <row r="46" spans="1:16">
      <c r="A46" s="136" t="s">
        <v>53</v>
      </c>
      <c r="B46" s="136">
        <f>'実質公債費比率（分子）の構造'!K$48</f>
        <v>2824</v>
      </c>
      <c r="C46" s="136"/>
      <c r="D46" s="136"/>
      <c r="E46" s="136">
        <f>'実質公債費比率（分子）の構造'!L$48</f>
        <v>2897</v>
      </c>
      <c r="F46" s="136"/>
      <c r="G46" s="136"/>
      <c r="H46" s="136">
        <f>'実質公債費比率（分子）の構造'!M$48</f>
        <v>2661</v>
      </c>
      <c r="I46" s="136"/>
      <c r="J46" s="136"/>
      <c r="K46" s="136">
        <f>'実質公債費比率（分子）の構造'!N$48</f>
        <v>2728</v>
      </c>
      <c r="L46" s="136"/>
      <c r="M46" s="136"/>
      <c r="N46" s="136">
        <f>'実質公債費比率（分子）の構造'!O$48</f>
        <v>2812</v>
      </c>
      <c r="O46" s="136"/>
      <c r="P46" s="136"/>
    </row>
    <row r="47" spans="1:16">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6272</v>
      </c>
      <c r="C49" s="136"/>
      <c r="D49" s="136"/>
      <c r="E49" s="136">
        <f>'実質公債費比率（分子）の構造'!L$45</f>
        <v>6296</v>
      </c>
      <c r="F49" s="136"/>
      <c r="G49" s="136"/>
      <c r="H49" s="136">
        <f>'実質公債費比率（分子）の構造'!M$45</f>
        <v>6099</v>
      </c>
      <c r="I49" s="136"/>
      <c r="J49" s="136"/>
      <c r="K49" s="136">
        <f>'実質公債費比率（分子）の構造'!N$45</f>
        <v>5734</v>
      </c>
      <c r="L49" s="136"/>
      <c r="M49" s="136"/>
      <c r="N49" s="136">
        <f>'実質公債費比率（分子）の構造'!O$45</f>
        <v>5407</v>
      </c>
      <c r="O49" s="136"/>
      <c r="P49" s="136"/>
    </row>
    <row r="50" spans="1:16">
      <c r="A50" s="136" t="s">
        <v>57</v>
      </c>
      <c r="B50" s="136" t="e">
        <f>NA()</f>
        <v>#N/A</v>
      </c>
      <c r="C50" s="136">
        <f>IF(ISNUMBER('実質公債費比率（分子）の構造'!K$53),'実質公債費比率（分子）の構造'!K$53,NA())</f>
        <v>2775</v>
      </c>
      <c r="D50" s="136" t="e">
        <f>NA()</f>
        <v>#N/A</v>
      </c>
      <c r="E50" s="136" t="e">
        <f>NA()</f>
        <v>#N/A</v>
      </c>
      <c r="F50" s="136">
        <f>IF(ISNUMBER('実質公債費比率（分子）の構造'!L$53),'実質公債費比率（分子）の構造'!L$53,NA())</f>
        <v>2751</v>
      </c>
      <c r="G50" s="136" t="e">
        <f>NA()</f>
        <v>#N/A</v>
      </c>
      <c r="H50" s="136" t="e">
        <f>NA()</f>
        <v>#N/A</v>
      </c>
      <c r="I50" s="136">
        <f>IF(ISNUMBER('実質公債費比率（分子）の構造'!M$53),'実質公債費比率（分子）の構造'!M$53,NA())</f>
        <v>2180</v>
      </c>
      <c r="J50" s="136" t="e">
        <f>NA()</f>
        <v>#N/A</v>
      </c>
      <c r="K50" s="136" t="e">
        <f>NA()</f>
        <v>#N/A</v>
      </c>
      <c r="L50" s="136">
        <f>IF(ISNUMBER('実質公債費比率（分子）の構造'!N$53),'実質公債費比率（分子）の構造'!N$53,NA())</f>
        <v>1639</v>
      </c>
      <c r="M50" s="136" t="e">
        <f>NA()</f>
        <v>#N/A</v>
      </c>
      <c r="N50" s="136" t="e">
        <f>NA()</f>
        <v>#N/A</v>
      </c>
      <c r="O50" s="136">
        <f>IF(ISNUMBER('実質公債費比率（分子）の構造'!O$53),'実質公債費比率（分子）の構造'!O$53,NA())</f>
        <v>1349</v>
      </c>
      <c r="P50" s="136" t="e">
        <f>NA()</f>
        <v>#N/A</v>
      </c>
    </row>
    <row r="53" spans="1:16">
      <c r="A53" s="104" t="s">
        <v>58</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69651</v>
      </c>
      <c r="E56" s="135"/>
      <c r="F56" s="135"/>
      <c r="G56" s="135">
        <f>'将来負担比率（分子）の構造'!J$51</f>
        <v>69882</v>
      </c>
      <c r="H56" s="135"/>
      <c r="I56" s="135"/>
      <c r="J56" s="135">
        <f>'将来負担比率（分子）の構造'!K$51</f>
        <v>70780</v>
      </c>
      <c r="K56" s="135"/>
      <c r="L56" s="135"/>
      <c r="M56" s="135">
        <f>'将来負担比率（分子）の構造'!L$51</f>
        <v>70822</v>
      </c>
      <c r="N56" s="135"/>
      <c r="O56" s="135"/>
      <c r="P56" s="135">
        <f>'将来負担比率（分子）の構造'!M$51</f>
        <v>73362</v>
      </c>
    </row>
    <row r="57" spans="1:16">
      <c r="A57" s="135" t="s">
        <v>34</v>
      </c>
      <c r="B57" s="135"/>
      <c r="C57" s="135"/>
      <c r="D57" s="135">
        <f>'将来負担比率（分子）の構造'!I$50</f>
        <v>15224</v>
      </c>
      <c r="E57" s="135"/>
      <c r="F57" s="135"/>
      <c r="G57" s="135">
        <f>'将来負担比率（分子）の構造'!J$50</f>
        <v>15607</v>
      </c>
      <c r="H57" s="135"/>
      <c r="I57" s="135"/>
      <c r="J57" s="135">
        <f>'将来負担比率（分子）の構造'!K$50</f>
        <v>15488</v>
      </c>
      <c r="K57" s="135"/>
      <c r="L57" s="135"/>
      <c r="M57" s="135">
        <f>'将来負担比率（分子）の構造'!L$50</f>
        <v>15034</v>
      </c>
      <c r="N57" s="135"/>
      <c r="O57" s="135"/>
      <c r="P57" s="135">
        <f>'将来負担比率（分子）の構造'!M$50</f>
        <v>14339</v>
      </c>
    </row>
    <row r="58" spans="1:16">
      <c r="A58" s="135" t="s">
        <v>33</v>
      </c>
      <c r="B58" s="135"/>
      <c r="C58" s="135"/>
      <c r="D58" s="135">
        <f>'将来負担比率（分子）の構造'!I$49</f>
        <v>14305</v>
      </c>
      <c r="E58" s="135"/>
      <c r="F58" s="135"/>
      <c r="G58" s="135">
        <f>'将来負担比率（分子）の構造'!J$49</f>
        <v>15024</v>
      </c>
      <c r="H58" s="135"/>
      <c r="I58" s="135"/>
      <c r="J58" s="135">
        <f>'将来負担比率（分子）の構造'!K$49</f>
        <v>15203</v>
      </c>
      <c r="K58" s="135"/>
      <c r="L58" s="135"/>
      <c r="M58" s="135">
        <f>'将来負担比率（分子）の構造'!L$49</f>
        <v>15561</v>
      </c>
      <c r="N58" s="135"/>
      <c r="O58" s="135"/>
      <c r="P58" s="135">
        <f>'将来負担比率（分子）の構造'!M$49</f>
        <v>14827</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1825</v>
      </c>
      <c r="C61" s="135"/>
      <c r="D61" s="135"/>
      <c r="E61" s="135">
        <f>'将来負担比率（分子）の構造'!J$46</f>
        <v>1812</v>
      </c>
      <c r="F61" s="135"/>
      <c r="G61" s="135"/>
      <c r="H61" s="135">
        <f>'将来負担比率（分子）の構造'!K$46</f>
        <v>215</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15106</v>
      </c>
      <c r="C62" s="135"/>
      <c r="D62" s="135"/>
      <c r="E62" s="135">
        <f>'将来負担比率（分子）の構造'!J$45</f>
        <v>15014</v>
      </c>
      <c r="F62" s="135"/>
      <c r="G62" s="135"/>
      <c r="H62" s="135">
        <f>'将来負担比率（分子）の構造'!K$45</f>
        <v>14708</v>
      </c>
      <c r="I62" s="135"/>
      <c r="J62" s="135"/>
      <c r="K62" s="135">
        <f>'将来負担比率（分子）の構造'!L$45</f>
        <v>13718</v>
      </c>
      <c r="L62" s="135"/>
      <c r="M62" s="135"/>
      <c r="N62" s="135">
        <f>'将来負担比率（分子）の構造'!M$45</f>
        <v>12010</v>
      </c>
      <c r="O62" s="135"/>
      <c r="P62" s="135"/>
    </row>
    <row r="63" spans="1:16">
      <c r="A63" s="135" t="s">
        <v>27</v>
      </c>
      <c r="B63" s="135">
        <f>'将来負担比率（分子）の構造'!I$44</f>
        <v>1539</v>
      </c>
      <c r="C63" s="135"/>
      <c r="D63" s="135"/>
      <c r="E63" s="135">
        <f>'将来負担比率（分子）の構造'!J$44</f>
        <v>1018</v>
      </c>
      <c r="F63" s="135"/>
      <c r="G63" s="135"/>
      <c r="H63" s="135">
        <f>'将来負担比率（分子）の構造'!K$44</f>
        <v>757</v>
      </c>
      <c r="I63" s="135"/>
      <c r="J63" s="135"/>
      <c r="K63" s="135">
        <f>'将来負担比率（分子）の構造'!L$44</f>
        <v>696</v>
      </c>
      <c r="L63" s="135"/>
      <c r="M63" s="135"/>
      <c r="N63" s="135">
        <f>'将来負担比率（分子）の構造'!M$44</f>
        <v>614</v>
      </c>
      <c r="O63" s="135"/>
      <c r="P63" s="135"/>
    </row>
    <row r="64" spans="1:16">
      <c r="A64" s="135" t="s">
        <v>26</v>
      </c>
      <c r="B64" s="135">
        <f>'将来負担比率（分子）の構造'!I$43</f>
        <v>44760</v>
      </c>
      <c r="C64" s="135"/>
      <c r="D64" s="135"/>
      <c r="E64" s="135">
        <f>'将来負担比率（分子）の構造'!J$43</f>
        <v>43882</v>
      </c>
      <c r="F64" s="135"/>
      <c r="G64" s="135"/>
      <c r="H64" s="135">
        <f>'将来負担比率（分子）の構造'!K$43</f>
        <v>41895</v>
      </c>
      <c r="I64" s="135"/>
      <c r="J64" s="135"/>
      <c r="K64" s="135">
        <f>'将来負担比率（分子）の構造'!L$43</f>
        <v>39810</v>
      </c>
      <c r="L64" s="135"/>
      <c r="M64" s="135"/>
      <c r="N64" s="135">
        <f>'将来負担比率（分子）の構造'!M$43</f>
        <v>38320</v>
      </c>
      <c r="O64" s="135"/>
      <c r="P64" s="135"/>
    </row>
    <row r="65" spans="1:16">
      <c r="A65" s="135" t="s">
        <v>25</v>
      </c>
      <c r="B65" s="135">
        <f>'将来負担比率（分子）の構造'!I$42</f>
        <v>52</v>
      </c>
      <c r="C65" s="135"/>
      <c r="D65" s="135"/>
      <c r="E65" s="135">
        <f>'将来負担比率（分子）の構造'!J$42</f>
        <v>43</v>
      </c>
      <c r="F65" s="135"/>
      <c r="G65" s="135"/>
      <c r="H65" s="135">
        <f>'将来負担比率（分子）の構造'!K$42</f>
        <v>34</v>
      </c>
      <c r="I65" s="135"/>
      <c r="J65" s="135"/>
      <c r="K65" s="135">
        <f>'将来負担比率（分子）の構造'!L$42</f>
        <v>25</v>
      </c>
      <c r="L65" s="135"/>
      <c r="M65" s="135"/>
      <c r="N65" s="135">
        <f>'将来負担比率（分子）の構造'!M$42</f>
        <v>16</v>
      </c>
      <c r="O65" s="135"/>
      <c r="P65" s="135"/>
    </row>
    <row r="66" spans="1:16">
      <c r="A66" s="135" t="s">
        <v>24</v>
      </c>
      <c r="B66" s="135">
        <f>'将来負担比率（分子）の構造'!I$41</f>
        <v>55141</v>
      </c>
      <c r="C66" s="135"/>
      <c r="D66" s="135"/>
      <c r="E66" s="135">
        <f>'将来負担比率（分子）の構造'!J$41</f>
        <v>52978</v>
      </c>
      <c r="F66" s="135"/>
      <c r="G66" s="135"/>
      <c r="H66" s="135">
        <f>'将来負担比率（分子）の構造'!K$41</f>
        <v>50234</v>
      </c>
      <c r="I66" s="135"/>
      <c r="J66" s="135"/>
      <c r="K66" s="135">
        <f>'将来負担比率（分子）の構造'!L$41</f>
        <v>47835</v>
      </c>
      <c r="L66" s="135"/>
      <c r="M66" s="135"/>
      <c r="N66" s="135">
        <f>'将来負担比率（分子）の構造'!M$41</f>
        <v>49120</v>
      </c>
      <c r="O66" s="135"/>
      <c r="P66" s="135"/>
    </row>
    <row r="67" spans="1:16">
      <c r="A67" s="135" t="s">
        <v>61</v>
      </c>
      <c r="B67" s="135" t="e">
        <f>NA()</f>
        <v>#N/A</v>
      </c>
      <c r="C67" s="135">
        <f>IF(ISNUMBER('将来負担比率（分子）の構造'!I$52), IF('将来負担比率（分子）の構造'!I$52 &lt; 0, 0, '将来負担比率（分子）の構造'!I$52), NA())</f>
        <v>19242</v>
      </c>
      <c r="D67" s="135" t="e">
        <f>NA()</f>
        <v>#N/A</v>
      </c>
      <c r="E67" s="135" t="e">
        <f>NA()</f>
        <v>#N/A</v>
      </c>
      <c r="F67" s="135">
        <f>IF(ISNUMBER('将来負担比率（分子）の構造'!J$52), IF('将来負担比率（分子）の構造'!J$52 &lt; 0, 0, '将来負担比率（分子）の構造'!J$52), NA())</f>
        <v>14234</v>
      </c>
      <c r="G67" s="135" t="e">
        <f>NA()</f>
        <v>#N/A</v>
      </c>
      <c r="H67" s="135" t="e">
        <f>NA()</f>
        <v>#N/A</v>
      </c>
      <c r="I67" s="135">
        <f>IF(ISNUMBER('将来負担比率（分子）の構造'!K$52), IF('将来負担比率（分子）の構造'!K$52 &lt; 0, 0, '将来負担比率（分子）の構造'!K$52), NA())</f>
        <v>6371</v>
      </c>
      <c r="J67" s="135" t="e">
        <f>NA()</f>
        <v>#N/A</v>
      </c>
      <c r="K67" s="135" t="e">
        <f>NA()</f>
        <v>#N/A</v>
      </c>
      <c r="L67" s="135">
        <f>IF(ISNUMBER('将来負担比率（分子）の構造'!L$52), IF('将来負担比率（分子）の構造'!L$52 &lt; 0, 0, '将来負担比率（分子）の構造'!L$52), NA())</f>
        <v>667</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3" workbookViewId="0">
      <selection activeCell="AD26" sqref="AD26:AK2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21666421</v>
      </c>
      <c r="S5" s="639"/>
      <c r="T5" s="639"/>
      <c r="U5" s="639"/>
      <c r="V5" s="639"/>
      <c r="W5" s="639"/>
      <c r="X5" s="639"/>
      <c r="Y5" s="686"/>
      <c r="Z5" s="699">
        <v>32.5</v>
      </c>
      <c r="AA5" s="699"/>
      <c r="AB5" s="699"/>
      <c r="AC5" s="699"/>
      <c r="AD5" s="700">
        <v>20437871</v>
      </c>
      <c r="AE5" s="700"/>
      <c r="AF5" s="700"/>
      <c r="AG5" s="700"/>
      <c r="AH5" s="700"/>
      <c r="AI5" s="700"/>
      <c r="AJ5" s="700"/>
      <c r="AK5" s="700"/>
      <c r="AL5" s="687">
        <v>55.1</v>
      </c>
      <c r="AM5" s="656"/>
      <c r="AN5" s="656"/>
      <c r="AO5" s="688"/>
      <c r="AP5" s="675" t="s">
        <v>207</v>
      </c>
      <c r="AQ5" s="676"/>
      <c r="AR5" s="676"/>
      <c r="AS5" s="676"/>
      <c r="AT5" s="676"/>
      <c r="AU5" s="676"/>
      <c r="AV5" s="676"/>
      <c r="AW5" s="676"/>
      <c r="AX5" s="676"/>
      <c r="AY5" s="676"/>
      <c r="AZ5" s="676"/>
      <c r="BA5" s="676"/>
      <c r="BB5" s="676"/>
      <c r="BC5" s="676"/>
      <c r="BD5" s="676"/>
      <c r="BE5" s="676"/>
      <c r="BF5" s="677"/>
      <c r="BG5" s="588">
        <v>20437871</v>
      </c>
      <c r="BH5" s="589"/>
      <c r="BI5" s="589"/>
      <c r="BJ5" s="589"/>
      <c r="BK5" s="589"/>
      <c r="BL5" s="589"/>
      <c r="BM5" s="589"/>
      <c r="BN5" s="590"/>
      <c r="BO5" s="641">
        <v>94.3</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569943</v>
      </c>
      <c r="S6" s="589"/>
      <c r="T6" s="589"/>
      <c r="U6" s="589"/>
      <c r="V6" s="589"/>
      <c r="W6" s="589"/>
      <c r="X6" s="589"/>
      <c r="Y6" s="590"/>
      <c r="Z6" s="641">
        <v>0.9</v>
      </c>
      <c r="AA6" s="641"/>
      <c r="AB6" s="641"/>
      <c r="AC6" s="641"/>
      <c r="AD6" s="642">
        <v>569943</v>
      </c>
      <c r="AE6" s="642"/>
      <c r="AF6" s="642"/>
      <c r="AG6" s="642"/>
      <c r="AH6" s="642"/>
      <c r="AI6" s="642"/>
      <c r="AJ6" s="642"/>
      <c r="AK6" s="642"/>
      <c r="AL6" s="611">
        <v>1.5</v>
      </c>
      <c r="AM6" s="643"/>
      <c r="AN6" s="643"/>
      <c r="AO6" s="644"/>
      <c r="AP6" s="585" t="s">
        <v>213</v>
      </c>
      <c r="AQ6" s="586"/>
      <c r="AR6" s="586"/>
      <c r="AS6" s="586"/>
      <c r="AT6" s="586"/>
      <c r="AU6" s="586"/>
      <c r="AV6" s="586"/>
      <c r="AW6" s="586"/>
      <c r="AX6" s="586"/>
      <c r="AY6" s="586"/>
      <c r="AZ6" s="586"/>
      <c r="BA6" s="586"/>
      <c r="BB6" s="586"/>
      <c r="BC6" s="586"/>
      <c r="BD6" s="586"/>
      <c r="BE6" s="586"/>
      <c r="BF6" s="587"/>
      <c r="BG6" s="588">
        <v>20437871</v>
      </c>
      <c r="BH6" s="589"/>
      <c r="BI6" s="589"/>
      <c r="BJ6" s="589"/>
      <c r="BK6" s="589"/>
      <c r="BL6" s="589"/>
      <c r="BM6" s="589"/>
      <c r="BN6" s="590"/>
      <c r="BO6" s="641">
        <v>94.3</v>
      </c>
      <c r="BP6" s="641"/>
      <c r="BQ6" s="641"/>
      <c r="BR6" s="641"/>
      <c r="BS6" s="642" t="s">
        <v>214</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382122</v>
      </c>
      <c r="CS6" s="589"/>
      <c r="CT6" s="589"/>
      <c r="CU6" s="589"/>
      <c r="CV6" s="589"/>
      <c r="CW6" s="589"/>
      <c r="CX6" s="589"/>
      <c r="CY6" s="590"/>
      <c r="CZ6" s="641">
        <v>0.6</v>
      </c>
      <c r="DA6" s="641"/>
      <c r="DB6" s="641"/>
      <c r="DC6" s="641"/>
      <c r="DD6" s="594" t="s">
        <v>214</v>
      </c>
      <c r="DE6" s="589"/>
      <c r="DF6" s="589"/>
      <c r="DG6" s="589"/>
      <c r="DH6" s="589"/>
      <c r="DI6" s="589"/>
      <c r="DJ6" s="589"/>
      <c r="DK6" s="589"/>
      <c r="DL6" s="589"/>
      <c r="DM6" s="589"/>
      <c r="DN6" s="589"/>
      <c r="DO6" s="589"/>
      <c r="DP6" s="590"/>
      <c r="DQ6" s="594">
        <v>382103</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50881</v>
      </c>
      <c r="S7" s="589"/>
      <c r="T7" s="589"/>
      <c r="U7" s="589"/>
      <c r="V7" s="589"/>
      <c r="W7" s="589"/>
      <c r="X7" s="589"/>
      <c r="Y7" s="590"/>
      <c r="Z7" s="641">
        <v>0.1</v>
      </c>
      <c r="AA7" s="641"/>
      <c r="AB7" s="641"/>
      <c r="AC7" s="641"/>
      <c r="AD7" s="642">
        <v>50881</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9446253</v>
      </c>
      <c r="BH7" s="589"/>
      <c r="BI7" s="589"/>
      <c r="BJ7" s="589"/>
      <c r="BK7" s="589"/>
      <c r="BL7" s="589"/>
      <c r="BM7" s="589"/>
      <c r="BN7" s="590"/>
      <c r="BO7" s="641">
        <v>43.6</v>
      </c>
      <c r="BP7" s="641"/>
      <c r="BQ7" s="641"/>
      <c r="BR7" s="641"/>
      <c r="BS7" s="642" t="s">
        <v>214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6424298</v>
      </c>
      <c r="CS7" s="589"/>
      <c r="CT7" s="589"/>
      <c r="CU7" s="589"/>
      <c r="CV7" s="589"/>
      <c r="CW7" s="589"/>
      <c r="CX7" s="589"/>
      <c r="CY7" s="590"/>
      <c r="CZ7" s="641">
        <v>9.8000000000000007</v>
      </c>
      <c r="DA7" s="641"/>
      <c r="DB7" s="641"/>
      <c r="DC7" s="641"/>
      <c r="DD7" s="594">
        <v>156735</v>
      </c>
      <c r="DE7" s="589"/>
      <c r="DF7" s="589"/>
      <c r="DG7" s="589"/>
      <c r="DH7" s="589"/>
      <c r="DI7" s="589"/>
      <c r="DJ7" s="589"/>
      <c r="DK7" s="589"/>
      <c r="DL7" s="589"/>
      <c r="DM7" s="589"/>
      <c r="DN7" s="589"/>
      <c r="DO7" s="589"/>
      <c r="DP7" s="590"/>
      <c r="DQ7" s="594">
        <v>5352536</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177950</v>
      </c>
      <c r="S8" s="589"/>
      <c r="T8" s="589"/>
      <c r="U8" s="589"/>
      <c r="V8" s="589"/>
      <c r="W8" s="589"/>
      <c r="X8" s="589"/>
      <c r="Y8" s="590"/>
      <c r="Z8" s="641">
        <v>0.3</v>
      </c>
      <c r="AA8" s="641"/>
      <c r="AB8" s="641"/>
      <c r="AC8" s="641"/>
      <c r="AD8" s="642">
        <v>177950</v>
      </c>
      <c r="AE8" s="642"/>
      <c r="AF8" s="642"/>
      <c r="AG8" s="642"/>
      <c r="AH8" s="642"/>
      <c r="AI8" s="642"/>
      <c r="AJ8" s="642"/>
      <c r="AK8" s="642"/>
      <c r="AL8" s="611">
        <v>0.5</v>
      </c>
      <c r="AM8" s="643"/>
      <c r="AN8" s="643"/>
      <c r="AO8" s="644"/>
      <c r="AP8" s="585" t="s">
        <v>220</v>
      </c>
      <c r="AQ8" s="586"/>
      <c r="AR8" s="586"/>
      <c r="AS8" s="586"/>
      <c r="AT8" s="586"/>
      <c r="AU8" s="586"/>
      <c r="AV8" s="586"/>
      <c r="AW8" s="586"/>
      <c r="AX8" s="586"/>
      <c r="AY8" s="586"/>
      <c r="AZ8" s="586"/>
      <c r="BA8" s="586"/>
      <c r="BB8" s="586"/>
      <c r="BC8" s="586"/>
      <c r="BD8" s="586"/>
      <c r="BE8" s="586"/>
      <c r="BF8" s="587"/>
      <c r="BG8" s="588">
        <v>262610</v>
      </c>
      <c r="BH8" s="589"/>
      <c r="BI8" s="589"/>
      <c r="BJ8" s="589"/>
      <c r="BK8" s="589"/>
      <c r="BL8" s="589"/>
      <c r="BM8" s="589"/>
      <c r="BN8" s="590"/>
      <c r="BO8" s="641">
        <v>1.2</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24685175</v>
      </c>
      <c r="CS8" s="589"/>
      <c r="CT8" s="589"/>
      <c r="CU8" s="589"/>
      <c r="CV8" s="589"/>
      <c r="CW8" s="589"/>
      <c r="CX8" s="589"/>
      <c r="CY8" s="590"/>
      <c r="CZ8" s="641">
        <v>37.700000000000003</v>
      </c>
      <c r="DA8" s="641"/>
      <c r="DB8" s="641"/>
      <c r="DC8" s="641"/>
      <c r="DD8" s="594">
        <v>113599</v>
      </c>
      <c r="DE8" s="589"/>
      <c r="DF8" s="589"/>
      <c r="DG8" s="589"/>
      <c r="DH8" s="589"/>
      <c r="DI8" s="589"/>
      <c r="DJ8" s="589"/>
      <c r="DK8" s="589"/>
      <c r="DL8" s="589"/>
      <c r="DM8" s="589"/>
      <c r="DN8" s="589"/>
      <c r="DO8" s="589"/>
      <c r="DP8" s="590"/>
      <c r="DQ8" s="594">
        <v>12332639</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101853</v>
      </c>
      <c r="S9" s="589"/>
      <c r="T9" s="589"/>
      <c r="U9" s="589"/>
      <c r="V9" s="589"/>
      <c r="W9" s="589"/>
      <c r="X9" s="589"/>
      <c r="Y9" s="590"/>
      <c r="Z9" s="641">
        <v>0.2</v>
      </c>
      <c r="AA9" s="641"/>
      <c r="AB9" s="641"/>
      <c r="AC9" s="641"/>
      <c r="AD9" s="642">
        <v>101853</v>
      </c>
      <c r="AE9" s="642"/>
      <c r="AF9" s="642"/>
      <c r="AG9" s="642"/>
      <c r="AH9" s="642"/>
      <c r="AI9" s="642"/>
      <c r="AJ9" s="642"/>
      <c r="AK9" s="642"/>
      <c r="AL9" s="611">
        <v>0.3</v>
      </c>
      <c r="AM9" s="643"/>
      <c r="AN9" s="643"/>
      <c r="AO9" s="644"/>
      <c r="AP9" s="585" t="s">
        <v>224</v>
      </c>
      <c r="AQ9" s="586"/>
      <c r="AR9" s="586"/>
      <c r="AS9" s="586"/>
      <c r="AT9" s="586"/>
      <c r="AU9" s="586"/>
      <c r="AV9" s="586"/>
      <c r="AW9" s="586"/>
      <c r="AX9" s="586"/>
      <c r="AY9" s="586"/>
      <c r="AZ9" s="586"/>
      <c r="BA9" s="586"/>
      <c r="BB9" s="586"/>
      <c r="BC9" s="586"/>
      <c r="BD9" s="586"/>
      <c r="BE9" s="586"/>
      <c r="BF9" s="587"/>
      <c r="BG9" s="588">
        <v>7529975</v>
      </c>
      <c r="BH9" s="589"/>
      <c r="BI9" s="589"/>
      <c r="BJ9" s="589"/>
      <c r="BK9" s="589"/>
      <c r="BL9" s="589"/>
      <c r="BM9" s="589"/>
      <c r="BN9" s="590"/>
      <c r="BO9" s="641">
        <v>34.799999999999997</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12057016</v>
      </c>
      <c r="CS9" s="589"/>
      <c r="CT9" s="589"/>
      <c r="CU9" s="589"/>
      <c r="CV9" s="589"/>
      <c r="CW9" s="589"/>
      <c r="CX9" s="589"/>
      <c r="CY9" s="590"/>
      <c r="CZ9" s="641">
        <v>18.399999999999999</v>
      </c>
      <c r="DA9" s="641"/>
      <c r="DB9" s="641"/>
      <c r="DC9" s="641"/>
      <c r="DD9" s="594">
        <v>6508536</v>
      </c>
      <c r="DE9" s="589"/>
      <c r="DF9" s="589"/>
      <c r="DG9" s="589"/>
      <c r="DH9" s="589"/>
      <c r="DI9" s="589"/>
      <c r="DJ9" s="589"/>
      <c r="DK9" s="589"/>
      <c r="DL9" s="589"/>
      <c r="DM9" s="589"/>
      <c r="DN9" s="589"/>
      <c r="DO9" s="589"/>
      <c r="DP9" s="590"/>
      <c r="DQ9" s="594">
        <v>5713456</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1888117</v>
      </c>
      <c r="S10" s="589"/>
      <c r="T10" s="589"/>
      <c r="U10" s="589"/>
      <c r="V10" s="589"/>
      <c r="W10" s="589"/>
      <c r="X10" s="589"/>
      <c r="Y10" s="590"/>
      <c r="Z10" s="641">
        <v>2.8</v>
      </c>
      <c r="AA10" s="641"/>
      <c r="AB10" s="641"/>
      <c r="AC10" s="641"/>
      <c r="AD10" s="642">
        <v>1888117</v>
      </c>
      <c r="AE10" s="642"/>
      <c r="AF10" s="642"/>
      <c r="AG10" s="642"/>
      <c r="AH10" s="642"/>
      <c r="AI10" s="642"/>
      <c r="AJ10" s="642"/>
      <c r="AK10" s="642"/>
      <c r="AL10" s="611">
        <v>5.0999999999999996</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406968</v>
      </c>
      <c r="BH10" s="589"/>
      <c r="BI10" s="589"/>
      <c r="BJ10" s="589"/>
      <c r="BK10" s="589"/>
      <c r="BL10" s="589"/>
      <c r="BM10" s="589"/>
      <c r="BN10" s="590"/>
      <c r="BO10" s="641">
        <v>1.9</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120805</v>
      </c>
      <c r="CS10" s="589"/>
      <c r="CT10" s="589"/>
      <c r="CU10" s="589"/>
      <c r="CV10" s="589"/>
      <c r="CW10" s="589"/>
      <c r="CX10" s="589"/>
      <c r="CY10" s="590"/>
      <c r="CZ10" s="641">
        <v>0.2</v>
      </c>
      <c r="DA10" s="641"/>
      <c r="DB10" s="641"/>
      <c r="DC10" s="641"/>
      <c r="DD10" s="594">
        <v>5464</v>
      </c>
      <c r="DE10" s="589"/>
      <c r="DF10" s="589"/>
      <c r="DG10" s="589"/>
      <c r="DH10" s="589"/>
      <c r="DI10" s="589"/>
      <c r="DJ10" s="589"/>
      <c r="DK10" s="589"/>
      <c r="DL10" s="589"/>
      <c r="DM10" s="589"/>
      <c r="DN10" s="589"/>
      <c r="DO10" s="589"/>
      <c r="DP10" s="590"/>
      <c r="DQ10" s="594">
        <v>111188</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74322</v>
      </c>
      <c r="S11" s="589"/>
      <c r="T11" s="589"/>
      <c r="U11" s="589"/>
      <c r="V11" s="589"/>
      <c r="W11" s="589"/>
      <c r="X11" s="589"/>
      <c r="Y11" s="590"/>
      <c r="Z11" s="641">
        <v>0.1</v>
      </c>
      <c r="AA11" s="641"/>
      <c r="AB11" s="641"/>
      <c r="AC11" s="641"/>
      <c r="AD11" s="642">
        <v>74322</v>
      </c>
      <c r="AE11" s="642"/>
      <c r="AF11" s="642"/>
      <c r="AG11" s="642"/>
      <c r="AH11" s="642"/>
      <c r="AI11" s="642"/>
      <c r="AJ11" s="642"/>
      <c r="AK11" s="642"/>
      <c r="AL11" s="611">
        <v>0.2</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1246700</v>
      </c>
      <c r="BH11" s="589"/>
      <c r="BI11" s="589"/>
      <c r="BJ11" s="589"/>
      <c r="BK11" s="589"/>
      <c r="BL11" s="589"/>
      <c r="BM11" s="589"/>
      <c r="BN11" s="590"/>
      <c r="BO11" s="641">
        <v>5.8</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1409970</v>
      </c>
      <c r="CS11" s="589"/>
      <c r="CT11" s="589"/>
      <c r="CU11" s="589"/>
      <c r="CV11" s="589"/>
      <c r="CW11" s="589"/>
      <c r="CX11" s="589"/>
      <c r="CY11" s="590"/>
      <c r="CZ11" s="641">
        <v>2.2000000000000002</v>
      </c>
      <c r="DA11" s="641"/>
      <c r="DB11" s="641"/>
      <c r="DC11" s="641"/>
      <c r="DD11" s="594">
        <v>216088</v>
      </c>
      <c r="DE11" s="589"/>
      <c r="DF11" s="589"/>
      <c r="DG11" s="589"/>
      <c r="DH11" s="589"/>
      <c r="DI11" s="589"/>
      <c r="DJ11" s="589"/>
      <c r="DK11" s="589"/>
      <c r="DL11" s="589"/>
      <c r="DM11" s="589"/>
      <c r="DN11" s="589"/>
      <c r="DO11" s="589"/>
      <c r="DP11" s="590"/>
      <c r="DQ11" s="594">
        <v>1052760</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9370237</v>
      </c>
      <c r="BH12" s="589"/>
      <c r="BI12" s="589"/>
      <c r="BJ12" s="589"/>
      <c r="BK12" s="589"/>
      <c r="BL12" s="589"/>
      <c r="BM12" s="589"/>
      <c r="BN12" s="590"/>
      <c r="BO12" s="641">
        <v>43.2</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708775</v>
      </c>
      <c r="CS12" s="589"/>
      <c r="CT12" s="589"/>
      <c r="CU12" s="589"/>
      <c r="CV12" s="589"/>
      <c r="CW12" s="589"/>
      <c r="CX12" s="589"/>
      <c r="CY12" s="590"/>
      <c r="CZ12" s="641">
        <v>1.1000000000000001</v>
      </c>
      <c r="DA12" s="641"/>
      <c r="DB12" s="641"/>
      <c r="DC12" s="641"/>
      <c r="DD12" s="594">
        <v>50581</v>
      </c>
      <c r="DE12" s="589"/>
      <c r="DF12" s="589"/>
      <c r="DG12" s="589"/>
      <c r="DH12" s="589"/>
      <c r="DI12" s="589"/>
      <c r="DJ12" s="589"/>
      <c r="DK12" s="589"/>
      <c r="DL12" s="589"/>
      <c r="DM12" s="589"/>
      <c r="DN12" s="589"/>
      <c r="DO12" s="589"/>
      <c r="DP12" s="590"/>
      <c r="DQ12" s="594">
        <v>663916</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88582</v>
      </c>
      <c r="S13" s="589"/>
      <c r="T13" s="589"/>
      <c r="U13" s="589"/>
      <c r="V13" s="589"/>
      <c r="W13" s="589"/>
      <c r="X13" s="589"/>
      <c r="Y13" s="590"/>
      <c r="Z13" s="641">
        <v>0.1</v>
      </c>
      <c r="AA13" s="641"/>
      <c r="AB13" s="641"/>
      <c r="AC13" s="641"/>
      <c r="AD13" s="642">
        <v>88582</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9200854</v>
      </c>
      <c r="BH13" s="589"/>
      <c r="BI13" s="589"/>
      <c r="BJ13" s="589"/>
      <c r="BK13" s="589"/>
      <c r="BL13" s="589"/>
      <c r="BM13" s="589"/>
      <c r="BN13" s="590"/>
      <c r="BO13" s="641">
        <v>42.5</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5925946</v>
      </c>
      <c r="CS13" s="589"/>
      <c r="CT13" s="589"/>
      <c r="CU13" s="589"/>
      <c r="CV13" s="589"/>
      <c r="CW13" s="589"/>
      <c r="CX13" s="589"/>
      <c r="CY13" s="590"/>
      <c r="CZ13" s="641">
        <v>9.1</v>
      </c>
      <c r="DA13" s="641"/>
      <c r="DB13" s="641"/>
      <c r="DC13" s="641"/>
      <c r="DD13" s="594">
        <v>1486193</v>
      </c>
      <c r="DE13" s="589"/>
      <c r="DF13" s="589"/>
      <c r="DG13" s="589"/>
      <c r="DH13" s="589"/>
      <c r="DI13" s="589"/>
      <c r="DJ13" s="589"/>
      <c r="DK13" s="589"/>
      <c r="DL13" s="589"/>
      <c r="DM13" s="589"/>
      <c r="DN13" s="589"/>
      <c r="DO13" s="589"/>
      <c r="DP13" s="590"/>
      <c r="DQ13" s="594">
        <v>4698744</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397541</v>
      </c>
      <c r="BH14" s="589"/>
      <c r="BI14" s="589"/>
      <c r="BJ14" s="589"/>
      <c r="BK14" s="589"/>
      <c r="BL14" s="589"/>
      <c r="BM14" s="589"/>
      <c r="BN14" s="590"/>
      <c r="BO14" s="641">
        <v>1.8</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2479073</v>
      </c>
      <c r="CS14" s="589"/>
      <c r="CT14" s="589"/>
      <c r="CU14" s="589"/>
      <c r="CV14" s="589"/>
      <c r="CW14" s="589"/>
      <c r="CX14" s="589"/>
      <c r="CY14" s="590"/>
      <c r="CZ14" s="641">
        <v>3.8</v>
      </c>
      <c r="DA14" s="641"/>
      <c r="DB14" s="641"/>
      <c r="DC14" s="641"/>
      <c r="DD14" s="594">
        <v>75694</v>
      </c>
      <c r="DE14" s="589"/>
      <c r="DF14" s="589"/>
      <c r="DG14" s="589"/>
      <c r="DH14" s="589"/>
      <c r="DI14" s="589"/>
      <c r="DJ14" s="589"/>
      <c r="DK14" s="589"/>
      <c r="DL14" s="589"/>
      <c r="DM14" s="589"/>
      <c r="DN14" s="589"/>
      <c r="DO14" s="589"/>
      <c r="DP14" s="590"/>
      <c r="DQ14" s="594">
        <v>2383699</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102699</v>
      </c>
      <c r="S15" s="589"/>
      <c r="T15" s="589"/>
      <c r="U15" s="589"/>
      <c r="V15" s="589"/>
      <c r="W15" s="589"/>
      <c r="X15" s="589"/>
      <c r="Y15" s="590"/>
      <c r="Z15" s="641">
        <v>0.2</v>
      </c>
      <c r="AA15" s="641"/>
      <c r="AB15" s="641"/>
      <c r="AC15" s="641"/>
      <c r="AD15" s="642">
        <v>102699</v>
      </c>
      <c r="AE15" s="642"/>
      <c r="AF15" s="642"/>
      <c r="AG15" s="642"/>
      <c r="AH15" s="642"/>
      <c r="AI15" s="642"/>
      <c r="AJ15" s="642"/>
      <c r="AK15" s="642"/>
      <c r="AL15" s="611">
        <v>0.3</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1223840</v>
      </c>
      <c r="BH15" s="589"/>
      <c r="BI15" s="589"/>
      <c r="BJ15" s="589"/>
      <c r="BK15" s="589"/>
      <c r="BL15" s="589"/>
      <c r="BM15" s="589"/>
      <c r="BN15" s="590"/>
      <c r="BO15" s="641">
        <v>5.6</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5602205</v>
      </c>
      <c r="CS15" s="589"/>
      <c r="CT15" s="589"/>
      <c r="CU15" s="589"/>
      <c r="CV15" s="589"/>
      <c r="CW15" s="589"/>
      <c r="CX15" s="589"/>
      <c r="CY15" s="590"/>
      <c r="CZ15" s="641">
        <v>8.6</v>
      </c>
      <c r="DA15" s="641"/>
      <c r="DB15" s="641"/>
      <c r="DC15" s="641"/>
      <c r="DD15" s="594">
        <v>1264481</v>
      </c>
      <c r="DE15" s="589"/>
      <c r="DF15" s="589"/>
      <c r="DG15" s="589"/>
      <c r="DH15" s="589"/>
      <c r="DI15" s="589"/>
      <c r="DJ15" s="589"/>
      <c r="DK15" s="589"/>
      <c r="DL15" s="589"/>
      <c r="DM15" s="589"/>
      <c r="DN15" s="589"/>
      <c r="DO15" s="589"/>
      <c r="DP15" s="590"/>
      <c r="DQ15" s="594">
        <v>4471216</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14591985</v>
      </c>
      <c r="S16" s="589"/>
      <c r="T16" s="589"/>
      <c r="U16" s="589"/>
      <c r="V16" s="589"/>
      <c r="W16" s="589"/>
      <c r="X16" s="589"/>
      <c r="Y16" s="590"/>
      <c r="Z16" s="641">
        <v>21.9</v>
      </c>
      <c r="AA16" s="641"/>
      <c r="AB16" s="641"/>
      <c r="AC16" s="641"/>
      <c r="AD16" s="642">
        <v>13395752</v>
      </c>
      <c r="AE16" s="642"/>
      <c r="AF16" s="642"/>
      <c r="AG16" s="642"/>
      <c r="AH16" s="642"/>
      <c r="AI16" s="642"/>
      <c r="AJ16" s="642"/>
      <c r="AK16" s="642"/>
      <c r="AL16" s="611">
        <v>36.1</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242351</v>
      </c>
      <c r="CS16" s="589"/>
      <c r="CT16" s="589"/>
      <c r="CU16" s="589"/>
      <c r="CV16" s="589"/>
      <c r="CW16" s="589"/>
      <c r="CX16" s="589"/>
      <c r="CY16" s="590"/>
      <c r="CZ16" s="641">
        <v>0.4</v>
      </c>
      <c r="DA16" s="641"/>
      <c r="DB16" s="641"/>
      <c r="DC16" s="641"/>
      <c r="DD16" s="594" t="s">
        <v>221</v>
      </c>
      <c r="DE16" s="589"/>
      <c r="DF16" s="589"/>
      <c r="DG16" s="589"/>
      <c r="DH16" s="589"/>
      <c r="DI16" s="589"/>
      <c r="DJ16" s="589"/>
      <c r="DK16" s="589"/>
      <c r="DL16" s="589"/>
      <c r="DM16" s="589"/>
      <c r="DN16" s="589"/>
      <c r="DO16" s="589"/>
      <c r="DP16" s="590"/>
      <c r="DQ16" s="594">
        <v>72354</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13395752</v>
      </c>
      <c r="S17" s="589"/>
      <c r="T17" s="589"/>
      <c r="U17" s="589"/>
      <c r="V17" s="589"/>
      <c r="W17" s="589"/>
      <c r="X17" s="589"/>
      <c r="Y17" s="590"/>
      <c r="Z17" s="641">
        <v>20.100000000000001</v>
      </c>
      <c r="AA17" s="641"/>
      <c r="AB17" s="641"/>
      <c r="AC17" s="641"/>
      <c r="AD17" s="642">
        <v>13395752</v>
      </c>
      <c r="AE17" s="642"/>
      <c r="AF17" s="642"/>
      <c r="AG17" s="642"/>
      <c r="AH17" s="642"/>
      <c r="AI17" s="642"/>
      <c r="AJ17" s="642"/>
      <c r="AK17" s="642"/>
      <c r="AL17" s="611">
        <v>36.1</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5407905</v>
      </c>
      <c r="CS17" s="589"/>
      <c r="CT17" s="589"/>
      <c r="CU17" s="589"/>
      <c r="CV17" s="589"/>
      <c r="CW17" s="589"/>
      <c r="CX17" s="589"/>
      <c r="CY17" s="590"/>
      <c r="CZ17" s="641">
        <v>8.3000000000000007</v>
      </c>
      <c r="DA17" s="641"/>
      <c r="DB17" s="641"/>
      <c r="DC17" s="641"/>
      <c r="DD17" s="594" t="s">
        <v>221</v>
      </c>
      <c r="DE17" s="589"/>
      <c r="DF17" s="589"/>
      <c r="DG17" s="589"/>
      <c r="DH17" s="589"/>
      <c r="DI17" s="589"/>
      <c r="DJ17" s="589"/>
      <c r="DK17" s="589"/>
      <c r="DL17" s="589"/>
      <c r="DM17" s="589"/>
      <c r="DN17" s="589"/>
      <c r="DO17" s="589"/>
      <c r="DP17" s="590"/>
      <c r="DQ17" s="594">
        <v>5393922</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1196218</v>
      </c>
      <c r="S18" s="589"/>
      <c r="T18" s="589"/>
      <c r="U18" s="589"/>
      <c r="V18" s="589"/>
      <c r="W18" s="589"/>
      <c r="X18" s="589"/>
      <c r="Y18" s="590"/>
      <c r="Z18" s="641">
        <v>1.8</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15</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1228550</v>
      </c>
      <c r="BH19" s="589"/>
      <c r="BI19" s="589"/>
      <c r="BJ19" s="589"/>
      <c r="BK19" s="589"/>
      <c r="BL19" s="589"/>
      <c r="BM19" s="589"/>
      <c r="BN19" s="590"/>
      <c r="BO19" s="641">
        <v>5.7</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39312753</v>
      </c>
      <c r="S20" s="589"/>
      <c r="T20" s="589"/>
      <c r="U20" s="589"/>
      <c r="V20" s="589"/>
      <c r="W20" s="589"/>
      <c r="X20" s="589"/>
      <c r="Y20" s="590"/>
      <c r="Z20" s="641">
        <v>58.9</v>
      </c>
      <c r="AA20" s="641"/>
      <c r="AB20" s="641"/>
      <c r="AC20" s="641"/>
      <c r="AD20" s="642">
        <v>36887970</v>
      </c>
      <c r="AE20" s="642"/>
      <c r="AF20" s="642"/>
      <c r="AG20" s="642"/>
      <c r="AH20" s="642"/>
      <c r="AI20" s="642"/>
      <c r="AJ20" s="642"/>
      <c r="AK20" s="642"/>
      <c r="AL20" s="611">
        <v>99.5</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1228550</v>
      </c>
      <c r="BH20" s="589"/>
      <c r="BI20" s="589"/>
      <c r="BJ20" s="589"/>
      <c r="BK20" s="589"/>
      <c r="BL20" s="589"/>
      <c r="BM20" s="589"/>
      <c r="BN20" s="590"/>
      <c r="BO20" s="641">
        <v>5.7</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65445641</v>
      </c>
      <c r="CS20" s="589"/>
      <c r="CT20" s="589"/>
      <c r="CU20" s="589"/>
      <c r="CV20" s="589"/>
      <c r="CW20" s="589"/>
      <c r="CX20" s="589"/>
      <c r="CY20" s="590"/>
      <c r="CZ20" s="641">
        <v>100</v>
      </c>
      <c r="DA20" s="641"/>
      <c r="DB20" s="641"/>
      <c r="DC20" s="641"/>
      <c r="DD20" s="594">
        <v>9877371</v>
      </c>
      <c r="DE20" s="589"/>
      <c r="DF20" s="589"/>
      <c r="DG20" s="589"/>
      <c r="DH20" s="589"/>
      <c r="DI20" s="589"/>
      <c r="DJ20" s="589"/>
      <c r="DK20" s="589"/>
      <c r="DL20" s="589"/>
      <c r="DM20" s="589"/>
      <c r="DN20" s="589"/>
      <c r="DO20" s="589"/>
      <c r="DP20" s="590"/>
      <c r="DQ20" s="594">
        <v>42628533</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28794</v>
      </c>
      <c r="S21" s="589"/>
      <c r="T21" s="589"/>
      <c r="U21" s="589"/>
      <c r="V21" s="589"/>
      <c r="W21" s="589"/>
      <c r="X21" s="589"/>
      <c r="Y21" s="590"/>
      <c r="Z21" s="641">
        <v>0</v>
      </c>
      <c r="AA21" s="641"/>
      <c r="AB21" s="641"/>
      <c r="AC21" s="641"/>
      <c r="AD21" s="642">
        <v>28794</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625360</v>
      </c>
      <c r="S22" s="589"/>
      <c r="T22" s="589"/>
      <c r="U22" s="589"/>
      <c r="V22" s="589"/>
      <c r="W22" s="589"/>
      <c r="X22" s="589"/>
      <c r="Y22" s="590"/>
      <c r="Z22" s="641">
        <v>0.9</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1046820</v>
      </c>
      <c r="S23" s="589"/>
      <c r="T23" s="589"/>
      <c r="U23" s="589"/>
      <c r="V23" s="589"/>
      <c r="W23" s="589"/>
      <c r="X23" s="589"/>
      <c r="Y23" s="590"/>
      <c r="Z23" s="641">
        <v>1.6</v>
      </c>
      <c r="AA23" s="641"/>
      <c r="AB23" s="641"/>
      <c r="AC23" s="641"/>
      <c r="AD23" s="642">
        <v>121673</v>
      </c>
      <c r="AE23" s="642"/>
      <c r="AF23" s="642"/>
      <c r="AG23" s="642"/>
      <c r="AH23" s="642"/>
      <c r="AI23" s="642"/>
      <c r="AJ23" s="642"/>
      <c r="AK23" s="642"/>
      <c r="AL23" s="611">
        <v>0.3</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1228550</v>
      </c>
      <c r="BH23" s="589"/>
      <c r="BI23" s="589"/>
      <c r="BJ23" s="589"/>
      <c r="BK23" s="589"/>
      <c r="BL23" s="589"/>
      <c r="BM23" s="589"/>
      <c r="BN23" s="590"/>
      <c r="BO23" s="641">
        <v>5.7</v>
      </c>
      <c r="BP23" s="641"/>
      <c r="BQ23" s="641"/>
      <c r="BR23" s="641"/>
      <c r="BS23" s="594" t="s">
        <v>221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262589</v>
      </c>
      <c r="S24" s="589"/>
      <c r="T24" s="589"/>
      <c r="U24" s="589"/>
      <c r="V24" s="589"/>
      <c r="W24" s="589"/>
      <c r="X24" s="589"/>
      <c r="Y24" s="590"/>
      <c r="Z24" s="641">
        <v>0.4</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30750903</v>
      </c>
      <c r="CS24" s="639"/>
      <c r="CT24" s="639"/>
      <c r="CU24" s="639"/>
      <c r="CV24" s="639"/>
      <c r="CW24" s="639"/>
      <c r="CX24" s="639"/>
      <c r="CY24" s="686"/>
      <c r="CZ24" s="690">
        <v>47</v>
      </c>
      <c r="DA24" s="691"/>
      <c r="DB24" s="691"/>
      <c r="DC24" s="692"/>
      <c r="DD24" s="685">
        <v>19017688</v>
      </c>
      <c r="DE24" s="639"/>
      <c r="DF24" s="639"/>
      <c r="DG24" s="639"/>
      <c r="DH24" s="639"/>
      <c r="DI24" s="639"/>
      <c r="DJ24" s="639"/>
      <c r="DK24" s="686"/>
      <c r="DL24" s="685">
        <v>18784895</v>
      </c>
      <c r="DM24" s="639"/>
      <c r="DN24" s="639"/>
      <c r="DO24" s="639"/>
      <c r="DP24" s="639"/>
      <c r="DQ24" s="639"/>
      <c r="DR24" s="639"/>
      <c r="DS24" s="639"/>
      <c r="DT24" s="639"/>
      <c r="DU24" s="639"/>
      <c r="DV24" s="686"/>
      <c r="DW24" s="687">
        <v>49.3</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11116657</v>
      </c>
      <c r="S25" s="589"/>
      <c r="T25" s="589"/>
      <c r="U25" s="589"/>
      <c r="V25" s="589"/>
      <c r="W25" s="589"/>
      <c r="X25" s="589"/>
      <c r="Y25" s="590"/>
      <c r="Z25" s="641">
        <v>16.7</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10504145</v>
      </c>
      <c r="CS25" s="607"/>
      <c r="CT25" s="607"/>
      <c r="CU25" s="607"/>
      <c r="CV25" s="607"/>
      <c r="CW25" s="607"/>
      <c r="CX25" s="607"/>
      <c r="CY25" s="608"/>
      <c r="CZ25" s="591">
        <v>16.100000000000001</v>
      </c>
      <c r="DA25" s="609"/>
      <c r="DB25" s="609"/>
      <c r="DC25" s="610"/>
      <c r="DD25" s="594">
        <v>9299110</v>
      </c>
      <c r="DE25" s="607"/>
      <c r="DF25" s="607"/>
      <c r="DG25" s="607"/>
      <c r="DH25" s="607"/>
      <c r="DI25" s="607"/>
      <c r="DJ25" s="607"/>
      <c r="DK25" s="608"/>
      <c r="DL25" s="594">
        <v>9227713</v>
      </c>
      <c r="DM25" s="607"/>
      <c r="DN25" s="607"/>
      <c r="DO25" s="607"/>
      <c r="DP25" s="607"/>
      <c r="DQ25" s="607"/>
      <c r="DR25" s="607"/>
      <c r="DS25" s="607"/>
      <c r="DT25" s="607"/>
      <c r="DU25" s="607"/>
      <c r="DV25" s="608"/>
      <c r="DW25" s="611">
        <v>24.2</v>
      </c>
      <c r="DX25" s="612"/>
      <c r="DY25" s="612"/>
      <c r="DZ25" s="612"/>
      <c r="EA25" s="612"/>
      <c r="EB25" s="612"/>
      <c r="EC25" s="613"/>
    </row>
    <row r="26" spans="2:133" ht="11.25" customHeight="1">
      <c r="B26" s="682" t="s">
        <v>277</v>
      </c>
      <c r="C26" s="683"/>
      <c r="D26" s="683"/>
      <c r="E26" s="683"/>
      <c r="F26" s="683"/>
      <c r="G26" s="683"/>
      <c r="H26" s="683"/>
      <c r="I26" s="683"/>
      <c r="J26" s="683"/>
      <c r="K26" s="683"/>
      <c r="L26" s="683"/>
      <c r="M26" s="683"/>
      <c r="N26" s="683"/>
      <c r="O26" s="683"/>
      <c r="P26" s="683"/>
      <c r="Q26" s="684"/>
      <c r="R26" s="588">
        <v>300</v>
      </c>
      <c r="S26" s="589"/>
      <c r="T26" s="589"/>
      <c r="U26" s="589"/>
      <c r="V26" s="589"/>
      <c r="W26" s="589"/>
      <c r="X26" s="589"/>
      <c r="Y26" s="590"/>
      <c r="Z26" s="641">
        <v>0</v>
      </c>
      <c r="AA26" s="641"/>
      <c r="AB26" s="641"/>
      <c r="AC26" s="641"/>
      <c r="AD26" s="642">
        <v>300</v>
      </c>
      <c r="AE26" s="642"/>
      <c r="AF26" s="642"/>
      <c r="AG26" s="642"/>
      <c r="AH26" s="642"/>
      <c r="AI26" s="642"/>
      <c r="AJ26" s="642"/>
      <c r="AK26" s="642"/>
      <c r="AL26" s="611">
        <v>0</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7103889</v>
      </c>
      <c r="CS26" s="589"/>
      <c r="CT26" s="589"/>
      <c r="CU26" s="589"/>
      <c r="CV26" s="589"/>
      <c r="CW26" s="589"/>
      <c r="CX26" s="589"/>
      <c r="CY26" s="590"/>
      <c r="CZ26" s="591">
        <v>10.9</v>
      </c>
      <c r="DA26" s="609"/>
      <c r="DB26" s="609"/>
      <c r="DC26" s="610"/>
      <c r="DD26" s="594">
        <v>6265662</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3834836</v>
      </c>
      <c r="S27" s="589"/>
      <c r="T27" s="589"/>
      <c r="U27" s="589"/>
      <c r="V27" s="589"/>
      <c r="W27" s="589"/>
      <c r="X27" s="589"/>
      <c r="Y27" s="590"/>
      <c r="Z27" s="641">
        <v>5.7</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21666421</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14838853</v>
      </c>
      <c r="CS27" s="607"/>
      <c r="CT27" s="607"/>
      <c r="CU27" s="607"/>
      <c r="CV27" s="607"/>
      <c r="CW27" s="607"/>
      <c r="CX27" s="607"/>
      <c r="CY27" s="608"/>
      <c r="CZ27" s="591">
        <v>22.7</v>
      </c>
      <c r="DA27" s="609"/>
      <c r="DB27" s="609"/>
      <c r="DC27" s="610"/>
      <c r="DD27" s="594">
        <v>4324656</v>
      </c>
      <c r="DE27" s="607"/>
      <c r="DF27" s="607"/>
      <c r="DG27" s="607"/>
      <c r="DH27" s="607"/>
      <c r="DI27" s="607"/>
      <c r="DJ27" s="607"/>
      <c r="DK27" s="608"/>
      <c r="DL27" s="594">
        <v>4163260</v>
      </c>
      <c r="DM27" s="607"/>
      <c r="DN27" s="607"/>
      <c r="DO27" s="607"/>
      <c r="DP27" s="607"/>
      <c r="DQ27" s="607"/>
      <c r="DR27" s="607"/>
      <c r="DS27" s="607"/>
      <c r="DT27" s="607"/>
      <c r="DU27" s="607"/>
      <c r="DV27" s="608"/>
      <c r="DW27" s="611">
        <v>10.9</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76984</v>
      </c>
      <c r="S28" s="589"/>
      <c r="T28" s="589"/>
      <c r="U28" s="589"/>
      <c r="V28" s="589"/>
      <c r="W28" s="589"/>
      <c r="X28" s="589"/>
      <c r="Y28" s="590"/>
      <c r="Z28" s="641">
        <v>0.1</v>
      </c>
      <c r="AA28" s="641"/>
      <c r="AB28" s="641"/>
      <c r="AC28" s="641"/>
      <c r="AD28" s="642">
        <v>25364</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5407905</v>
      </c>
      <c r="CS28" s="589"/>
      <c r="CT28" s="589"/>
      <c r="CU28" s="589"/>
      <c r="CV28" s="589"/>
      <c r="CW28" s="589"/>
      <c r="CX28" s="589"/>
      <c r="CY28" s="590"/>
      <c r="CZ28" s="591">
        <v>8.3000000000000007</v>
      </c>
      <c r="DA28" s="609"/>
      <c r="DB28" s="609"/>
      <c r="DC28" s="610"/>
      <c r="DD28" s="594">
        <v>5393922</v>
      </c>
      <c r="DE28" s="589"/>
      <c r="DF28" s="589"/>
      <c r="DG28" s="589"/>
      <c r="DH28" s="589"/>
      <c r="DI28" s="589"/>
      <c r="DJ28" s="589"/>
      <c r="DK28" s="590"/>
      <c r="DL28" s="594">
        <v>5393922</v>
      </c>
      <c r="DM28" s="589"/>
      <c r="DN28" s="589"/>
      <c r="DO28" s="589"/>
      <c r="DP28" s="589"/>
      <c r="DQ28" s="589"/>
      <c r="DR28" s="589"/>
      <c r="DS28" s="589"/>
      <c r="DT28" s="589"/>
      <c r="DU28" s="589"/>
      <c r="DV28" s="590"/>
      <c r="DW28" s="611">
        <v>14.2</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60111</v>
      </c>
      <c r="S29" s="589"/>
      <c r="T29" s="589"/>
      <c r="U29" s="589"/>
      <c r="V29" s="589"/>
      <c r="W29" s="589"/>
      <c r="X29" s="589"/>
      <c r="Y29" s="590"/>
      <c r="Z29" s="641">
        <v>0.1</v>
      </c>
      <c r="AA29" s="641"/>
      <c r="AB29" s="641"/>
      <c r="AC29" s="641"/>
      <c r="AD29" s="642" t="s">
        <v>221</v>
      </c>
      <c r="AE29" s="642"/>
      <c r="AF29" s="642"/>
      <c r="AG29" s="642"/>
      <c r="AH29" s="642"/>
      <c r="AI29" s="642"/>
      <c r="AJ29" s="642"/>
      <c r="AK29" s="642"/>
      <c r="AL29" s="611" t="s">
        <v>221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5407830</v>
      </c>
      <c r="CS29" s="607"/>
      <c r="CT29" s="607"/>
      <c r="CU29" s="607"/>
      <c r="CV29" s="607"/>
      <c r="CW29" s="607"/>
      <c r="CX29" s="607"/>
      <c r="CY29" s="608"/>
      <c r="CZ29" s="591">
        <v>8.3000000000000007</v>
      </c>
      <c r="DA29" s="609"/>
      <c r="DB29" s="609"/>
      <c r="DC29" s="610"/>
      <c r="DD29" s="594">
        <v>5393847</v>
      </c>
      <c r="DE29" s="607"/>
      <c r="DF29" s="607"/>
      <c r="DG29" s="607"/>
      <c r="DH29" s="607"/>
      <c r="DI29" s="607"/>
      <c r="DJ29" s="607"/>
      <c r="DK29" s="608"/>
      <c r="DL29" s="594">
        <v>5393847</v>
      </c>
      <c r="DM29" s="607"/>
      <c r="DN29" s="607"/>
      <c r="DO29" s="607"/>
      <c r="DP29" s="607"/>
      <c r="DQ29" s="607"/>
      <c r="DR29" s="607"/>
      <c r="DS29" s="607"/>
      <c r="DT29" s="607"/>
      <c r="DU29" s="607"/>
      <c r="DV29" s="608"/>
      <c r="DW29" s="611">
        <v>14.2</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2416935</v>
      </c>
      <c r="S30" s="589"/>
      <c r="T30" s="589"/>
      <c r="U30" s="589"/>
      <c r="V30" s="589"/>
      <c r="W30" s="589"/>
      <c r="X30" s="589"/>
      <c r="Y30" s="590"/>
      <c r="Z30" s="641">
        <v>3.6</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169</v>
      </c>
      <c r="AY30" s="676"/>
      <c r="AZ30" s="676"/>
      <c r="BA30" s="676"/>
      <c r="BB30" s="676"/>
      <c r="BC30" s="676"/>
      <c r="BD30" s="676"/>
      <c r="BE30" s="676"/>
      <c r="BF30" s="677"/>
      <c r="BG30" s="654">
        <v>98.1</v>
      </c>
      <c r="BH30" s="655"/>
      <c r="BI30" s="655"/>
      <c r="BJ30" s="655"/>
      <c r="BK30" s="655"/>
      <c r="BL30" s="655"/>
      <c r="BM30" s="656">
        <v>90</v>
      </c>
      <c r="BN30" s="655"/>
      <c r="BO30" s="655"/>
      <c r="BP30" s="655"/>
      <c r="BQ30" s="657"/>
      <c r="BR30" s="654">
        <v>97.6</v>
      </c>
      <c r="BS30" s="655"/>
      <c r="BT30" s="655"/>
      <c r="BU30" s="655"/>
      <c r="BV30" s="655"/>
      <c r="BW30" s="655"/>
      <c r="BX30" s="656">
        <v>89.2</v>
      </c>
      <c r="BY30" s="655"/>
      <c r="BZ30" s="655"/>
      <c r="CA30" s="655"/>
      <c r="CB30" s="657"/>
      <c r="CD30" s="660"/>
      <c r="CE30" s="661"/>
      <c r="CF30" s="625" t="s">
        <v>293</v>
      </c>
      <c r="CG30" s="622"/>
      <c r="CH30" s="622"/>
      <c r="CI30" s="622"/>
      <c r="CJ30" s="622"/>
      <c r="CK30" s="622"/>
      <c r="CL30" s="622"/>
      <c r="CM30" s="622"/>
      <c r="CN30" s="622"/>
      <c r="CO30" s="622"/>
      <c r="CP30" s="622"/>
      <c r="CQ30" s="623"/>
      <c r="CR30" s="588">
        <v>4824562</v>
      </c>
      <c r="CS30" s="589"/>
      <c r="CT30" s="589"/>
      <c r="CU30" s="589"/>
      <c r="CV30" s="589"/>
      <c r="CW30" s="589"/>
      <c r="CX30" s="589"/>
      <c r="CY30" s="590"/>
      <c r="CZ30" s="591">
        <v>7.4</v>
      </c>
      <c r="DA30" s="609"/>
      <c r="DB30" s="609"/>
      <c r="DC30" s="610"/>
      <c r="DD30" s="594">
        <v>4811868</v>
      </c>
      <c r="DE30" s="589"/>
      <c r="DF30" s="589"/>
      <c r="DG30" s="589"/>
      <c r="DH30" s="589"/>
      <c r="DI30" s="589"/>
      <c r="DJ30" s="589"/>
      <c r="DK30" s="590"/>
      <c r="DL30" s="594">
        <v>4811868</v>
      </c>
      <c r="DM30" s="589"/>
      <c r="DN30" s="589"/>
      <c r="DO30" s="589"/>
      <c r="DP30" s="589"/>
      <c r="DQ30" s="589"/>
      <c r="DR30" s="589"/>
      <c r="DS30" s="589"/>
      <c r="DT30" s="589"/>
      <c r="DU30" s="589"/>
      <c r="DV30" s="590"/>
      <c r="DW30" s="611">
        <v>12.6</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1356532</v>
      </c>
      <c r="S31" s="589"/>
      <c r="T31" s="589"/>
      <c r="U31" s="589"/>
      <c r="V31" s="589"/>
      <c r="W31" s="589"/>
      <c r="X31" s="589"/>
      <c r="Y31" s="590"/>
      <c r="Z31" s="641">
        <v>2</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98.4</v>
      </c>
      <c r="BH31" s="607"/>
      <c r="BI31" s="607"/>
      <c r="BJ31" s="607"/>
      <c r="BK31" s="607"/>
      <c r="BL31" s="607"/>
      <c r="BM31" s="643">
        <v>90.5</v>
      </c>
      <c r="BN31" s="653"/>
      <c r="BO31" s="653"/>
      <c r="BP31" s="653"/>
      <c r="BQ31" s="617"/>
      <c r="BR31" s="652">
        <v>97.8</v>
      </c>
      <c r="BS31" s="607"/>
      <c r="BT31" s="607"/>
      <c r="BU31" s="607"/>
      <c r="BV31" s="607"/>
      <c r="BW31" s="607"/>
      <c r="BX31" s="643">
        <v>89.6</v>
      </c>
      <c r="BY31" s="653"/>
      <c r="BZ31" s="653"/>
      <c r="CA31" s="653"/>
      <c r="CB31" s="617"/>
      <c r="CD31" s="660"/>
      <c r="CE31" s="661"/>
      <c r="CF31" s="625" t="s">
        <v>297</v>
      </c>
      <c r="CG31" s="622"/>
      <c r="CH31" s="622"/>
      <c r="CI31" s="622"/>
      <c r="CJ31" s="622"/>
      <c r="CK31" s="622"/>
      <c r="CL31" s="622"/>
      <c r="CM31" s="622"/>
      <c r="CN31" s="622"/>
      <c r="CO31" s="622"/>
      <c r="CP31" s="622"/>
      <c r="CQ31" s="623"/>
      <c r="CR31" s="588">
        <v>583268</v>
      </c>
      <c r="CS31" s="607"/>
      <c r="CT31" s="607"/>
      <c r="CU31" s="607"/>
      <c r="CV31" s="607"/>
      <c r="CW31" s="607"/>
      <c r="CX31" s="607"/>
      <c r="CY31" s="608"/>
      <c r="CZ31" s="591">
        <v>0.9</v>
      </c>
      <c r="DA31" s="609"/>
      <c r="DB31" s="609"/>
      <c r="DC31" s="610"/>
      <c r="DD31" s="594">
        <v>581979</v>
      </c>
      <c r="DE31" s="607"/>
      <c r="DF31" s="607"/>
      <c r="DG31" s="607"/>
      <c r="DH31" s="607"/>
      <c r="DI31" s="607"/>
      <c r="DJ31" s="607"/>
      <c r="DK31" s="608"/>
      <c r="DL31" s="594">
        <v>581979</v>
      </c>
      <c r="DM31" s="607"/>
      <c r="DN31" s="607"/>
      <c r="DO31" s="607"/>
      <c r="DP31" s="607"/>
      <c r="DQ31" s="607"/>
      <c r="DR31" s="607"/>
      <c r="DS31" s="607"/>
      <c r="DT31" s="607"/>
      <c r="DU31" s="607"/>
      <c r="DV31" s="608"/>
      <c r="DW31" s="611">
        <v>1.5</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475635</v>
      </c>
      <c r="S32" s="589"/>
      <c r="T32" s="589"/>
      <c r="U32" s="589"/>
      <c r="V32" s="589"/>
      <c r="W32" s="589"/>
      <c r="X32" s="589"/>
      <c r="Y32" s="590"/>
      <c r="Z32" s="641">
        <v>0.7</v>
      </c>
      <c r="AA32" s="641"/>
      <c r="AB32" s="641"/>
      <c r="AC32" s="641"/>
      <c r="AD32" s="642">
        <v>19835</v>
      </c>
      <c r="AE32" s="642"/>
      <c r="AF32" s="642"/>
      <c r="AG32" s="642"/>
      <c r="AH32" s="642"/>
      <c r="AI32" s="642"/>
      <c r="AJ32" s="642"/>
      <c r="AK32" s="642"/>
      <c r="AL32" s="611">
        <v>0.1</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97.6</v>
      </c>
      <c r="BH32" s="573"/>
      <c r="BI32" s="573"/>
      <c r="BJ32" s="573"/>
      <c r="BK32" s="573"/>
      <c r="BL32" s="573"/>
      <c r="BM32" s="636">
        <v>88.5</v>
      </c>
      <c r="BN32" s="573"/>
      <c r="BO32" s="573"/>
      <c r="BP32" s="573"/>
      <c r="BQ32" s="630"/>
      <c r="BR32" s="651">
        <v>97.1</v>
      </c>
      <c r="BS32" s="573"/>
      <c r="BT32" s="573"/>
      <c r="BU32" s="573"/>
      <c r="BV32" s="573"/>
      <c r="BW32" s="573"/>
      <c r="BX32" s="636">
        <v>87.6</v>
      </c>
      <c r="BY32" s="573"/>
      <c r="BZ32" s="573"/>
      <c r="CA32" s="573"/>
      <c r="CB32" s="630"/>
      <c r="CD32" s="662"/>
      <c r="CE32" s="663"/>
      <c r="CF32" s="625" t="s">
        <v>300</v>
      </c>
      <c r="CG32" s="622"/>
      <c r="CH32" s="622"/>
      <c r="CI32" s="622"/>
      <c r="CJ32" s="622"/>
      <c r="CK32" s="622"/>
      <c r="CL32" s="622"/>
      <c r="CM32" s="622"/>
      <c r="CN32" s="622"/>
      <c r="CO32" s="622"/>
      <c r="CP32" s="622"/>
      <c r="CQ32" s="623"/>
      <c r="CR32" s="588">
        <v>75</v>
      </c>
      <c r="CS32" s="589"/>
      <c r="CT32" s="589"/>
      <c r="CU32" s="589"/>
      <c r="CV32" s="589"/>
      <c r="CW32" s="589"/>
      <c r="CX32" s="589"/>
      <c r="CY32" s="590"/>
      <c r="CZ32" s="591">
        <v>0</v>
      </c>
      <c r="DA32" s="609"/>
      <c r="DB32" s="609"/>
      <c r="DC32" s="610"/>
      <c r="DD32" s="594">
        <v>75</v>
      </c>
      <c r="DE32" s="589"/>
      <c r="DF32" s="589"/>
      <c r="DG32" s="589"/>
      <c r="DH32" s="589"/>
      <c r="DI32" s="589"/>
      <c r="DJ32" s="589"/>
      <c r="DK32" s="590"/>
      <c r="DL32" s="594">
        <v>75</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6110000</v>
      </c>
      <c r="S33" s="589"/>
      <c r="T33" s="589"/>
      <c r="U33" s="589"/>
      <c r="V33" s="589"/>
      <c r="W33" s="589"/>
      <c r="X33" s="589"/>
      <c r="Y33" s="590"/>
      <c r="Z33" s="641">
        <v>9.1999999999999993</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24575016</v>
      </c>
      <c r="CS33" s="607"/>
      <c r="CT33" s="607"/>
      <c r="CU33" s="607"/>
      <c r="CV33" s="607"/>
      <c r="CW33" s="607"/>
      <c r="CX33" s="607"/>
      <c r="CY33" s="608"/>
      <c r="CZ33" s="591">
        <v>37.6</v>
      </c>
      <c r="DA33" s="609"/>
      <c r="DB33" s="609"/>
      <c r="DC33" s="610"/>
      <c r="DD33" s="594">
        <v>21733640</v>
      </c>
      <c r="DE33" s="607"/>
      <c r="DF33" s="607"/>
      <c r="DG33" s="607"/>
      <c r="DH33" s="607"/>
      <c r="DI33" s="607"/>
      <c r="DJ33" s="607"/>
      <c r="DK33" s="608"/>
      <c r="DL33" s="594">
        <v>16167224</v>
      </c>
      <c r="DM33" s="607"/>
      <c r="DN33" s="607"/>
      <c r="DO33" s="607"/>
      <c r="DP33" s="607"/>
      <c r="DQ33" s="607"/>
      <c r="DR33" s="607"/>
      <c r="DS33" s="607"/>
      <c r="DT33" s="607"/>
      <c r="DU33" s="607"/>
      <c r="DV33" s="608"/>
      <c r="DW33" s="611">
        <v>42.5</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8020285</v>
      </c>
      <c r="CS34" s="589"/>
      <c r="CT34" s="589"/>
      <c r="CU34" s="589"/>
      <c r="CV34" s="589"/>
      <c r="CW34" s="589"/>
      <c r="CX34" s="589"/>
      <c r="CY34" s="590"/>
      <c r="CZ34" s="591">
        <v>12.3</v>
      </c>
      <c r="DA34" s="609"/>
      <c r="DB34" s="609"/>
      <c r="DC34" s="610"/>
      <c r="DD34" s="594">
        <v>6859089</v>
      </c>
      <c r="DE34" s="589"/>
      <c r="DF34" s="589"/>
      <c r="DG34" s="589"/>
      <c r="DH34" s="589"/>
      <c r="DI34" s="589"/>
      <c r="DJ34" s="589"/>
      <c r="DK34" s="590"/>
      <c r="DL34" s="594">
        <v>5392369</v>
      </c>
      <c r="DM34" s="589"/>
      <c r="DN34" s="589"/>
      <c r="DO34" s="589"/>
      <c r="DP34" s="589"/>
      <c r="DQ34" s="589"/>
      <c r="DR34" s="589"/>
      <c r="DS34" s="589"/>
      <c r="DT34" s="589"/>
      <c r="DU34" s="589"/>
      <c r="DV34" s="590"/>
      <c r="DW34" s="611">
        <v>14.2</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1000000</v>
      </c>
      <c r="S35" s="589"/>
      <c r="T35" s="589"/>
      <c r="U35" s="589"/>
      <c r="V35" s="589"/>
      <c r="W35" s="589"/>
      <c r="X35" s="589"/>
      <c r="Y35" s="590"/>
      <c r="Z35" s="641">
        <v>1.5</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9788684</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400206</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794673</v>
      </c>
      <c r="CS35" s="607"/>
      <c r="CT35" s="607"/>
      <c r="CU35" s="607"/>
      <c r="CV35" s="607"/>
      <c r="CW35" s="607"/>
      <c r="CX35" s="607"/>
      <c r="CY35" s="608"/>
      <c r="CZ35" s="591">
        <v>1.2</v>
      </c>
      <c r="DA35" s="609"/>
      <c r="DB35" s="609"/>
      <c r="DC35" s="610"/>
      <c r="DD35" s="594">
        <v>655510</v>
      </c>
      <c r="DE35" s="607"/>
      <c r="DF35" s="607"/>
      <c r="DG35" s="607"/>
      <c r="DH35" s="607"/>
      <c r="DI35" s="607"/>
      <c r="DJ35" s="607"/>
      <c r="DK35" s="608"/>
      <c r="DL35" s="594">
        <v>623444</v>
      </c>
      <c r="DM35" s="607"/>
      <c r="DN35" s="607"/>
      <c r="DO35" s="607"/>
      <c r="DP35" s="607"/>
      <c r="DQ35" s="607"/>
      <c r="DR35" s="607"/>
      <c r="DS35" s="607"/>
      <c r="DT35" s="607"/>
      <c r="DU35" s="607"/>
      <c r="DV35" s="608"/>
      <c r="DW35" s="611">
        <v>1.6</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66724306</v>
      </c>
      <c r="S36" s="629"/>
      <c r="T36" s="629"/>
      <c r="U36" s="629"/>
      <c r="V36" s="629"/>
      <c r="W36" s="629"/>
      <c r="X36" s="629"/>
      <c r="Y36" s="632"/>
      <c r="Z36" s="633">
        <v>100</v>
      </c>
      <c r="AA36" s="633"/>
      <c r="AB36" s="633"/>
      <c r="AC36" s="633"/>
      <c r="AD36" s="634">
        <v>37083936</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2740544</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108499</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8933749</v>
      </c>
      <c r="CS36" s="589"/>
      <c r="CT36" s="589"/>
      <c r="CU36" s="589"/>
      <c r="CV36" s="589"/>
      <c r="CW36" s="589"/>
      <c r="CX36" s="589"/>
      <c r="CY36" s="590"/>
      <c r="CZ36" s="591">
        <v>13.7</v>
      </c>
      <c r="DA36" s="609"/>
      <c r="DB36" s="609"/>
      <c r="DC36" s="610"/>
      <c r="DD36" s="594">
        <v>8409162</v>
      </c>
      <c r="DE36" s="589"/>
      <c r="DF36" s="589"/>
      <c r="DG36" s="589"/>
      <c r="DH36" s="589"/>
      <c r="DI36" s="589"/>
      <c r="DJ36" s="589"/>
      <c r="DK36" s="590"/>
      <c r="DL36" s="594">
        <v>5406393</v>
      </c>
      <c r="DM36" s="589"/>
      <c r="DN36" s="589"/>
      <c r="DO36" s="589"/>
      <c r="DP36" s="589"/>
      <c r="DQ36" s="589"/>
      <c r="DR36" s="589"/>
      <c r="DS36" s="589"/>
      <c r="DT36" s="589"/>
      <c r="DU36" s="589"/>
      <c r="DV36" s="590"/>
      <c r="DW36" s="611">
        <v>14.2</v>
      </c>
      <c r="DX36" s="612"/>
      <c r="DY36" s="612"/>
      <c r="DZ36" s="612"/>
      <c r="EA36" s="612"/>
      <c r="EB36" s="612"/>
      <c r="EC36" s="613"/>
    </row>
    <row r="37" spans="2:133" ht="11.25" customHeight="1">
      <c r="AQ37" s="614" t="s">
        <v>315</v>
      </c>
      <c r="AR37" s="615"/>
      <c r="AS37" s="615"/>
      <c r="AT37" s="615"/>
      <c r="AU37" s="615"/>
      <c r="AV37" s="615"/>
      <c r="AW37" s="615"/>
      <c r="AX37" s="615"/>
      <c r="AY37" s="616"/>
      <c r="AZ37" s="588">
        <v>918269</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25607</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3223624</v>
      </c>
      <c r="CS37" s="607"/>
      <c r="CT37" s="607"/>
      <c r="CU37" s="607"/>
      <c r="CV37" s="607"/>
      <c r="CW37" s="607"/>
      <c r="CX37" s="607"/>
      <c r="CY37" s="608"/>
      <c r="CZ37" s="591">
        <v>4.9000000000000004</v>
      </c>
      <c r="DA37" s="609"/>
      <c r="DB37" s="609"/>
      <c r="DC37" s="610"/>
      <c r="DD37" s="594">
        <v>3210642</v>
      </c>
      <c r="DE37" s="607"/>
      <c r="DF37" s="607"/>
      <c r="DG37" s="607"/>
      <c r="DH37" s="607"/>
      <c r="DI37" s="607"/>
      <c r="DJ37" s="607"/>
      <c r="DK37" s="608"/>
      <c r="DL37" s="594">
        <v>2627109</v>
      </c>
      <c r="DM37" s="607"/>
      <c r="DN37" s="607"/>
      <c r="DO37" s="607"/>
      <c r="DP37" s="607"/>
      <c r="DQ37" s="607"/>
      <c r="DR37" s="607"/>
      <c r="DS37" s="607"/>
      <c r="DT37" s="607"/>
      <c r="DU37" s="607"/>
      <c r="DV37" s="608"/>
      <c r="DW37" s="611">
        <v>6.9</v>
      </c>
      <c r="DX37" s="612"/>
      <c r="DY37" s="612"/>
      <c r="DZ37" s="612"/>
      <c r="EA37" s="612"/>
      <c r="EB37" s="612"/>
      <c r="EC37" s="613"/>
    </row>
    <row r="38" spans="2:133" ht="11.25" customHeight="1">
      <c r="AQ38" s="614" t="s">
        <v>318</v>
      </c>
      <c r="AR38" s="615"/>
      <c r="AS38" s="615"/>
      <c r="AT38" s="615"/>
      <c r="AU38" s="615"/>
      <c r="AV38" s="615"/>
      <c r="AW38" s="615"/>
      <c r="AX38" s="615"/>
      <c r="AY38" s="616"/>
      <c r="AZ38" s="588">
        <v>156848</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42783</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6102949</v>
      </c>
      <c r="CS38" s="589"/>
      <c r="CT38" s="589"/>
      <c r="CU38" s="589"/>
      <c r="CV38" s="589"/>
      <c r="CW38" s="589"/>
      <c r="CX38" s="589"/>
      <c r="CY38" s="590"/>
      <c r="CZ38" s="591">
        <v>9.3000000000000007</v>
      </c>
      <c r="DA38" s="609"/>
      <c r="DB38" s="609"/>
      <c r="DC38" s="610"/>
      <c r="DD38" s="594">
        <v>5185077</v>
      </c>
      <c r="DE38" s="589"/>
      <c r="DF38" s="589"/>
      <c r="DG38" s="589"/>
      <c r="DH38" s="589"/>
      <c r="DI38" s="589"/>
      <c r="DJ38" s="589"/>
      <c r="DK38" s="590"/>
      <c r="DL38" s="594">
        <v>4706826</v>
      </c>
      <c r="DM38" s="589"/>
      <c r="DN38" s="589"/>
      <c r="DO38" s="589"/>
      <c r="DP38" s="589"/>
      <c r="DQ38" s="589"/>
      <c r="DR38" s="589"/>
      <c r="DS38" s="589"/>
      <c r="DT38" s="589"/>
      <c r="DU38" s="589"/>
      <c r="DV38" s="590"/>
      <c r="DW38" s="611">
        <v>12.4</v>
      </c>
      <c r="DX38" s="612"/>
      <c r="DY38" s="612"/>
      <c r="DZ38" s="612"/>
      <c r="EA38" s="612"/>
      <c r="EB38" s="612"/>
      <c r="EC38" s="613"/>
    </row>
    <row r="39" spans="2:133" ht="11.25" customHeight="1">
      <c r="AQ39" s="614" t="s">
        <v>321</v>
      </c>
      <c r="AR39" s="615"/>
      <c r="AS39" s="615"/>
      <c r="AT39" s="615"/>
      <c r="AU39" s="615"/>
      <c r="AV39" s="615"/>
      <c r="AW39" s="615"/>
      <c r="AX39" s="615"/>
      <c r="AY39" s="616"/>
      <c r="AZ39" s="588">
        <v>76811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90</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681956</v>
      </c>
      <c r="CS39" s="607"/>
      <c r="CT39" s="607"/>
      <c r="CU39" s="607"/>
      <c r="CV39" s="607"/>
      <c r="CW39" s="607"/>
      <c r="CX39" s="607"/>
      <c r="CY39" s="608"/>
      <c r="CZ39" s="591">
        <v>1</v>
      </c>
      <c r="DA39" s="609"/>
      <c r="DB39" s="609"/>
      <c r="DC39" s="610"/>
      <c r="DD39" s="594">
        <v>586610</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1464973</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98</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41404</v>
      </c>
      <c r="CS40" s="589"/>
      <c r="CT40" s="589"/>
      <c r="CU40" s="589"/>
      <c r="CV40" s="589"/>
      <c r="CW40" s="589"/>
      <c r="CX40" s="589"/>
      <c r="CY40" s="590"/>
      <c r="CZ40" s="591">
        <v>0.1</v>
      </c>
      <c r="DA40" s="609"/>
      <c r="DB40" s="609"/>
      <c r="DC40" s="610"/>
      <c r="DD40" s="594">
        <v>38192</v>
      </c>
      <c r="DE40" s="589"/>
      <c r="DF40" s="589"/>
      <c r="DG40" s="589"/>
      <c r="DH40" s="589"/>
      <c r="DI40" s="589"/>
      <c r="DJ40" s="589"/>
      <c r="DK40" s="590"/>
      <c r="DL40" s="594">
        <v>38192</v>
      </c>
      <c r="DM40" s="589"/>
      <c r="DN40" s="589"/>
      <c r="DO40" s="589"/>
      <c r="DP40" s="589"/>
      <c r="DQ40" s="589"/>
      <c r="DR40" s="589"/>
      <c r="DS40" s="589"/>
      <c r="DT40" s="589"/>
      <c r="DU40" s="589"/>
      <c r="DV40" s="590"/>
      <c r="DW40" s="611">
        <v>0.1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4431239</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284</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10119722</v>
      </c>
      <c r="CS42" s="589"/>
      <c r="CT42" s="589"/>
      <c r="CU42" s="589"/>
      <c r="CV42" s="589"/>
      <c r="CW42" s="589"/>
      <c r="CX42" s="589"/>
      <c r="CY42" s="590"/>
      <c r="CZ42" s="591">
        <v>15.5</v>
      </c>
      <c r="DA42" s="592"/>
      <c r="DB42" s="592"/>
      <c r="DC42" s="593"/>
      <c r="DD42" s="594">
        <v>1877205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76827</v>
      </c>
      <c r="CS43" s="607"/>
      <c r="CT43" s="607"/>
      <c r="CU43" s="607"/>
      <c r="CV43" s="607"/>
      <c r="CW43" s="607"/>
      <c r="CX43" s="607"/>
      <c r="CY43" s="608"/>
      <c r="CZ43" s="591">
        <v>0.1</v>
      </c>
      <c r="DA43" s="609"/>
      <c r="DB43" s="609"/>
      <c r="DC43" s="610"/>
      <c r="DD43" s="594">
        <v>76827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288</v>
      </c>
      <c r="CE44" s="602"/>
      <c r="CF44" s="585" t="s">
        <v>336</v>
      </c>
      <c r="CG44" s="586"/>
      <c r="CH44" s="586"/>
      <c r="CI44" s="586"/>
      <c r="CJ44" s="586"/>
      <c r="CK44" s="586"/>
      <c r="CL44" s="586"/>
      <c r="CM44" s="586"/>
      <c r="CN44" s="586"/>
      <c r="CO44" s="586"/>
      <c r="CP44" s="586"/>
      <c r="CQ44" s="587"/>
      <c r="CR44" s="588">
        <v>9877371</v>
      </c>
      <c r="CS44" s="589"/>
      <c r="CT44" s="589"/>
      <c r="CU44" s="589"/>
      <c r="CV44" s="589"/>
      <c r="CW44" s="589"/>
      <c r="CX44" s="589"/>
      <c r="CY44" s="590"/>
      <c r="CZ44" s="591">
        <v>15.1</v>
      </c>
      <c r="DA44" s="592"/>
      <c r="DB44" s="592"/>
      <c r="DC44" s="593"/>
      <c r="DD44" s="594">
        <v>1804851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5838677</v>
      </c>
      <c r="CS45" s="607"/>
      <c r="CT45" s="607"/>
      <c r="CU45" s="607"/>
      <c r="CV45" s="607"/>
      <c r="CW45" s="607"/>
      <c r="CX45" s="607"/>
      <c r="CY45" s="608"/>
      <c r="CZ45" s="591">
        <v>8.9</v>
      </c>
      <c r="DA45" s="609"/>
      <c r="DB45" s="609"/>
      <c r="DC45" s="610"/>
      <c r="DD45" s="594">
        <v>129422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3851573</v>
      </c>
      <c r="CS46" s="589"/>
      <c r="CT46" s="589"/>
      <c r="CU46" s="589"/>
      <c r="CV46" s="589"/>
      <c r="CW46" s="589"/>
      <c r="CX46" s="589"/>
      <c r="CY46" s="590"/>
      <c r="CZ46" s="591">
        <v>5.9</v>
      </c>
      <c r="DA46" s="592"/>
      <c r="DB46" s="592"/>
      <c r="DC46" s="593"/>
      <c r="DD46" s="594">
        <v>1643054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242351</v>
      </c>
      <c r="CS47" s="607"/>
      <c r="CT47" s="607"/>
      <c r="CU47" s="607"/>
      <c r="CV47" s="607"/>
      <c r="CW47" s="607"/>
      <c r="CX47" s="607"/>
      <c r="CY47" s="608"/>
      <c r="CZ47" s="591">
        <v>0.4</v>
      </c>
      <c r="DA47" s="609"/>
      <c r="DB47" s="609"/>
      <c r="DC47" s="610"/>
      <c r="DD47" s="594">
        <v>72354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65445641</v>
      </c>
      <c r="CS49" s="573"/>
      <c r="CT49" s="573"/>
      <c r="CU49" s="573"/>
      <c r="CV49" s="573"/>
      <c r="CW49" s="573"/>
      <c r="CX49" s="573"/>
      <c r="CY49" s="574"/>
      <c r="CZ49" s="575">
        <v>100</v>
      </c>
      <c r="DA49" s="576"/>
      <c r="DB49" s="576"/>
      <c r="DC49" s="577"/>
      <c r="DD49" s="578">
        <v>42628533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6" zoomScale="70" zoomScaleNormal="25" zoomScaleSheetLayoutView="70" workbookViewId="0">
      <selection activeCell="AP60" sqref="AP60:AT6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66675</v>
      </c>
      <c r="R7" s="1101"/>
      <c r="S7" s="1101"/>
      <c r="T7" s="1101"/>
      <c r="U7" s="1101"/>
      <c r="V7" s="1101">
        <v>65399</v>
      </c>
      <c r="W7" s="1101"/>
      <c r="X7" s="1101"/>
      <c r="Y7" s="1101"/>
      <c r="Z7" s="1101"/>
      <c r="AA7" s="1101">
        <v>1275</v>
      </c>
      <c r="AB7" s="1101"/>
      <c r="AC7" s="1101"/>
      <c r="AD7" s="1101"/>
      <c r="AE7" s="1102"/>
      <c r="AF7" s="1103">
        <v>983</v>
      </c>
      <c r="AG7" s="1104"/>
      <c r="AH7" s="1104"/>
      <c r="AI7" s="1104"/>
      <c r="AJ7" s="1105"/>
      <c r="AK7" s="1087" t="s">
        <v>556</v>
      </c>
      <c r="AL7" s="1088"/>
      <c r="AM7" s="1088"/>
      <c r="AN7" s="1088"/>
      <c r="AO7" s="1088"/>
      <c r="AP7" s="1088">
        <v>49056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563</v>
      </c>
      <c r="BT7" s="1092"/>
      <c r="BU7" s="1092"/>
      <c r="BV7" s="1092"/>
      <c r="BW7" s="1092"/>
      <c r="BX7" s="1092"/>
      <c r="BY7" s="1092"/>
      <c r="BZ7" s="1092"/>
      <c r="CA7" s="1092"/>
      <c r="CB7" s="1092"/>
      <c r="CC7" s="1092"/>
      <c r="CD7" s="1092"/>
      <c r="CE7" s="1092"/>
      <c r="CF7" s="1092"/>
      <c r="CG7" s="1093"/>
      <c r="CH7" s="1084">
        <v>8</v>
      </c>
      <c r="CI7" s="1085"/>
      <c r="CJ7" s="1085"/>
      <c r="CK7" s="1085"/>
      <c r="CL7" s="1086"/>
      <c r="CM7" s="1084">
        <v>410</v>
      </c>
      <c r="CN7" s="1085"/>
      <c r="CO7" s="1085"/>
      <c r="CP7" s="1085"/>
      <c r="CQ7" s="1086"/>
      <c r="CR7" s="1084">
        <v>280</v>
      </c>
      <c r="CS7" s="1085"/>
      <c r="CT7" s="1085"/>
      <c r="CU7" s="1085"/>
      <c r="CV7" s="1086"/>
      <c r="CW7" s="1084">
        <v>28</v>
      </c>
      <c r="CX7" s="1085"/>
      <c r="CY7" s="1085"/>
      <c r="CZ7" s="1085"/>
      <c r="DA7" s="1086"/>
      <c r="DB7" s="1084" t="s">
        <v>560</v>
      </c>
      <c r="DC7" s="1085"/>
      <c r="DD7" s="1085"/>
      <c r="DE7" s="1085"/>
      <c r="DF7" s="1086"/>
      <c r="DG7" s="1084" t="s">
        <v>556</v>
      </c>
      <c r="DH7" s="1085"/>
      <c r="DI7" s="1085"/>
      <c r="DJ7" s="1085"/>
      <c r="DK7" s="1086"/>
      <c r="DL7" s="1084" t="s">
        <v>573</v>
      </c>
      <c r="DM7" s="1085"/>
      <c r="DN7" s="1085"/>
      <c r="DO7" s="1085"/>
      <c r="DP7" s="1086"/>
      <c r="DQ7" s="1084" t="s">
        <v>557</v>
      </c>
      <c r="DR7" s="1085"/>
      <c r="DS7" s="1085"/>
      <c r="DT7" s="1085"/>
      <c r="DU7" s="1086"/>
      <c r="DV7" s="1111"/>
      <c r="DW7" s="1112"/>
      <c r="DX7" s="1112"/>
      <c r="DY7" s="1112"/>
      <c r="DZ7" s="1113"/>
      <c r="EA7" s="205"/>
    </row>
    <row r="8" spans="1:131" s="206" customFormat="1" ht="26.25" customHeight="1">
      <c r="A8" s="212">
        <v>2</v>
      </c>
      <c r="B8" s="1033" t="s">
        <v>365</v>
      </c>
      <c r="C8" s="1034"/>
      <c r="D8" s="1034"/>
      <c r="E8" s="1034"/>
      <c r="F8" s="1034"/>
      <c r="G8" s="1034"/>
      <c r="H8" s="1034"/>
      <c r="I8" s="1034"/>
      <c r="J8" s="1034"/>
      <c r="K8" s="1034"/>
      <c r="L8" s="1034"/>
      <c r="M8" s="1034"/>
      <c r="N8" s="1034"/>
      <c r="O8" s="1034"/>
      <c r="P8" s="1035"/>
      <c r="Q8" s="1039">
        <v>30</v>
      </c>
      <c r="R8" s="1040"/>
      <c r="S8" s="1040"/>
      <c r="T8" s="1040"/>
      <c r="U8" s="1040"/>
      <c r="V8" s="1040">
        <v>28</v>
      </c>
      <c r="W8" s="1040"/>
      <c r="X8" s="1040"/>
      <c r="Y8" s="1040"/>
      <c r="Z8" s="1040"/>
      <c r="AA8" s="1040">
        <v>2</v>
      </c>
      <c r="AB8" s="1040"/>
      <c r="AC8" s="1040"/>
      <c r="AD8" s="1040"/>
      <c r="AE8" s="1041"/>
      <c r="AF8" s="1015">
        <v>2</v>
      </c>
      <c r="AG8" s="1016"/>
      <c r="AH8" s="1016"/>
      <c r="AI8" s="1016"/>
      <c r="AJ8" s="1017"/>
      <c r="AK8" s="1082" t="s">
        <v>575</v>
      </c>
      <c r="AL8" s="1083"/>
      <c r="AM8" s="1083"/>
      <c r="AN8" s="1083"/>
      <c r="AO8" s="1083"/>
      <c r="AP8" s="1083">
        <v>47</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564</v>
      </c>
      <c r="BT8" s="1011"/>
      <c r="BU8" s="1011"/>
      <c r="BV8" s="1011"/>
      <c r="BW8" s="1011"/>
      <c r="BX8" s="1011"/>
      <c r="BY8" s="1011"/>
      <c r="BZ8" s="1011"/>
      <c r="CA8" s="1011"/>
      <c r="CB8" s="1011"/>
      <c r="CC8" s="1011"/>
      <c r="CD8" s="1011"/>
      <c r="CE8" s="1011"/>
      <c r="CF8" s="1011"/>
      <c r="CG8" s="1012"/>
      <c r="CH8" s="985">
        <v>-70</v>
      </c>
      <c r="CI8" s="986"/>
      <c r="CJ8" s="986"/>
      <c r="CK8" s="986"/>
      <c r="CL8" s="987"/>
      <c r="CM8" s="985">
        <v>1069</v>
      </c>
      <c r="CN8" s="986"/>
      <c r="CO8" s="986"/>
      <c r="CP8" s="986"/>
      <c r="CQ8" s="987"/>
      <c r="CR8" s="985">
        <v>30</v>
      </c>
      <c r="CS8" s="986"/>
      <c r="CT8" s="986"/>
      <c r="CU8" s="986"/>
      <c r="CV8" s="987"/>
      <c r="CW8" s="985">
        <v>16</v>
      </c>
      <c r="CX8" s="986"/>
      <c r="CY8" s="986"/>
      <c r="CZ8" s="986"/>
      <c r="DA8" s="987"/>
      <c r="DB8" s="985" t="s">
        <v>557</v>
      </c>
      <c r="DC8" s="986"/>
      <c r="DD8" s="986"/>
      <c r="DE8" s="986"/>
      <c r="DF8" s="987"/>
      <c r="DG8" s="985" t="s">
        <v>571</v>
      </c>
      <c r="DH8" s="986"/>
      <c r="DI8" s="986"/>
      <c r="DJ8" s="986"/>
      <c r="DK8" s="987"/>
      <c r="DL8" s="985" t="s">
        <v>574</v>
      </c>
      <c r="DM8" s="986"/>
      <c r="DN8" s="986"/>
      <c r="DO8" s="986"/>
      <c r="DP8" s="987"/>
      <c r="DQ8" s="985" t="s">
        <v>558</v>
      </c>
      <c r="DR8" s="986"/>
      <c r="DS8" s="986"/>
      <c r="DT8" s="986"/>
      <c r="DU8" s="987"/>
      <c r="DV8" s="988"/>
      <c r="DW8" s="989"/>
      <c r="DX8" s="989"/>
      <c r="DY8" s="989"/>
      <c r="DZ8" s="990"/>
      <c r="EA8" s="205"/>
    </row>
    <row r="9" spans="1:131" s="206" customFormat="1" ht="26.25" customHeight="1">
      <c r="A9" s="212">
        <v>3</v>
      </c>
      <c r="B9" s="1033" t="s">
        <v>366</v>
      </c>
      <c r="C9" s="1034"/>
      <c r="D9" s="1034"/>
      <c r="E9" s="1034"/>
      <c r="F9" s="1034"/>
      <c r="G9" s="1034"/>
      <c r="H9" s="1034"/>
      <c r="I9" s="1034"/>
      <c r="J9" s="1034"/>
      <c r="K9" s="1034"/>
      <c r="L9" s="1034"/>
      <c r="M9" s="1034"/>
      <c r="N9" s="1034"/>
      <c r="O9" s="1034"/>
      <c r="P9" s="1035"/>
      <c r="Q9" s="1039">
        <v>95</v>
      </c>
      <c r="R9" s="1040"/>
      <c r="S9" s="1040"/>
      <c r="T9" s="1040"/>
      <c r="U9" s="1040"/>
      <c r="V9" s="1040">
        <v>94</v>
      </c>
      <c r="W9" s="1040"/>
      <c r="X9" s="1040"/>
      <c r="Y9" s="1040"/>
      <c r="Z9" s="1040"/>
      <c r="AA9" s="1040">
        <v>1</v>
      </c>
      <c r="AB9" s="1040"/>
      <c r="AC9" s="1040"/>
      <c r="AD9" s="1040"/>
      <c r="AE9" s="1041"/>
      <c r="AF9" s="1015">
        <v>1</v>
      </c>
      <c r="AG9" s="1016"/>
      <c r="AH9" s="1016"/>
      <c r="AI9" s="1016"/>
      <c r="AJ9" s="1017"/>
      <c r="AK9" s="1082">
        <v>70</v>
      </c>
      <c r="AL9" s="1083"/>
      <c r="AM9" s="1083"/>
      <c r="AN9" s="1083"/>
      <c r="AO9" s="1083"/>
      <c r="AP9" s="1083">
        <v>17</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565</v>
      </c>
      <c r="BT9" s="1011"/>
      <c r="BU9" s="1011"/>
      <c r="BV9" s="1011"/>
      <c r="BW9" s="1011"/>
      <c r="BX9" s="1011"/>
      <c r="BY9" s="1011"/>
      <c r="BZ9" s="1011"/>
      <c r="CA9" s="1011"/>
      <c r="CB9" s="1011"/>
      <c r="CC9" s="1011"/>
      <c r="CD9" s="1011"/>
      <c r="CE9" s="1011"/>
      <c r="CF9" s="1011"/>
      <c r="CG9" s="1012"/>
      <c r="CH9" s="985">
        <v>6</v>
      </c>
      <c r="CI9" s="986"/>
      <c r="CJ9" s="986"/>
      <c r="CK9" s="986"/>
      <c r="CL9" s="987"/>
      <c r="CM9" s="985">
        <v>-379</v>
      </c>
      <c r="CN9" s="986"/>
      <c r="CO9" s="986"/>
      <c r="CP9" s="986"/>
      <c r="CQ9" s="987"/>
      <c r="CR9" s="985">
        <v>24</v>
      </c>
      <c r="CS9" s="986"/>
      <c r="CT9" s="986"/>
      <c r="CU9" s="986"/>
      <c r="CV9" s="987"/>
      <c r="CW9" s="985">
        <v>11</v>
      </c>
      <c r="CX9" s="986"/>
      <c r="CY9" s="986"/>
      <c r="CZ9" s="986"/>
      <c r="DA9" s="987"/>
      <c r="DB9" s="985" t="s">
        <v>570</v>
      </c>
      <c r="DC9" s="986"/>
      <c r="DD9" s="986"/>
      <c r="DE9" s="986"/>
      <c r="DF9" s="987"/>
      <c r="DG9" s="985" t="s">
        <v>557</v>
      </c>
      <c r="DH9" s="986"/>
      <c r="DI9" s="986"/>
      <c r="DJ9" s="986"/>
      <c r="DK9" s="987"/>
      <c r="DL9" s="985" t="s">
        <v>557</v>
      </c>
      <c r="DM9" s="986"/>
      <c r="DN9" s="986"/>
      <c r="DO9" s="986"/>
      <c r="DP9" s="987"/>
      <c r="DQ9" s="985" t="s">
        <v>558</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t="s">
        <v>569</v>
      </c>
      <c r="BS10" s="1010" t="s">
        <v>566</v>
      </c>
      <c r="BT10" s="1011"/>
      <c r="BU10" s="1011"/>
      <c r="BV10" s="1011"/>
      <c r="BW10" s="1011"/>
      <c r="BX10" s="1011"/>
      <c r="BY10" s="1011"/>
      <c r="BZ10" s="1011"/>
      <c r="CA10" s="1011"/>
      <c r="CB10" s="1011"/>
      <c r="CC10" s="1011"/>
      <c r="CD10" s="1011"/>
      <c r="CE10" s="1011"/>
      <c r="CF10" s="1011"/>
      <c r="CG10" s="1012"/>
      <c r="CH10" s="985">
        <v>1</v>
      </c>
      <c r="CI10" s="986"/>
      <c r="CJ10" s="986"/>
      <c r="CK10" s="986"/>
      <c r="CL10" s="987"/>
      <c r="CM10" s="985">
        <v>145</v>
      </c>
      <c r="CN10" s="986"/>
      <c r="CO10" s="986"/>
      <c r="CP10" s="986"/>
      <c r="CQ10" s="987"/>
      <c r="CR10" s="985">
        <v>5</v>
      </c>
      <c r="CS10" s="986"/>
      <c r="CT10" s="986"/>
      <c r="CU10" s="986"/>
      <c r="CV10" s="987"/>
      <c r="CW10" s="985" t="s">
        <v>557</v>
      </c>
      <c r="CX10" s="986"/>
      <c r="CY10" s="986"/>
      <c r="CZ10" s="986"/>
      <c r="DA10" s="987"/>
      <c r="DB10" s="985">
        <v>1267</v>
      </c>
      <c r="DC10" s="986"/>
      <c r="DD10" s="986"/>
      <c r="DE10" s="986"/>
      <c r="DF10" s="987"/>
      <c r="DG10" s="985" t="s">
        <v>557</v>
      </c>
      <c r="DH10" s="986"/>
      <c r="DI10" s="986"/>
      <c r="DJ10" s="986"/>
      <c r="DK10" s="987"/>
      <c r="DL10" s="985" t="s">
        <v>557</v>
      </c>
      <c r="DM10" s="986"/>
      <c r="DN10" s="986"/>
      <c r="DO10" s="986"/>
      <c r="DP10" s="987"/>
      <c r="DQ10" s="985" t="s">
        <v>558</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567</v>
      </c>
      <c r="BT11" s="1011"/>
      <c r="BU11" s="1011"/>
      <c r="BV11" s="1011"/>
      <c r="BW11" s="1011"/>
      <c r="BX11" s="1011"/>
      <c r="BY11" s="1011"/>
      <c r="BZ11" s="1011"/>
      <c r="CA11" s="1011"/>
      <c r="CB11" s="1011"/>
      <c r="CC11" s="1011"/>
      <c r="CD11" s="1011"/>
      <c r="CE11" s="1011"/>
      <c r="CF11" s="1011"/>
      <c r="CG11" s="1012"/>
      <c r="CH11" s="985">
        <v>-19</v>
      </c>
      <c r="CI11" s="986"/>
      <c r="CJ11" s="986"/>
      <c r="CK11" s="986"/>
      <c r="CL11" s="987"/>
      <c r="CM11" s="985">
        <v>-143</v>
      </c>
      <c r="CN11" s="986"/>
      <c r="CO11" s="986"/>
      <c r="CP11" s="986"/>
      <c r="CQ11" s="987"/>
      <c r="CR11" s="985">
        <v>3</v>
      </c>
      <c r="CS11" s="986"/>
      <c r="CT11" s="986"/>
      <c r="CU11" s="986"/>
      <c r="CV11" s="987"/>
      <c r="CW11" s="985" t="s">
        <v>557</v>
      </c>
      <c r="CX11" s="986"/>
      <c r="CY11" s="986"/>
      <c r="CZ11" s="986"/>
      <c r="DA11" s="987"/>
      <c r="DB11" s="985" t="s">
        <v>557</v>
      </c>
      <c r="DC11" s="986"/>
      <c r="DD11" s="986"/>
      <c r="DE11" s="986"/>
      <c r="DF11" s="987"/>
      <c r="DG11" s="985" t="s">
        <v>572</v>
      </c>
      <c r="DH11" s="986"/>
      <c r="DI11" s="986"/>
      <c r="DJ11" s="986"/>
      <c r="DK11" s="987"/>
      <c r="DL11" s="985" t="s">
        <v>557</v>
      </c>
      <c r="DM11" s="986"/>
      <c r="DN11" s="986"/>
      <c r="DO11" s="986"/>
      <c r="DP11" s="987"/>
      <c r="DQ11" s="985" t="s">
        <v>558</v>
      </c>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568</v>
      </c>
      <c r="BT12" s="1011"/>
      <c r="BU12" s="1011"/>
      <c r="BV12" s="1011"/>
      <c r="BW12" s="1011"/>
      <c r="BX12" s="1011"/>
      <c r="BY12" s="1011"/>
      <c r="BZ12" s="1011"/>
      <c r="CA12" s="1011"/>
      <c r="CB12" s="1011"/>
      <c r="CC12" s="1011"/>
      <c r="CD12" s="1011"/>
      <c r="CE12" s="1011"/>
      <c r="CF12" s="1011"/>
      <c r="CG12" s="1012"/>
      <c r="CH12" s="985">
        <v>4</v>
      </c>
      <c r="CI12" s="986"/>
      <c r="CJ12" s="986"/>
      <c r="CK12" s="986"/>
      <c r="CL12" s="987"/>
      <c r="CM12" s="985">
        <v>45</v>
      </c>
      <c r="CN12" s="986"/>
      <c r="CO12" s="986"/>
      <c r="CP12" s="986"/>
      <c r="CQ12" s="987"/>
      <c r="CR12" s="985">
        <v>15</v>
      </c>
      <c r="CS12" s="986"/>
      <c r="CT12" s="986"/>
      <c r="CU12" s="986"/>
      <c r="CV12" s="987"/>
      <c r="CW12" s="985" t="s">
        <v>561</v>
      </c>
      <c r="CX12" s="986"/>
      <c r="CY12" s="986"/>
      <c r="CZ12" s="986"/>
      <c r="DA12" s="987"/>
      <c r="DB12" s="985" t="s">
        <v>557</v>
      </c>
      <c r="DC12" s="986"/>
      <c r="DD12" s="986"/>
      <c r="DE12" s="986"/>
      <c r="DF12" s="987"/>
      <c r="DG12" s="985" t="s">
        <v>557</v>
      </c>
      <c r="DH12" s="986"/>
      <c r="DI12" s="986"/>
      <c r="DJ12" s="986"/>
      <c r="DK12" s="987"/>
      <c r="DL12" s="985" t="s">
        <v>557</v>
      </c>
      <c r="DM12" s="986"/>
      <c r="DN12" s="986"/>
      <c r="DO12" s="986"/>
      <c r="DP12" s="987"/>
      <c r="DQ12" s="985" t="s">
        <v>558</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v>66724</v>
      </c>
      <c r="R23" s="1065"/>
      <c r="S23" s="1065"/>
      <c r="T23" s="1065"/>
      <c r="U23" s="1065"/>
      <c r="V23" s="1065">
        <v>65446</v>
      </c>
      <c r="W23" s="1065"/>
      <c r="X23" s="1065"/>
      <c r="Y23" s="1065"/>
      <c r="Z23" s="1065"/>
      <c r="AA23" s="1065">
        <v>1278</v>
      </c>
      <c r="AB23" s="1065"/>
      <c r="AC23" s="1065"/>
      <c r="AD23" s="1065"/>
      <c r="AE23" s="1066"/>
      <c r="AF23" s="1067">
        <v>986</v>
      </c>
      <c r="AG23" s="1065"/>
      <c r="AH23" s="1065"/>
      <c r="AI23" s="1065"/>
      <c r="AJ23" s="1068"/>
      <c r="AK23" s="1069"/>
      <c r="AL23" s="1070"/>
      <c r="AM23" s="1070"/>
      <c r="AN23" s="1070"/>
      <c r="AO23" s="1070"/>
      <c r="AP23" s="1065">
        <v>49120</v>
      </c>
      <c r="AQ23" s="1065"/>
      <c r="AR23" s="1065"/>
      <c r="AS23" s="1065"/>
      <c r="AT23" s="1065"/>
      <c r="AU23" s="1071"/>
      <c r="AV23" s="1071"/>
      <c r="AW23" s="1071"/>
      <c r="AX23" s="1071"/>
      <c r="AY23" s="1072"/>
      <c r="AZ23" s="1061" t="s">
        <v>221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11082</v>
      </c>
      <c r="R28" s="1050"/>
      <c r="S28" s="1050"/>
      <c r="T28" s="1050"/>
      <c r="U28" s="1050"/>
      <c r="V28" s="1050">
        <v>10882</v>
      </c>
      <c r="W28" s="1050"/>
      <c r="X28" s="1050"/>
      <c r="Y28" s="1050"/>
      <c r="Z28" s="1050"/>
      <c r="AA28" s="1050">
        <v>201</v>
      </c>
      <c r="AB28" s="1050"/>
      <c r="AC28" s="1050"/>
      <c r="AD28" s="1050"/>
      <c r="AE28" s="1051"/>
      <c r="AF28" s="1052">
        <v>201</v>
      </c>
      <c r="AG28" s="1050"/>
      <c r="AH28" s="1050"/>
      <c r="AI28" s="1050"/>
      <c r="AJ28" s="1053"/>
      <c r="AK28" s="1054" t="s">
        <v>556</v>
      </c>
      <c r="AL28" s="1042"/>
      <c r="AM28" s="1042"/>
      <c r="AN28" s="1042"/>
      <c r="AO28" s="1042"/>
      <c r="AP28" s="1042" t="s">
        <v>557</v>
      </c>
      <c r="AQ28" s="1042"/>
      <c r="AR28" s="1042"/>
      <c r="AS28" s="1042"/>
      <c r="AT28" s="1042"/>
      <c r="AU28" s="1042" t="s">
        <v>557</v>
      </c>
      <c r="AV28" s="1042"/>
      <c r="AW28" s="1042"/>
      <c r="AX28" s="1042"/>
      <c r="AY28" s="1042"/>
      <c r="AZ28" s="1043" t="s">
        <v>557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381</v>
      </c>
      <c r="C29" s="1034"/>
      <c r="D29" s="1034"/>
      <c r="E29" s="1034"/>
      <c r="F29" s="1034"/>
      <c r="G29" s="1034"/>
      <c r="H29" s="1034"/>
      <c r="I29" s="1034"/>
      <c r="J29" s="1034"/>
      <c r="K29" s="1034"/>
      <c r="L29" s="1034"/>
      <c r="M29" s="1034"/>
      <c r="N29" s="1034"/>
      <c r="O29" s="1034"/>
      <c r="P29" s="1035"/>
      <c r="Q29" s="1039">
        <v>19602</v>
      </c>
      <c r="R29" s="1040"/>
      <c r="S29" s="1040"/>
      <c r="T29" s="1040"/>
      <c r="U29" s="1040"/>
      <c r="V29" s="1040">
        <v>19202</v>
      </c>
      <c r="W29" s="1040"/>
      <c r="X29" s="1040"/>
      <c r="Y29" s="1040"/>
      <c r="Z29" s="1040"/>
      <c r="AA29" s="1040">
        <v>400</v>
      </c>
      <c r="AB29" s="1040"/>
      <c r="AC29" s="1040"/>
      <c r="AD29" s="1040"/>
      <c r="AE29" s="1041"/>
      <c r="AF29" s="1015">
        <v>400</v>
      </c>
      <c r="AG29" s="1016"/>
      <c r="AH29" s="1016"/>
      <c r="AI29" s="1016"/>
      <c r="AJ29" s="1017"/>
      <c r="AK29" s="976">
        <v>1465</v>
      </c>
      <c r="AL29" s="967"/>
      <c r="AM29" s="967"/>
      <c r="AN29" s="967"/>
      <c r="AO29" s="967"/>
      <c r="AP29" s="967" t="s">
        <v>558</v>
      </c>
      <c r="AQ29" s="967"/>
      <c r="AR29" s="967"/>
      <c r="AS29" s="967"/>
      <c r="AT29" s="967"/>
      <c r="AU29" s="967" t="s">
        <v>558</v>
      </c>
      <c r="AV29" s="967"/>
      <c r="AW29" s="967"/>
      <c r="AX29" s="967"/>
      <c r="AY29" s="967"/>
      <c r="AZ29" s="1038" t="s">
        <v>557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382</v>
      </c>
      <c r="C30" s="1034"/>
      <c r="D30" s="1034"/>
      <c r="E30" s="1034"/>
      <c r="F30" s="1034"/>
      <c r="G30" s="1034"/>
      <c r="H30" s="1034"/>
      <c r="I30" s="1034"/>
      <c r="J30" s="1034"/>
      <c r="K30" s="1034"/>
      <c r="L30" s="1034"/>
      <c r="M30" s="1034"/>
      <c r="N30" s="1034"/>
      <c r="O30" s="1034"/>
      <c r="P30" s="1035"/>
      <c r="Q30" s="1039">
        <v>16019</v>
      </c>
      <c r="R30" s="1040"/>
      <c r="S30" s="1040"/>
      <c r="T30" s="1040"/>
      <c r="U30" s="1040"/>
      <c r="V30" s="1040">
        <v>15840</v>
      </c>
      <c r="W30" s="1040"/>
      <c r="X30" s="1040"/>
      <c r="Y30" s="1040"/>
      <c r="Z30" s="1040"/>
      <c r="AA30" s="1040">
        <v>179</v>
      </c>
      <c r="AB30" s="1040"/>
      <c r="AC30" s="1040"/>
      <c r="AD30" s="1040"/>
      <c r="AE30" s="1041"/>
      <c r="AF30" s="1015">
        <v>179</v>
      </c>
      <c r="AG30" s="1016"/>
      <c r="AH30" s="1016"/>
      <c r="AI30" s="1016"/>
      <c r="AJ30" s="1017"/>
      <c r="AK30" s="976">
        <v>2258</v>
      </c>
      <c r="AL30" s="967"/>
      <c r="AM30" s="967"/>
      <c r="AN30" s="967"/>
      <c r="AO30" s="967"/>
      <c r="AP30" s="967" t="s">
        <v>558</v>
      </c>
      <c r="AQ30" s="967"/>
      <c r="AR30" s="967"/>
      <c r="AS30" s="967"/>
      <c r="AT30" s="967"/>
      <c r="AU30" s="967" t="s">
        <v>558</v>
      </c>
      <c r="AV30" s="967"/>
      <c r="AW30" s="967"/>
      <c r="AX30" s="967"/>
      <c r="AY30" s="967"/>
      <c r="AZ30" s="1038" t="s">
        <v>558</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383</v>
      </c>
      <c r="C31" s="1034"/>
      <c r="D31" s="1034"/>
      <c r="E31" s="1034"/>
      <c r="F31" s="1034"/>
      <c r="G31" s="1034"/>
      <c r="H31" s="1034"/>
      <c r="I31" s="1034"/>
      <c r="J31" s="1034"/>
      <c r="K31" s="1034"/>
      <c r="L31" s="1034"/>
      <c r="M31" s="1034"/>
      <c r="N31" s="1034"/>
      <c r="O31" s="1034"/>
      <c r="P31" s="1035"/>
      <c r="Q31" s="1039">
        <v>3320</v>
      </c>
      <c r="R31" s="1040"/>
      <c r="S31" s="1040"/>
      <c r="T31" s="1040"/>
      <c r="U31" s="1040"/>
      <c r="V31" s="1040">
        <v>3284</v>
      </c>
      <c r="W31" s="1040"/>
      <c r="X31" s="1040"/>
      <c r="Y31" s="1040"/>
      <c r="Z31" s="1040"/>
      <c r="AA31" s="1040">
        <v>35</v>
      </c>
      <c r="AB31" s="1040"/>
      <c r="AC31" s="1040"/>
      <c r="AD31" s="1040"/>
      <c r="AE31" s="1041"/>
      <c r="AF31" s="1015">
        <v>35</v>
      </c>
      <c r="AG31" s="1016"/>
      <c r="AH31" s="1016"/>
      <c r="AI31" s="1016"/>
      <c r="AJ31" s="1017"/>
      <c r="AK31" s="976">
        <v>2099</v>
      </c>
      <c r="AL31" s="967"/>
      <c r="AM31" s="967"/>
      <c r="AN31" s="967"/>
      <c r="AO31" s="967"/>
      <c r="AP31" s="967" t="s">
        <v>558</v>
      </c>
      <c r="AQ31" s="967"/>
      <c r="AR31" s="967"/>
      <c r="AS31" s="967"/>
      <c r="AT31" s="967"/>
      <c r="AU31" s="967" t="s">
        <v>557</v>
      </c>
      <c r="AV31" s="967"/>
      <c r="AW31" s="967"/>
      <c r="AX31" s="967"/>
      <c r="AY31" s="967"/>
      <c r="AZ31" s="1038" t="s">
        <v>558</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4015</v>
      </c>
      <c r="R32" s="1040"/>
      <c r="S32" s="1040"/>
      <c r="T32" s="1040"/>
      <c r="U32" s="1040"/>
      <c r="V32" s="1040">
        <v>4175</v>
      </c>
      <c r="W32" s="1040"/>
      <c r="X32" s="1040"/>
      <c r="Y32" s="1040"/>
      <c r="Z32" s="1040"/>
      <c r="AA32" s="1040">
        <v>-160</v>
      </c>
      <c r="AB32" s="1040"/>
      <c r="AC32" s="1040"/>
      <c r="AD32" s="1040"/>
      <c r="AE32" s="1041"/>
      <c r="AF32" s="1015">
        <v>2652</v>
      </c>
      <c r="AG32" s="1016"/>
      <c r="AH32" s="1016"/>
      <c r="AI32" s="1016"/>
      <c r="AJ32" s="1017"/>
      <c r="AK32" s="976">
        <v>77</v>
      </c>
      <c r="AL32" s="967"/>
      <c r="AM32" s="967"/>
      <c r="AN32" s="967"/>
      <c r="AO32" s="967"/>
      <c r="AP32" s="967">
        <v>11725</v>
      </c>
      <c r="AQ32" s="967"/>
      <c r="AR32" s="967"/>
      <c r="AS32" s="967"/>
      <c r="AT32" s="967"/>
      <c r="AU32" s="967">
        <v>152</v>
      </c>
      <c r="AV32" s="967"/>
      <c r="AW32" s="967"/>
      <c r="AX32" s="967"/>
      <c r="AY32" s="967"/>
      <c r="AZ32" s="1038" t="s">
        <v>557</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386</v>
      </c>
      <c r="C33" s="1034"/>
      <c r="D33" s="1034"/>
      <c r="E33" s="1034"/>
      <c r="F33" s="1034"/>
      <c r="G33" s="1034"/>
      <c r="H33" s="1034"/>
      <c r="I33" s="1034"/>
      <c r="J33" s="1034"/>
      <c r="K33" s="1034"/>
      <c r="L33" s="1034"/>
      <c r="M33" s="1034"/>
      <c r="N33" s="1034"/>
      <c r="O33" s="1034"/>
      <c r="P33" s="1035"/>
      <c r="Q33" s="1039">
        <f>483+3349</f>
        <v>3832</v>
      </c>
      <c r="R33" s="1040"/>
      <c r="S33" s="1040"/>
      <c r="T33" s="1040"/>
      <c r="U33" s="1040"/>
      <c r="V33" s="1040">
        <f>494+3600</f>
        <v>4094</v>
      </c>
      <c r="W33" s="1040"/>
      <c r="X33" s="1040"/>
      <c r="Y33" s="1040"/>
      <c r="Z33" s="1040"/>
      <c r="AA33" s="1040">
        <f>-12-251</f>
        <v>-263</v>
      </c>
      <c r="AB33" s="1040"/>
      <c r="AC33" s="1040"/>
      <c r="AD33" s="1040"/>
      <c r="AE33" s="1041"/>
      <c r="AF33" s="1015">
        <v>802</v>
      </c>
      <c r="AG33" s="1016"/>
      <c r="AH33" s="1016"/>
      <c r="AI33" s="1016"/>
      <c r="AJ33" s="1017"/>
      <c r="AK33" s="976">
        <f>319+2300</f>
        <v>2619</v>
      </c>
      <c r="AL33" s="967"/>
      <c r="AM33" s="967"/>
      <c r="AN33" s="967"/>
      <c r="AO33" s="967"/>
      <c r="AP33" s="967">
        <f>5203+39232</f>
        <v>44435</v>
      </c>
      <c r="AQ33" s="967"/>
      <c r="AR33" s="967"/>
      <c r="AS33" s="967"/>
      <c r="AT33" s="967"/>
      <c r="AU33" s="967">
        <v>33059</v>
      </c>
      <c r="AV33" s="967"/>
      <c r="AW33" s="967"/>
      <c r="AX33" s="967"/>
      <c r="AY33" s="967"/>
      <c r="AZ33" s="1038" t="s">
        <v>557</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387</v>
      </c>
      <c r="C34" s="1034"/>
      <c r="D34" s="1034"/>
      <c r="E34" s="1034"/>
      <c r="F34" s="1034"/>
      <c r="G34" s="1034"/>
      <c r="H34" s="1034"/>
      <c r="I34" s="1034"/>
      <c r="J34" s="1034"/>
      <c r="K34" s="1034"/>
      <c r="L34" s="1034"/>
      <c r="M34" s="1034"/>
      <c r="N34" s="1034"/>
      <c r="O34" s="1034"/>
      <c r="P34" s="1035"/>
      <c r="Q34" s="1039">
        <v>9184</v>
      </c>
      <c r="R34" s="1040"/>
      <c r="S34" s="1040"/>
      <c r="T34" s="1040"/>
      <c r="U34" s="1040"/>
      <c r="V34" s="1040">
        <v>8900</v>
      </c>
      <c r="W34" s="1040"/>
      <c r="X34" s="1040"/>
      <c r="Y34" s="1040"/>
      <c r="Z34" s="1040"/>
      <c r="AA34" s="1040">
        <v>284</v>
      </c>
      <c r="AB34" s="1040"/>
      <c r="AC34" s="1040"/>
      <c r="AD34" s="1040"/>
      <c r="AE34" s="1041"/>
      <c r="AF34" s="1015">
        <v>2187</v>
      </c>
      <c r="AG34" s="1016"/>
      <c r="AH34" s="1016"/>
      <c r="AI34" s="1016"/>
      <c r="AJ34" s="1017"/>
      <c r="AK34" s="976">
        <v>918</v>
      </c>
      <c r="AL34" s="967"/>
      <c r="AM34" s="967"/>
      <c r="AN34" s="967"/>
      <c r="AO34" s="967"/>
      <c r="AP34" s="967">
        <v>6026</v>
      </c>
      <c r="AQ34" s="967"/>
      <c r="AR34" s="967"/>
      <c r="AS34" s="967"/>
      <c r="AT34" s="967"/>
      <c r="AU34" s="967">
        <v>2657</v>
      </c>
      <c r="AV34" s="967"/>
      <c r="AW34" s="967"/>
      <c r="AX34" s="967"/>
      <c r="AY34" s="967"/>
      <c r="AZ34" s="1038" t="s">
        <v>557</v>
      </c>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388</v>
      </c>
      <c r="C35" s="1034"/>
      <c r="D35" s="1034"/>
      <c r="E35" s="1034"/>
      <c r="F35" s="1034"/>
      <c r="G35" s="1034"/>
      <c r="H35" s="1034"/>
      <c r="I35" s="1034"/>
      <c r="J35" s="1034"/>
      <c r="K35" s="1034"/>
      <c r="L35" s="1034"/>
      <c r="M35" s="1034"/>
      <c r="N35" s="1034"/>
      <c r="O35" s="1034"/>
      <c r="P35" s="1035"/>
      <c r="Q35" s="1039">
        <v>494</v>
      </c>
      <c r="R35" s="1040"/>
      <c r="S35" s="1040"/>
      <c r="T35" s="1040"/>
      <c r="U35" s="1040"/>
      <c r="V35" s="1040">
        <v>474</v>
      </c>
      <c r="W35" s="1040"/>
      <c r="X35" s="1040"/>
      <c r="Y35" s="1040"/>
      <c r="Z35" s="1040"/>
      <c r="AA35" s="1040">
        <v>20</v>
      </c>
      <c r="AB35" s="1040"/>
      <c r="AC35" s="1040"/>
      <c r="AD35" s="1040"/>
      <c r="AE35" s="1041"/>
      <c r="AF35" s="1015">
        <v>11</v>
      </c>
      <c r="AG35" s="1016"/>
      <c r="AH35" s="1016"/>
      <c r="AI35" s="1016"/>
      <c r="AJ35" s="1017"/>
      <c r="AK35" s="976">
        <v>157</v>
      </c>
      <c r="AL35" s="967"/>
      <c r="AM35" s="967"/>
      <c r="AN35" s="967"/>
      <c r="AO35" s="967"/>
      <c r="AP35" s="967">
        <v>1438</v>
      </c>
      <c r="AQ35" s="967"/>
      <c r="AR35" s="967"/>
      <c r="AS35" s="967"/>
      <c r="AT35" s="967"/>
      <c r="AU35" s="967">
        <v>1431</v>
      </c>
      <c r="AV35" s="967"/>
      <c r="AW35" s="967"/>
      <c r="AX35" s="967"/>
      <c r="AY35" s="967"/>
      <c r="AZ35" s="1038" t="s">
        <v>557</v>
      </c>
      <c r="BA35" s="1038"/>
      <c r="BB35" s="1038"/>
      <c r="BC35" s="1038"/>
      <c r="BD35" s="1038"/>
      <c r="BE35" s="1028" t="s">
        <v>389</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390</v>
      </c>
      <c r="C36" s="1034"/>
      <c r="D36" s="1034"/>
      <c r="E36" s="1034"/>
      <c r="F36" s="1034"/>
      <c r="G36" s="1034"/>
      <c r="H36" s="1034"/>
      <c r="I36" s="1034"/>
      <c r="J36" s="1034"/>
      <c r="K36" s="1034"/>
      <c r="L36" s="1034"/>
      <c r="M36" s="1034"/>
      <c r="N36" s="1034"/>
      <c r="O36" s="1034"/>
      <c r="P36" s="1035"/>
      <c r="Q36" s="1039">
        <v>249</v>
      </c>
      <c r="R36" s="1040"/>
      <c r="S36" s="1040"/>
      <c r="T36" s="1040"/>
      <c r="U36" s="1040"/>
      <c r="V36" s="1040">
        <v>248</v>
      </c>
      <c r="W36" s="1040"/>
      <c r="X36" s="1040"/>
      <c r="Y36" s="1040"/>
      <c r="Z36" s="1040"/>
      <c r="AA36" s="1040">
        <v>1</v>
      </c>
      <c r="AB36" s="1040"/>
      <c r="AC36" s="1040"/>
      <c r="AD36" s="1040"/>
      <c r="AE36" s="1041"/>
      <c r="AF36" s="1015">
        <v>1</v>
      </c>
      <c r="AG36" s="1016"/>
      <c r="AH36" s="1016"/>
      <c r="AI36" s="1016"/>
      <c r="AJ36" s="1017"/>
      <c r="AK36" s="976">
        <v>72</v>
      </c>
      <c r="AL36" s="967"/>
      <c r="AM36" s="967"/>
      <c r="AN36" s="967"/>
      <c r="AO36" s="967"/>
      <c r="AP36" s="967">
        <v>707</v>
      </c>
      <c r="AQ36" s="967"/>
      <c r="AR36" s="967"/>
      <c r="AS36" s="967"/>
      <c r="AT36" s="967"/>
      <c r="AU36" s="967">
        <v>707</v>
      </c>
      <c r="AV36" s="967"/>
      <c r="AW36" s="967"/>
      <c r="AX36" s="967"/>
      <c r="AY36" s="967"/>
      <c r="AZ36" s="1038" t="s">
        <v>558</v>
      </c>
      <c r="BA36" s="1038"/>
      <c r="BB36" s="1038"/>
      <c r="BC36" s="1038"/>
      <c r="BD36" s="1038"/>
      <c r="BE36" s="1028" t="s">
        <v>389</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t="s">
        <v>391</v>
      </c>
      <c r="C37" s="1034"/>
      <c r="D37" s="1034"/>
      <c r="E37" s="1034"/>
      <c r="F37" s="1034"/>
      <c r="G37" s="1034"/>
      <c r="H37" s="1034"/>
      <c r="I37" s="1034"/>
      <c r="J37" s="1034"/>
      <c r="K37" s="1034"/>
      <c r="L37" s="1034"/>
      <c r="M37" s="1034"/>
      <c r="N37" s="1034"/>
      <c r="O37" s="1034"/>
      <c r="P37" s="1035"/>
      <c r="Q37" s="1039">
        <v>67</v>
      </c>
      <c r="R37" s="1040"/>
      <c r="S37" s="1040"/>
      <c r="T37" s="1040"/>
      <c r="U37" s="1040"/>
      <c r="V37" s="1040">
        <v>67</v>
      </c>
      <c r="W37" s="1040"/>
      <c r="X37" s="1040"/>
      <c r="Y37" s="1040"/>
      <c r="Z37" s="1040"/>
      <c r="AA37" s="1040">
        <v>0</v>
      </c>
      <c r="AB37" s="1040"/>
      <c r="AC37" s="1040"/>
      <c r="AD37" s="1040"/>
      <c r="AE37" s="1041"/>
      <c r="AF37" s="1015">
        <v>0</v>
      </c>
      <c r="AG37" s="1016"/>
      <c r="AH37" s="1016"/>
      <c r="AI37" s="1016"/>
      <c r="AJ37" s="1017"/>
      <c r="AK37" s="976">
        <v>50</v>
      </c>
      <c r="AL37" s="967"/>
      <c r="AM37" s="967"/>
      <c r="AN37" s="967"/>
      <c r="AO37" s="967"/>
      <c r="AP37" s="967">
        <v>314</v>
      </c>
      <c r="AQ37" s="967"/>
      <c r="AR37" s="967"/>
      <c r="AS37" s="967"/>
      <c r="AT37" s="967"/>
      <c r="AU37" s="967">
        <v>312</v>
      </c>
      <c r="AV37" s="967"/>
      <c r="AW37" s="967"/>
      <c r="AX37" s="967"/>
      <c r="AY37" s="967"/>
      <c r="AZ37" s="1038" t="s">
        <v>557</v>
      </c>
      <c r="BA37" s="1038"/>
      <c r="BB37" s="1038"/>
      <c r="BC37" s="1038"/>
      <c r="BD37" s="1038"/>
      <c r="BE37" s="1028" t="s">
        <v>389</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392</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393</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6468</v>
      </c>
      <c r="AG63" s="955"/>
      <c r="AH63" s="955"/>
      <c r="AI63" s="955"/>
      <c r="AJ63" s="1026"/>
      <c r="AK63" s="1027"/>
      <c r="AL63" s="959"/>
      <c r="AM63" s="959"/>
      <c r="AN63" s="959"/>
      <c r="AO63" s="959"/>
      <c r="AP63" s="955">
        <v>64645</v>
      </c>
      <c r="AQ63" s="955"/>
      <c r="AR63" s="955"/>
      <c r="AS63" s="955"/>
      <c r="AT63" s="955"/>
      <c r="AU63" s="955">
        <v>38318</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395</v>
      </c>
      <c r="B66" s="992"/>
      <c r="C66" s="992"/>
      <c r="D66" s="992"/>
      <c r="E66" s="992"/>
      <c r="F66" s="992"/>
      <c r="G66" s="992"/>
      <c r="H66" s="992"/>
      <c r="I66" s="992"/>
      <c r="J66" s="992"/>
      <c r="K66" s="992"/>
      <c r="L66" s="992"/>
      <c r="M66" s="992"/>
      <c r="N66" s="992"/>
      <c r="O66" s="992"/>
      <c r="P66" s="993"/>
      <c r="Q66" s="997" t="s">
        <v>396</v>
      </c>
      <c r="R66" s="998"/>
      <c r="S66" s="998"/>
      <c r="T66" s="998"/>
      <c r="U66" s="999"/>
      <c r="V66" s="997" t="s">
        <v>397</v>
      </c>
      <c r="W66" s="998"/>
      <c r="X66" s="998"/>
      <c r="Y66" s="998"/>
      <c r="Z66" s="999"/>
      <c r="AA66" s="997" t="s">
        <v>398</v>
      </c>
      <c r="AB66" s="998"/>
      <c r="AC66" s="998"/>
      <c r="AD66" s="998"/>
      <c r="AE66" s="999"/>
      <c r="AF66" s="1003" t="s">
        <v>399</v>
      </c>
      <c r="AG66" s="1004"/>
      <c r="AH66" s="1004"/>
      <c r="AI66" s="1004"/>
      <c r="AJ66" s="1005"/>
      <c r="AK66" s="997" t="s">
        <v>400</v>
      </c>
      <c r="AL66" s="992"/>
      <c r="AM66" s="992"/>
      <c r="AN66" s="992"/>
      <c r="AO66" s="993"/>
      <c r="AP66" s="997" t="s">
        <v>401</v>
      </c>
      <c r="AQ66" s="998"/>
      <c r="AR66" s="998"/>
      <c r="AS66" s="998"/>
      <c r="AT66" s="999"/>
      <c r="AU66" s="997" t="s">
        <v>402</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542</v>
      </c>
      <c r="C68" s="982"/>
      <c r="D68" s="982"/>
      <c r="E68" s="982"/>
      <c r="F68" s="982"/>
      <c r="G68" s="982"/>
      <c r="H68" s="982"/>
      <c r="I68" s="982"/>
      <c r="J68" s="982"/>
      <c r="K68" s="982"/>
      <c r="L68" s="982"/>
      <c r="M68" s="982"/>
      <c r="N68" s="982"/>
      <c r="O68" s="982"/>
      <c r="P68" s="983"/>
      <c r="Q68" s="984">
        <v>86</v>
      </c>
      <c r="R68" s="978"/>
      <c r="S68" s="978"/>
      <c r="T68" s="978"/>
      <c r="U68" s="978"/>
      <c r="V68" s="978">
        <v>84</v>
      </c>
      <c r="W68" s="978"/>
      <c r="X68" s="978"/>
      <c r="Y68" s="978"/>
      <c r="Z68" s="978"/>
      <c r="AA68" s="978">
        <v>2</v>
      </c>
      <c r="AB68" s="978"/>
      <c r="AC68" s="978"/>
      <c r="AD68" s="978"/>
      <c r="AE68" s="978"/>
      <c r="AF68" s="978">
        <v>2</v>
      </c>
      <c r="AG68" s="978"/>
      <c r="AH68" s="978"/>
      <c r="AI68" s="978"/>
      <c r="AJ68" s="978"/>
      <c r="AK68" s="978" t="s">
        <v>556</v>
      </c>
      <c r="AL68" s="978"/>
      <c r="AM68" s="978"/>
      <c r="AN68" s="978"/>
      <c r="AO68" s="978"/>
      <c r="AP68" s="978">
        <v>13</v>
      </c>
      <c r="AQ68" s="978"/>
      <c r="AR68" s="978"/>
      <c r="AS68" s="978"/>
      <c r="AT68" s="978"/>
      <c r="AU68" s="978">
        <v>3</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543</v>
      </c>
      <c r="C69" s="971"/>
      <c r="D69" s="971"/>
      <c r="E69" s="971"/>
      <c r="F69" s="971"/>
      <c r="G69" s="971"/>
      <c r="H69" s="971"/>
      <c r="I69" s="971"/>
      <c r="J69" s="971"/>
      <c r="K69" s="971"/>
      <c r="L69" s="971"/>
      <c r="M69" s="971"/>
      <c r="N69" s="971"/>
      <c r="O69" s="971"/>
      <c r="P69" s="972"/>
      <c r="Q69" s="973">
        <v>111</v>
      </c>
      <c r="R69" s="967"/>
      <c r="S69" s="967"/>
      <c r="T69" s="967"/>
      <c r="U69" s="967"/>
      <c r="V69" s="967">
        <v>108</v>
      </c>
      <c r="W69" s="967"/>
      <c r="X69" s="967"/>
      <c r="Y69" s="967"/>
      <c r="Z69" s="967"/>
      <c r="AA69" s="967">
        <v>3</v>
      </c>
      <c r="AB69" s="967"/>
      <c r="AC69" s="967"/>
      <c r="AD69" s="967"/>
      <c r="AE69" s="967"/>
      <c r="AF69" s="967">
        <v>3</v>
      </c>
      <c r="AG69" s="967"/>
      <c r="AH69" s="967"/>
      <c r="AI69" s="967"/>
      <c r="AJ69" s="967"/>
      <c r="AK69" s="967">
        <v>10</v>
      </c>
      <c r="AL69" s="967"/>
      <c r="AM69" s="967"/>
      <c r="AN69" s="967"/>
      <c r="AO69" s="967"/>
      <c r="AP69" s="967" t="s">
        <v>557</v>
      </c>
      <c r="AQ69" s="967"/>
      <c r="AR69" s="967"/>
      <c r="AS69" s="967"/>
      <c r="AT69" s="967"/>
      <c r="AU69" s="967" t="s">
        <v>557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544</v>
      </c>
      <c r="C70" s="971"/>
      <c r="D70" s="971"/>
      <c r="E70" s="971"/>
      <c r="F70" s="971"/>
      <c r="G70" s="971"/>
      <c r="H70" s="971"/>
      <c r="I70" s="971"/>
      <c r="J70" s="971"/>
      <c r="K70" s="971"/>
      <c r="L70" s="971"/>
      <c r="M70" s="971"/>
      <c r="N70" s="971"/>
      <c r="O70" s="971"/>
      <c r="P70" s="972"/>
      <c r="Q70" s="973">
        <v>394</v>
      </c>
      <c r="R70" s="967"/>
      <c r="S70" s="967"/>
      <c r="T70" s="967"/>
      <c r="U70" s="967"/>
      <c r="V70" s="967">
        <v>344</v>
      </c>
      <c r="W70" s="967"/>
      <c r="X70" s="967"/>
      <c r="Y70" s="967"/>
      <c r="Z70" s="967"/>
      <c r="AA70" s="967">
        <v>50</v>
      </c>
      <c r="AB70" s="967"/>
      <c r="AC70" s="967"/>
      <c r="AD70" s="967"/>
      <c r="AE70" s="967"/>
      <c r="AF70" s="967">
        <v>50</v>
      </c>
      <c r="AG70" s="967"/>
      <c r="AH70" s="967"/>
      <c r="AI70" s="967"/>
      <c r="AJ70" s="967"/>
      <c r="AK70" s="967">
        <v>17</v>
      </c>
      <c r="AL70" s="967"/>
      <c r="AM70" s="967"/>
      <c r="AN70" s="967"/>
      <c r="AO70" s="967"/>
      <c r="AP70" s="967" t="s">
        <v>557</v>
      </c>
      <c r="AQ70" s="967"/>
      <c r="AR70" s="967"/>
      <c r="AS70" s="967"/>
      <c r="AT70" s="967"/>
      <c r="AU70" s="967" t="s">
        <v>557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545</v>
      </c>
      <c r="C71" s="971"/>
      <c r="D71" s="971"/>
      <c r="E71" s="971"/>
      <c r="F71" s="971"/>
      <c r="G71" s="971"/>
      <c r="H71" s="971"/>
      <c r="I71" s="971"/>
      <c r="J71" s="971"/>
      <c r="K71" s="971"/>
      <c r="L71" s="971"/>
      <c r="M71" s="971"/>
      <c r="N71" s="971"/>
      <c r="O71" s="971"/>
      <c r="P71" s="972"/>
      <c r="Q71" s="973">
        <v>365</v>
      </c>
      <c r="R71" s="967"/>
      <c r="S71" s="967"/>
      <c r="T71" s="967"/>
      <c r="U71" s="967"/>
      <c r="V71" s="967">
        <v>356</v>
      </c>
      <c r="W71" s="967"/>
      <c r="X71" s="967"/>
      <c r="Y71" s="967"/>
      <c r="Z71" s="967"/>
      <c r="AA71" s="967">
        <v>10</v>
      </c>
      <c r="AB71" s="967"/>
      <c r="AC71" s="967"/>
      <c r="AD71" s="967"/>
      <c r="AE71" s="967"/>
      <c r="AF71" s="967">
        <v>10</v>
      </c>
      <c r="AG71" s="967"/>
      <c r="AH71" s="967"/>
      <c r="AI71" s="967"/>
      <c r="AJ71" s="967"/>
      <c r="AK71" s="967" t="s">
        <v>556</v>
      </c>
      <c r="AL71" s="967"/>
      <c r="AM71" s="967"/>
      <c r="AN71" s="967"/>
      <c r="AO71" s="967"/>
      <c r="AP71" s="967" t="s">
        <v>559</v>
      </c>
      <c r="AQ71" s="967"/>
      <c r="AR71" s="967"/>
      <c r="AS71" s="967"/>
      <c r="AT71" s="967"/>
      <c r="AU71" s="967" t="s">
        <v>556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546</v>
      </c>
      <c r="C72" s="971"/>
      <c r="D72" s="971"/>
      <c r="E72" s="971"/>
      <c r="F72" s="971"/>
      <c r="G72" s="971"/>
      <c r="H72" s="971"/>
      <c r="I72" s="971"/>
      <c r="J72" s="971"/>
      <c r="K72" s="971"/>
      <c r="L72" s="971"/>
      <c r="M72" s="971"/>
      <c r="N72" s="971"/>
      <c r="O72" s="971"/>
      <c r="P72" s="972"/>
      <c r="Q72" s="973">
        <v>2897</v>
      </c>
      <c r="R72" s="967"/>
      <c r="S72" s="967"/>
      <c r="T72" s="967"/>
      <c r="U72" s="967"/>
      <c r="V72" s="967">
        <v>2873</v>
      </c>
      <c r="W72" s="967"/>
      <c r="X72" s="967"/>
      <c r="Y72" s="967"/>
      <c r="Z72" s="967"/>
      <c r="AA72" s="967">
        <v>24</v>
      </c>
      <c r="AB72" s="967"/>
      <c r="AC72" s="967"/>
      <c r="AD72" s="967"/>
      <c r="AE72" s="967"/>
      <c r="AF72" s="967">
        <v>24</v>
      </c>
      <c r="AG72" s="967"/>
      <c r="AH72" s="967"/>
      <c r="AI72" s="967"/>
      <c r="AJ72" s="967"/>
      <c r="AK72" s="967">
        <v>0</v>
      </c>
      <c r="AL72" s="967"/>
      <c r="AM72" s="967"/>
      <c r="AN72" s="967"/>
      <c r="AO72" s="967"/>
      <c r="AP72" s="967">
        <v>404</v>
      </c>
      <c r="AQ72" s="967"/>
      <c r="AR72" s="967"/>
      <c r="AS72" s="967"/>
      <c r="AT72" s="967"/>
      <c r="AU72" s="967">
        <v>334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547</v>
      </c>
      <c r="C73" s="971"/>
      <c r="D73" s="971"/>
      <c r="E73" s="971"/>
      <c r="F73" s="971"/>
      <c r="G73" s="971"/>
      <c r="H73" s="971"/>
      <c r="I73" s="971"/>
      <c r="J73" s="971"/>
      <c r="K73" s="971"/>
      <c r="L73" s="971"/>
      <c r="M73" s="971"/>
      <c r="N73" s="971"/>
      <c r="O73" s="971"/>
      <c r="P73" s="972"/>
      <c r="Q73" s="973">
        <v>473</v>
      </c>
      <c r="R73" s="967"/>
      <c r="S73" s="967"/>
      <c r="T73" s="967"/>
      <c r="U73" s="967"/>
      <c r="V73" s="967">
        <v>443</v>
      </c>
      <c r="W73" s="967"/>
      <c r="X73" s="967"/>
      <c r="Y73" s="967"/>
      <c r="Z73" s="967"/>
      <c r="AA73" s="967">
        <v>30</v>
      </c>
      <c r="AB73" s="967"/>
      <c r="AC73" s="967"/>
      <c r="AD73" s="967"/>
      <c r="AE73" s="967"/>
      <c r="AF73" s="967">
        <v>321</v>
      </c>
      <c r="AG73" s="967"/>
      <c r="AH73" s="967"/>
      <c r="AI73" s="967"/>
      <c r="AJ73" s="967"/>
      <c r="AK73" s="967" t="s">
        <v>556</v>
      </c>
      <c r="AL73" s="967"/>
      <c r="AM73" s="967"/>
      <c r="AN73" s="967"/>
      <c r="AO73" s="967"/>
      <c r="AP73" s="967" t="s">
        <v>558</v>
      </c>
      <c r="AQ73" s="967"/>
      <c r="AR73" s="967"/>
      <c r="AS73" s="967"/>
      <c r="AT73" s="967"/>
      <c r="AU73" s="967" t="s">
        <v>558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548</v>
      </c>
      <c r="C74" s="971"/>
      <c r="D74" s="971"/>
      <c r="E74" s="971"/>
      <c r="F74" s="971"/>
      <c r="G74" s="971"/>
      <c r="H74" s="971"/>
      <c r="I74" s="971"/>
      <c r="J74" s="971"/>
      <c r="K74" s="971"/>
      <c r="L74" s="971"/>
      <c r="M74" s="971"/>
      <c r="N74" s="971"/>
      <c r="O74" s="971"/>
      <c r="P74" s="972"/>
      <c r="Q74" s="973">
        <v>420</v>
      </c>
      <c r="R74" s="967"/>
      <c r="S74" s="967"/>
      <c r="T74" s="967"/>
      <c r="U74" s="967"/>
      <c r="V74" s="967">
        <v>405</v>
      </c>
      <c r="W74" s="967"/>
      <c r="X74" s="967"/>
      <c r="Y74" s="967"/>
      <c r="Z74" s="967"/>
      <c r="AA74" s="967">
        <v>14</v>
      </c>
      <c r="AB74" s="967"/>
      <c r="AC74" s="967"/>
      <c r="AD74" s="967"/>
      <c r="AE74" s="967"/>
      <c r="AF74" s="967">
        <v>14</v>
      </c>
      <c r="AG74" s="967"/>
      <c r="AH74" s="967"/>
      <c r="AI74" s="967"/>
      <c r="AJ74" s="967"/>
      <c r="AK74" s="967">
        <v>82</v>
      </c>
      <c r="AL74" s="967"/>
      <c r="AM74" s="967"/>
      <c r="AN74" s="967"/>
      <c r="AO74" s="967"/>
      <c r="AP74" s="967" t="s">
        <v>557</v>
      </c>
      <c r="AQ74" s="967"/>
      <c r="AR74" s="967"/>
      <c r="AS74" s="967"/>
      <c r="AT74" s="967"/>
      <c r="AU74" s="967" t="s">
        <v>557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549</v>
      </c>
      <c r="C75" s="971"/>
      <c r="D75" s="971"/>
      <c r="E75" s="971"/>
      <c r="F75" s="971"/>
      <c r="G75" s="971"/>
      <c r="H75" s="971"/>
      <c r="I75" s="971"/>
      <c r="J75" s="971"/>
      <c r="K75" s="971"/>
      <c r="L75" s="971"/>
      <c r="M75" s="971"/>
      <c r="N75" s="971"/>
      <c r="O75" s="971"/>
      <c r="P75" s="972"/>
      <c r="Q75" s="974">
        <v>66</v>
      </c>
      <c r="R75" s="975"/>
      <c r="S75" s="975"/>
      <c r="T75" s="975"/>
      <c r="U75" s="976"/>
      <c r="V75" s="977">
        <v>65</v>
      </c>
      <c r="W75" s="975"/>
      <c r="X75" s="975"/>
      <c r="Y75" s="975"/>
      <c r="Z75" s="976"/>
      <c r="AA75" s="977">
        <v>1</v>
      </c>
      <c r="AB75" s="975"/>
      <c r="AC75" s="975"/>
      <c r="AD75" s="975"/>
      <c r="AE75" s="976"/>
      <c r="AF75" s="977">
        <v>1</v>
      </c>
      <c r="AG75" s="975"/>
      <c r="AH75" s="975"/>
      <c r="AI75" s="975"/>
      <c r="AJ75" s="976"/>
      <c r="AK75" s="977" t="s">
        <v>557</v>
      </c>
      <c r="AL75" s="975"/>
      <c r="AM75" s="975"/>
      <c r="AN75" s="975"/>
      <c r="AO75" s="976"/>
      <c r="AP75" s="977" t="s">
        <v>557</v>
      </c>
      <c r="AQ75" s="975"/>
      <c r="AR75" s="975"/>
      <c r="AS75" s="975"/>
      <c r="AT75" s="976"/>
      <c r="AU75" s="977" t="s">
        <v>557</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550</v>
      </c>
      <c r="C76" s="971"/>
      <c r="D76" s="971"/>
      <c r="E76" s="971"/>
      <c r="F76" s="971"/>
      <c r="G76" s="971"/>
      <c r="H76" s="971"/>
      <c r="I76" s="971"/>
      <c r="J76" s="971"/>
      <c r="K76" s="971"/>
      <c r="L76" s="971"/>
      <c r="M76" s="971"/>
      <c r="N76" s="971"/>
      <c r="O76" s="971"/>
      <c r="P76" s="972"/>
      <c r="Q76" s="974">
        <v>4</v>
      </c>
      <c r="R76" s="975"/>
      <c r="S76" s="975"/>
      <c r="T76" s="975"/>
      <c r="U76" s="976"/>
      <c r="V76" s="977">
        <v>2</v>
      </c>
      <c r="W76" s="975"/>
      <c r="X76" s="975"/>
      <c r="Y76" s="975"/>
      <c r="Z76" s="976"/>
      <c r="AA76" s="977">
        <v>3</v>
      </c>
      <c r="AB76" s="975"/>
      <c r="AC76" s="975"/>
      <c r="AD76" s="975"/>
      <c r="AE76" s="976"/>
      <c r="AF76" s="977">
        <v>3</v>
      </c>
      <c r="AG76" s="975"/>
      <c r="AH76" s="975"/>
      <c r="AI76" s="975"/>
      <c r="AJ76" s="976"/>
      <c r="AK76" s="977" t="s">
        <v>557</v>
      </c>
      <c r="AL76" s="975"/>
      <c r="AM76" s="975"/>
      <c r="AN76" s="975"/>
      <c r="AO76" s="976"/>
      <c r="AP76" s="977" t="s">
        <v>557</v>
      </c>
      <c r="AQ76" s="975"/>
      <c r="AR76" s="975"/>
      <c r="AS76" s="975"/>
      <c r="AT76" s="976"/>
      <c r="AU76" s="977" t="s">
        <v>557</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551</v>
      </c>
      <c r="C77" s="971"/>
      <c r="D77" s="971"/>
      <c r="E77" s="971"/>
      <c r="F77" s="971"/>
      <c r="G77" s="971"/>
      <c r="H77" s="971"/>
      <c r="I77" s="971"/>
      <c r="J77" s="971"/>
      <c r="K77" s="971"/>
      <c r="L77" s="971"/>
      <c r="M77" s="971"/>
      <c r="N77" s="971"/>
      <c r="O77" s="971"/>
      <c r="P77" s="972"/>
      <c r="Q77" s="974">
        <v>907</v>
      </c>
      <c r="R77" s="975"/>
      <c r="S77" s="975"/>
      <c r="T77" s="975"/>
      <c r="U77" s="976"/>
      <c r="V77" s="977">
        <v>907</v>
      </c>
      <c r="W77" s="975"/>
      <c r="X77" s="975"/>
      <c r="Y77" s="975"/>
      <c r="Z77" s="976"/>
      <c r="AA77" s="977" t="s">
        <v>557</v>
      </c>
      <c r="AB77" s="975"/>
      <c r="AC77" s="975"/>
      <c r="AD77" s="975"/>
      <c r="AE77" s="976"/>
      <c r="AF77" s="977" t="s">
        <v>557</v>
      </c>
      <c r="AG77" s="975"/>
      <c r="AH77" s="975"/>
      <c r="AI77" s="975"/>
      <c r="AJ77" s="976"/>
      <c r="AK77" s="977" t="s">
        <v>560</v>
      </c>
      <c r="AL77" s="975"/>
      <c r="AM77" s="975"/>
      <c r="AN77" s="975"/>
      <c r="AO77" s="976"/>
      <c r="AP77" s="977">
        <v>1903</v>
      </c>
      <c r="AQ77" s="975"/>
      <c r="AR77" s="975"/>
      <c r="AS77" s="975"/>
      <c r="AT77" s="976"/>
      <c r="AU77" s="977">
        <v>277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552</v>
      </c>
      <c r="C78" s="971"/>
      <c r="D78" s="971"/>
      <c r="E78" s="971"/>
      <c r="F78" s="971"/>
      <c r="G78" s="971"/>
      <c r="H78" s="971"/>
      <c r="I78" s="971"/>
      <c r="J78" s="971"/>
      <c r="K78" s="971"/>
      <c r="L78" s="971"/>
      <c r="M78" s="971"/>
      <c r="N78" s="971"/>
      <c r="O78" s="971"/>
      <c r="P78" s="972"/>
      <c r="Q78" s="973">
        <v>1483</v>
      </c>
      <c r="R78" s="967"/>
      <c r="S78" s="967"/>
      <c r="T78" s="967"/>
      <c r="U78" s="967"/>
      <c r="V78" s="967">
        <v>1463</v>
      </c>
      <c r="W78" s="967"/>
      <c r="X78" s="967"/>
      <c r="Y78" s="967"/>
      <c r="Z78" s="967"/>
      <c r="AA78" s="967">
        <v>20</v>
      </c>
      <c r="AB78" s="967"/>
      <c r="AC78" s="967"/>
      <c r="AD78" s="967"/>
      <c r="AE78" s="967"/>
      <c r="AF78" s="967">
        <v>20</v>
      </c>
      <c r="AG78" s="967"/>
      <c r="AH78" s="967"/>
      <c r="AI78" s="967"/>
      <c r="AJ78" s="967"/>
      <c r="AK78" s="967">
        <v>15</v>
      </c>
      <c r="AL78" s="967"/>
      <c r="AM78" s="967"/>
      <c r="AN78" s="967"/>
      <c r="AO78" s="967"/>
      <c r="AP78" s="967">
        <v>343</v>
      </c>
      <c r="AQ78" s="967"/>
      <c r="AR78" s="967"/>
      <c r="AS78" s="967"/>
      <c r="AT78" s="967"/>
      <c r="AU78" s="967" t="s">
        <v>557</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553</v>
      </c>
      <c r="C79" s="971"/>
      <c r="D79" s="971"/>
      <c r="E79" s="971"/>
      <c r="F79" s="971"/>
      <c r="G79" s="971"/>
      <c r="H79" s="971"/>
      <c r="I79" s="971"/>
      <c r="J79" s="971"/>
      <c r="K79" s="971"/>
      <c r="L79" s="971"/>
      <c r="M79" s="971"/>
      <c r="N79" s="971"/>
      <c r="O79" s="971"/>
      <c r="P79" s="972"/>
      <c r="Q79" s="973">
        <v>300</v>
      </c>
      <c r="R79" s="967"/>
      <c r="S79" s="967"/>
      <c r="T79" s="967"/>
      <c r="U79" s="967"/>
      <c r="V79" s="967">
        <v>225</v>
      </c>
      <c r="W79" s="967"/>
      <c r="X79" s="967"/>
      <c r="Y79" s="967"/>
      <c r="Z79" s="967"/>
      <c r="AA79" s="967">
        <v>74</v>
      </c>
      <c r="AB79" s="967"/>
      <c r="AC79" s="967"/>
      <c r="AD79" s="967"/>
      <c r="AE79" s="967"/>
      <c r="AF79" s="967">
        <v>74</v>
      </c>
      <c r="AG79" s="967"/>
      <c r="AH79" s="967"/>
      <c r="AI79" s="967"/>
      <c r="AJ79" s="967"/>
      <c r="AK79" s="967" t="s">
        <v>556</v>
      </c>
      <c r="AL79" s="967"/>
      <c r="AM79" s="967"/>
      <c r="AN79" s="967"/>
      <c r="AO79" s="967"/>
      <c r="AP79" s="967" t="s">
        <v>557</v>
      </c>
      <c r="AQ79" s="967"/>
      <c r="AR79" s="967"/>
      <c r="AS79" s="967"/>
      <c r="AT79" s="967"/>
      <c r="AU79" s="967" t="s">
        <v>558</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554</v>
      </c>
      <c r="C80" s="971"/>
      <c r="D80" s="971"/>
      <c r="E80" s="971"/>
      <c r="F80" s="971"/>
      <c r="G80" s="971"/>
      <c r="H80" s="971"/>
      <c r="I80" s="971"/>
      <c r="J80" s="971"/>
      <c r="K80" s="971"/>
      <c r="L80" s="971"/>
      <c r="M80" s="971"/>
      <c r="N80" s="971"/>
      <c r="O80" s="971"/>
      <c r="P80" s="972"/>
      <c r="Q80" s="973">
        <v>169</v>
      </c>
      <c r="R80" s="967"/>
      <c r="S80" s="967"/>
      <c r="T80" s="967"/>
      <c r="U80" s="967"/>
      <c r="V80" s="967">
        <v>168</v>
      </c>
      <c r="W80" s="967"/>
      <c r="X80" s="967"/>
      <c r="Y80" s="967"/>
      <c r="Z80" s="967"/>
      <c r="AA80" s="967">
        <v>1</v>
      </c>
      <c r="AB80" s="967"/>
      <c r="AC80" s="967"/>
      <c r="AD80" s="967"/>
      <c r="AE80" s="967"/>
      <c r="AF80" s="967">
        <v>1</v>
      </c>
      <c r="AG80" s="967"/>
      <c r="AH80" s="967"/>
      <c r="AI80" s="967"/>
      <c r="AJ80" s="967"/>
      <c r="AK80" s="967">
        <v>1</v>
      </c>
      <c r="AL80" s="967"/>
      <c r="AM80" s="967"/>
      <c r="AN80" s="967"/>
      <c r="AO80" s="967"/>
      <c r="AP80" s="967" t="s">
        <v>561</v>
      </c>
      <c r="AQ80" s="967"/>
      <c r="AR80" s="967"/>
      <c r="AS80" s="967"/>
      <c r="AT80" s="967"/>
      <c r="AU80" s="967" t="s">
        <v>559</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555</v>
      </c>
      <c r="C81" s="971"/>
      <c r="D81" s="971"/>
      <c r="E81" s="971"/>
      <c r="F81" s="971"/>
      <c r="G81" s="971"/>
      <c r="H81" s="971"/>
      <c r="I81" s="971"/>
      <c r="J81" s="971"/>
      <c r="K81" s="971"/>
      <c r="L81" s="971"/>
      <c r="M81" s="971"/>
      <c r="N81" s="971"/>
      <c r="O81" s="971"/>
      <c r="P81" s="972"/>
      <c r="Q81" s="973">
        <v>199353</v>
      </c>
      <c r="R81" s="967"/>
      <c r="S81" s="967"/>
      <c r="T81" s="967"/>
      <c r="U81" s="967"/>
      <c r="V81" s="967">
        <v>190721</v>
      </c>
      <c r="W81" s="967"/>
      <c r="X81" s="967"/>
      <c r="Y81" s="967"/>
      <c r="Z81" s="967"/>
      <c r="AA81" s="967">
        <v>8632</v>
      </c>
      <c r="AB81" s="967"/>
      <c r="AC81" s="967"/>
      <c r="AD81" s="967"/>
      <c r="AE81" s="967"/>
      <c r="AF81" s="967">
        <v>8632</v>
      </c>
      <c r="AG81" s="967"/>
      <c r="AH81" s="967"/>
      <c r="AI81" s="967"/>
      <c r="AJ81" s="967"/>
      <c r="AK81" s="967">
        <v>1404</v>
      </c>
      <c r="AL81" s="967"/>
      <c r="AM81" s="967"/>
      <c r="AN81" s="967"/>
      <c r="AO81" s="967"/>
      <c r="AP81" s="967" t="s">
        <v>562</v>
      </c>
      <c r="AQ81" s="967"/>
      <c r="AR81" s="967"/>
      <c r="AS81" s="967"/>
      <c r="AT81" s="967"/>
      <c r="AU81" s="967" t="s">
        <v>561</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403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9155</v>
      </c>
      <c r="AG88" s="955"/>
      <c r="AH88" s="955"/>
      <c r="AI88" s="955"/>
      <c r="AJ88" s="955"/>
      <c r="AK88" s="959"/>
      <c r="AL88" s="959"/>
      <c r="AM88" s="959"/>
      <c r="AN88" s="959"/>
      <c r="AO88" s="959"/>
      <c r="AP88" s="955">
        <v>2663</v>
      </c>
      <c r="AQ88" s="955"/>
      <c r="AR88" s="955"/>
      <c r="AS88" s="955"/>
      <c r="AT88" s="955"/>
      <c r="AU88" s="955">
        <v>614</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357</v>
      </c>
      <c r="CS102" s="947"/>
      <c r="CT102" s="947"/>
      <c r="CU102" s="947"/>
      <c r="CV102" s="948"/>
      <c r="CW102" s="946">
        <v>55</v>
      </c>
      <c r="CX102" s="947"/>
      <c r="CY102" s="947"/>
      <c r="CZ102" s="947"/>
      <c r="DA102" s="948"/>
      <c r="DB102" s="946">
        <v>1267</v>
      </c>
      <c r="DC102" s="947"/>
      <c r="DD102" s="947"/>
      <c r="DE102" s="947"/>
      <c r="DF102" s="948"/>
      <c r="DG102" s="946" t="s">
        <v>576</v>
      </c>
      <c r="DH102" s="947"/>
      <c r="DI102" s="947"/>
      <c r="DJ102" s="947"/>
      <c r="DK102" s="948"/>
      <c r="DL102" s="946" t="s">
        <v>576</v>
      </c>
      <c r="DM102" s="947"/>
      <c r="DN102" s="947"/>
      <c r="DO102" s="947"/>
      <c r="DP102" s="948"/>
      <c r="DQ102" s="946" t="s">
        <v>576</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410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411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412</v>
      </c>
      <c r="AB109" s="888"/>
      <c r="AC109" s="888"/>
      <c r="AD109" s="888"/>
      <c r="AE109" s="889"/>
      <c r="AF109" s="890" t="s">
        <v>287</v>
      </c>
      <c r="AG109" s="888"/>
      <c r="AH109" s="888"/>
      <c r="AI109" s="888"/>
      <c r="AJ109" s="889"/>
      <c r="AK109" s="890" t="s">
        <v>286</v>
      </c>
      <c r="AL109" s="888"/>
      <c r="AM109" s="888"/>
      <c r="AN109" s="888"/>
      <c r="AO109" s="889"/>
      <c r="AP109" s="890" t="s">
        <v>413</v>
      </c>
      <c r="AQ109" s="888"/>
      <c r="AR109" s="888"/>
      <c r="AS109" s="888"/>
      <c r="AT109" s="919"/>
      <c r="AU109" s="887" t="s">
        <v>411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412</v>
      </c>
      <c r="BR109" s="888"/>
      <c r="BS109" s="888"/>
      <c r="BT109" s="888"/>
      <c r="BU109" s="889"/>
      <c r="BV109" s="890" t="s">
        <v>287</v>
      </c>
      <c r="BW109" s="888"/>
      <c r="BX109" s="888"/>
      <c r="BY109" s="888"/>
      <c r="BZ109" s="889"/>
      <c r="CA109" s="890" t="s">
        <v>286</v>
      </c>
      <c r="CB109" s="888"/>
      <c r="CC109" s="888"/>
      <c r="CD109" s="888"/>
      <c r="CE109" s="889"/>
      <c r="CF109" s="928" t="s">
        <v>413</v>
      </c>
      <c r="CG109" s="928"/>
      <c r="CH109" s="928"/>
      <c r="CI109" s="928"/>
      <c r="CJ109" s="928"/>
      <c r="CK109" s="890" t="s">
        <v>414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412</v>
      </c>
      <c r="DH109" s="888"/>
      <c r="DI109" s="888"/>
      <c r="DJ109" s="888"/>
      <c r="DK109" s="889"/>
      <c r="DL109" s="890" t="s">
        <v>287</v>
      </c>
      <c r="DM109" s="888"/>
      <c r="DN109" s="888"/>
      <c r="DO109" s="888"/>
      <c r="DP109" s="889"/>
      <c r="DQ109" s="890" t="s">
        <v>286</v>
      </c>
      <c r="DR109" s="888"/>
      <c r="DS109" s="888"/>
      <c r="DT109" s="888"/>
      <c r="DU109" s="889"/>
      <c r="DV109" s="890" t="s">
        <v>413</v>
      </c>
      <c r="DW109" s="888"/>
      <c r="DX109" s="888"/>
      <c r="DY109" s="888"/>
      <c r="DZ109" s="919"/>
    </row>
    <row r="110" spans="1:131" s="197" customFormat="1" ht="26.25" customHeight="1">
      <c r="A110" s="757" t="s">
        <v>415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6099172</v>
      </c>
      <c r="AB110" s="873"/>
      <c r="AC110" s="873"/>
      <c r="AD110" s="873"/>
      <c r="AE110" s="874"/>
      <c r="AF110" s="875">
        <v>5734126</v>
      </c>
      <c r="AG110" s="873"/>
      <c r="AH110" s="873"/>
      <c r="AI110" s="873"/>
      <c r="AJ110" s="874"/>
      <c r="AK110" s="875">
        <v>5406529</v>
      </c>
      <c r="AL110" s="873"/>
      <c r="AM110" s="873"/>
      <c r="AN110" s="873"/>
      <c r="AO110" s="874"/>
      <c r="AP110" s="876">
        <v>15.9</v>
      </c>
      <c r="AQ110" s="877"/>
      <c r="AR110" s="877"/>
      <c r="AS110" s="877"/>
      <c r="AT110" s="878"/>
      <c r="AU110" s="920" t="s">
        <v>59</v>
      </c>
      <c r="AV110" s="921"/>
      <c r="AW110" s="921"/>
      <c r="AX110" s="921"/>
      <c r="AY110" s="922"/>
      <c r="AZ110" s="816" t="s">
        <v>416</v>
      </c>
      <c r="BA110" s="758"/>
      <c r="BB110" s="758"/>
      <c r="BC110" s="758"/>
      <c r="BD110" s="758"/>
      <c r="BE110" s="758"/>
      <c r="BF110" s="758"/>
      <c r="BG110" s="758"/>
      <c r="BH110" s="758"/>
      <c r="BI110" s="758"/>
      <c r="BJ110" s="758"/>
      <c r="BK110" s="758"/>
      <c r="BL110" s="758"/>
      <c r="BM110" s="758"/>
      <c r="BN110" s="758"/>
      <c r="BO110" s="758"/>
      <c r="BP110" s="759"/>
      <c r="BQ110" s="799">
        <v>50234256</v>
      </c>
      <c r="BR110" s="800"/>
      <c r="BS110" s="800"/>
      <c r="BT110" s="800"/>
      <c r="BU110" s="800"/>
      <c r="BV110" s="800">
        <v>47834606</v>
      </c>
      <c r="BW110" s="800"/>
      <c r="BX110" s="800"/>
      <c r="BY110" s="800"/>
      <c r="BZ110" s="800"/>
      <c r="CA110" s="800">
        <v>49120044</v>
      </c>
      <c r="CB110" s="800"/>
      <c r="CC110" s="800"/>
      <c r="CD110" s="800"/>
      <c r="CE110" s="800"/>
      <c r="CF110" s="861">
        <v>144.69999999999999</v>
      </c>
      <c r="CG110" s="862"/>
      <c r="CH110" s="862"/>
      <c r="CI110" s="862"/>
      <c r="CJ110" s="862"/>
      <c r="CK110" s="916" t="s">
        <v>417</v>
      </c>
      <c r="CL110" s="864"/>
      <c r="CM110" s="869" t="s">
        <v>418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419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221</v>
      </c>
      <c r="AB111" s="909"/>
      <c r="AC111" s="909"/>
      <c r="AD111" s="909"/>
      <c r="AE111" s="910"/>
      <c r="AF111" s="911" t="s">
        <v>221</v>
      </c>
      <c r="AG111" s="909"/>
      <c r="AH111" s="909"/>
      <c r="AI111" s="909"/>
      <c r="AJ111" s="910"/>
      <c r="AK111" s="911" t="s">
        <v>221</v>
      </c>
      <c r="AL111" s="909"/>
      <c r="AM111" s="909"/>
      <c r="AN111" s="909"/>
      <c r="AO111" s="910"/>
      <c r="AP111" s="912" t="s">
        <v>221</v>
      </c>
      <c r="AQ111" s="913"/>
      <c r="AR111" s="913"/>
      <c r="AS111" s="913"/>
      <c r="AT111" s="914"/>
      <c r="AU111" s="923"/>
      <c r="AV111" s="924"/>
      <c r="AW111" s="924"/>
      <c r="AX111" s="924"/>
      <c r="AY111" s="925"/>
      <c r="AZ111" s="767" t="s">
        <v>420</v>
      </c>
      <c r="BA111" s="768"/>
      <c r="BB111" s="768"/>
      <c r="BC111" s="768"/>
      <c r="BD111" s="768"/>
      <c r="BE111" s="768"/>
      <c r="BF111" s="768"/>
      <c r="BG111" s="768"/>
      <c r="BH111" s="768"/>
      <c r="BI111" s="768"/>
      <c r="BJ111" s="768"/>
      <c r="BK111" s="768"/>
      <c r="BL111" s="768"/>
      <c r="BM111" s="768"/>
      <c r="BN111" s="768"/>
      <c r="BO111" s="768"/>
      <c r="BP111" s="769"/>
      <c r="BQ111" s="770">
        <v>33722</v>
      </c>
      <c r="BR111" s="771"/>
      <c r="BS111" s="771"/>
      <c r="BT111" s="771"/>
      <c r="BU111" s="771"/>
      <c r="BV111" s="771">
        <v>24928</v>
      </c>
      <c r="BW111" s="771"/>
      <c r="BX111" s="771"/>
      <c r="BY111" s="771"/>
      <c r="BZ111" s="771"/>
      <c r="CA111" s="771">
        <v>16376</v>
      </c>
      <c r="CB111" s="771"/>
      <c r="CC111" s="771"/>
      <c r="CD111" s="771"/>
      <c r="CE111" s="771"/>
      <c r="CF111" s="848">
        <v>0</v>
      </c>
      <c r="CG111" s="849"/>
      <c r="CH111" s="849"/>
      <c r="CI111" s="849"/>
      <c r="CJ111" s="849"/>
      <c r="CK111" s="917"/>
      <c r="CL111" s="866"/>
      <c r="CM111" s="803" t="s">
        <v>421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422</v>
      </c>
      <c r="B112" s="903"/>
      <c r="C112" s="768" t="s">
        <v>423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424</v>
      </c>
      <c r="BA112" s="768"/>
      <c r="BB112" s="768"/>
      <c r="BC112" s="768"/>
      <c r="BD112" s="768"/>
      <c r="BE112" s="768"/>
      <c r="BF112" s="768"/>
      <c r="BG112" s="768"/>
      <c r="BH112" s="768"/>
      <c r="BI112" s="768"/>
      <c r="BJ112" s="768"/>
      <c r="BK112" s="768"/>
      <c r="BL112" s="768"/>
      <c r="BM112" s="768"/>
      <c r="BN112" s="768"/>
      <c r="BO112" s="768"/>
      <c r="BP112" s="769"/>
      <c r="BQ112" s="770">
        <v>41894856</v>
      </c>
      <c r="BR112" s="771"/>
      <c r="BS112" s="771"/>
      <c r="BT112" s="771"/>
      <c r="BU112" s="771"/>
      <c r="BV112" s="771">
        <v>39810136</v>
      </c>
      <c r="BW112" s="771"/>
      <c r="BX112" s="771"/>
      <c r="BY112" s="771"/>
      <c r="BZ112" s="771"/>
      <c r="CA112" s="771">
        <v>38319869</v>
      </c>
      <c r="CB112" s="771"/>
      <c r="CC112" s="771"/>
      <c r="CD112" s="771"/>
      <c r="CE112" s="771"/>
      <c r="CF112" s="848">
        <v>112.9</v>
      </c>
      <c r="CG112" s="849"/>
      <c r="CH112" s="849"/>
      <c r="CI112" s="849"/>
      <c r="CJ112" s="849"/>
      <c r="CK112" s="917"/>
      <c r="CL112" s="866"/>
      <c r="CM112" s="803" t="s">
        <v>425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426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2660601</v>
      </c>
      <c r="AB113" s="909"/>
      <c r="AC113" s="909"/>
      <c r="AD113" s="909"/>
      <c r="AE113" s="910"/>
      <c r="AF113" s="911">
        <v>2728256</v>
      </c>
      <c r="AG113" s="909"/>
      <c r="AH113" s="909"/>
      <c r="AI113" s="909"/>
      <c r="AJ113" s="910"/>
      <c r="AK113" s="911">
        <v>2812484</v>
      </c>
      <c r="AL113" s="909"/>
      <c r="AM113" s="909"/>
      <c r="AN113" s="909"/>
      <c r="AO113" s="910"/>
      <c r="AP113" s="912">
        <v>8.3000000000000007</v>
      </c>
      <c r="AQ113" s="913"/>
      <c r="AR113" s="913"/>
      <c r="AS113" s="913"/>
      <c r="AT113" s="914"/>
      <c r="AU113" s="923"/>
      <c r="AV113" s="924"/>
      <c r="AW113" s="924"/>
      <c r="AX113" s="924"/>
      <c r="AY113" s="925"/>
      <c r="AZ113" s="767" t="s">
        <v>427</v>
      </c>
      <c r="BA113" s="768"/>
      <c r="BB113" s="768"/>
      <c r="BC113" s="768"/>
      <c r="BD113" s="768"/>
      <c r="BE113" s="768"/>
      <c r="BF113" s="768"/>
      <c r="BG113" s="768"/>
      <c r="BH113" s="768"/>
      <c r="BI113" s="768"/>
      <c r="BJ113" s="768"/>
      <c r="BK113" s="768"/>
      <c r="BL113" s="768"/>
      <c r="BM113" s="768"/>
      <c r="BN113" s="768"/>
      <c r="BO113" s="768"/>
      <c r="BP113" s="769"/>
      <c r="BQ113" s="770">
        <v>756830</v>
      </c>
      <c r="BR113" s="771"/>
      <c r="BS113" s="771"/>
      <c r="BT113" s="771"/>
      <c r="BU113" s="771"/>
      <c r="BV113" s="771">
        <v>695724</v>
      </c>
      <c r="BW113" s="771"/>
      <c r="BX113" s="771"/>
      <c r="BY113" s="771"/>
      <c r="BZ113" s="771"/>
      <c r="CA113" s="771">
        <v>613761</v>
      </c>
      <c r="CB113" s="771"/>
      <c r="CC113" s="771"/>
      <c r="CD113" s="771"/>
      <c r="CE113" s="771"/>
      <c r="CF113" s="848">
        <v>1.8</v>
      </c>
      <c r="CG113" s="849"/>
      <c r="CH113" s="849"/>
      <c r="CI113" s="849"/>
      <c r="CJ113" s="849"/>
      <c r="CK113" s="917"/>
      <c r="CL113" s="866"/>
      <c r="CM113" s="803" t="s">
        <v>428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429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306371</v>
      </c>
      <c r="AB114" s="784"/>
      <c r="AC114" s="784"/>
      <c r="AD114" s="784"/>
      <c r="AE114" s="785"/>
      <c r="AF114" s="786">
        <v>225606</v>
      </c>
      <c r="AG114" s="784"/>
      <c r="AH114" s="784"/>
      <c r="AI114" s="784"/>
      <c r="AJ114" s="785"/>
      <c r="AK114" s="786">
        <v>304938</v>
      </c>
      <c r="AL114" s="784"/>
      <c r="AM114" s="784"/>
      <c r="AN114" s="784"/>
      <c r="AO114" s="785"/>
      <c r="AP114" s="754">
        <v>0.9</v>
      </c>
      <c r="AQ114" s="755"/>
      <c r="AR114" s="755"/>
      <c r="AS114" s="755"/>
      <c r="AT114" s="756"/>
      <c r="AU114" s="923"/>
      <c r="AV114" s="924"/>
      <c r="AW114" s="924"/>
      <c r="AX114" s="924"/>
      <c r="AY114" s="925"/>
      <c r="AZ114" s="767" t="s">
        <v>430</v>
      </c>
      <c r="BA114" s="768"/>
      <c r="BB114" s="768"/>
      <c r="BC114" s="768"/>
      <c r="BD114" s="768"/>
      <c r="BE114" s="768"/>
      <c r="BF114" s="768"/>
      <c r="BG114" s="768"/>
      <c r="BH114" s="768"/>
      <c r="BI114" s="768"/>
      <c r="BJ114" s="768"/>
      <c r="BK114" s="768"/>
      <c r="BL114" s="768"/>
      <c r="BM114" s="768"/>
      <c r="BN114" s="768"/>
      <c r="BO114" s="768"/>
      <c r="BP114" s="769"/>
      <c r="BQ114" s="770">
        <v>14707926</v>
      </c>
      <c r="BR114" s="771"/>
      <c r="BS114" s="771"/>
      <c r="BT114" s="771"/>
      <c r="BU114" s="771"/>
      <c r="BV114" s="771">
        <v>13718225</v>
      </c>
      <c r="BW114" s="771"/>
      <c r="BX114" s="771"/>
      <c r="BY114" s="771"/>
      <c r="BZ114" s="771"/>
      <c r="CA114" s="771">
        <v>12010457</v>
      </c>
      <c r="CB114" s="771"/>
      <c r="CC114" s="771"/>
      <c r="CD114" s="771"/>
      <c r="CE114" s="771"/>
      <c r="CF114" s="848">
        <v>35.4</v>
      </c>
      <c r="CG114" s="849"/>
      <c r="CH114" s="849"/>
      <c r="CI114" s="849"/>
      <c r="CJ114" s="849"/>
      <c r="CK114" s="917"/>
      <c r="CL114" s="866"/>
      <c r="CM114" s="803" t="s">
        <v>431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432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9036</v>
      </c>
      <c r="AB115" s="909"/>
      <c r="AC115" s="909"/>
      <c r="AD115" s="909"/>
      <c r="AE115" s="910"/>
      <c r="AF115" s="911">
        <v>8794</v>
      </c>
      <c r="AG115" s="909"/>
      <c r="AH115" s="909"/>
      <c r="AI115" s="909"/>
      <c r="AJ115" s="910"/>
      <c r="AK115" s="911">
        <v>8552</v>
      </c>
      <c r="AL115" s="909"/>
      <c r="AM115" s="909"/>
      <c r="AN115" s="909"/>
      <c r="AO115" s="910"/>
      <c r="AP115" s="912">
        <v>0</v>
      </c>
      <c r="AQ115" s="913"/>
      <c r="AR115" s="913"/>
      <c r="AS115" s="913"/>
      <c r="AT115" s="914"/>
      <c r="AU115" s="923"/>
      <c r="AV115" s="924"/>
      <c r="AW115" s="924"/>
      <c r="AX115" s="924"/>
      <c r="AY115" s="925"/>
      <c r="AZ115" s="767" t="s">
        <v>433</v>
      </c>
      <c r="BA115" s="768"/>
      <c r="BB115" s="768"/>
      <c r="BC115" s="768"/>
      <c r="BD115" s="768"/>
      <c r="BE115" s="768"/>
      <c r="BF115" s="768"/>
      <c r="BG115" s="768"/>
      <c r="BH115" s="768"/>
      <c r="BI115" s="768"/>
      <c r="BJ115" s="768"/>
      <c r="BK115" s="768"/>
      <c r="BL115" s="768"/>
      <c r="BM115" s="768"/>
      <c r="BN115" s="768"/>
      <c r="BO115" s="768"/>
      <c r="BP115" s="769"/>
      <c r="BQ115" s="770">
        <v>214990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434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435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436</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437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33722</v>
      </c>
      <c r="DH116" s="784"/>
      <c r="DI116" s="784"/>
      <c r="DJ116" s="784"/>
      <c r="DK116" s="785"/>
      <c r="DL116" s="786">
        <v>24928</v>
      </c>
      <c r="DM116" s="784"/>
      <c r="DN116" s="784"/>
      <c r="DO116" s="784"/>
      <c r="DP116" s="785"/>
      <c r="DQ116" s="786">
        <v>16376</v>
      </c>
      <c r="DR116" s="784"/>
      <c r="DS116" s="784"/>
      <c r="DT116" s="784"/>
      <c r="DU116" s="785"/>
      <c r="DV116" s="754">
        <v>0</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438</v>
      </c>
      <c r="Z117" s="889"/>
      <c r="AA117" s="894">
        <v>9075180</v>
      </c>
      <c r="AB117" s="895"/>
      <c r="AC117" s="895"/>
      <c r="AD117" s="895"/>
      <c r="AE117" s="896"/>
      <c r="AF117" s="898">
        <v>8696782</v>
      </c>
      <c r="AG117" s="895"/>
      <c r="AH117" s="895"/>
      <c r="AI117" s="895"/>
      <c r="AJ117" s="896"/>
      <c r="AK117" s="898">
        <v>8532503</v>
      </c>
      <c r="AL117" s="895"/>
      <c r="AM117" s="895"/>
      <c r="AN117" s="895"/>
      <c r="AO117" s="896"/>
      <c r="AP117" s="899"/>
      <c r="AQ117" s="900"/>
      <c r="AR117" s="900"/>
      <c r="AS117" s="900"/>
      <c r="AT117" s="901"/>
      <c r="AU117" s="923"/>
      <c r="AV117" s="924"/>
      <c r="AW117" s="924"/>
      <c r="AX117" s="924"/>
      <c r="AY117" s="925"/>
      <c r="AZ117" s="845" t="s">
        <v>439</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440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414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412</v>
      </c>
      <c r="AB118" s="888"/>
      <c r="AC118" s="888"/>
      <c r="AD118" s="888"/>
      <c r="AE118" s="889"/>
      <c r="AF118" s="890" t="s">
        <v>287</v>
      </c>
      <c r="AG118" s="888"/>
      <c r="AH118" s="888"/>
      <c r="AI118" s="888"/>
      <c r="AJ118" s="889"/>
      <c r="AK118" s="890" t="s">
        <v>286</v>
      </c>
      <c r="AL118" s="888"/>
      <c r="AM118" s="888"/>
      <c r="AN118" s="888"/>
      <c r="AO118" s="889"/>
      <c r="AP118" s="891" t="s">
        <v>413</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441</v>
      </c>
      <c r="BP118" s="838"/>
      <c r="BQ118" s="857">
        <v>107842580</v>
      </c>
      <c r="BR118" s="858"/>
      <c r="BS118" s="858"/>
      <c r="BT118" s="858"/>
      <c r="BU118" s="858"/>
      <c r="BV118" s="858">
        <v>102083619</v>
      </c>
      <c r="BW118" s="858"/>
      <c r="BX118" s="858"/>
      <c r="BY118" s="858"/>
      <c r="BZ118" s="858"/>
      <c r="CA118" s="858">
        <v>100080507</v>
      </c>
      <c r="CB118" s="858"/>
      <c r="CC118" s="858"/>
      <c r="CD118" s="858"/>
      <c r="CE118" s="858"/>
      <c r="CF118" s="743"/>
      <c r="CG118" s="744"/>
      <c r="CH118" s="744"/>
      <c r="CI118" s="744"/>
      <c r="CJ118" s="841"/>
      <c r="CK118" s="917"/>
      <c r="CL118" s="866"/>
      <c r="CM118" s="803" t="s">
        <v>442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417</v>
      </c>
      <c r="B119" s="864"/>
      <c r="C119" s="869" t="s">
        <v>418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443</v>
      </c>
      <c r="AV119" s="880"/>
      <c r="AW119" s="880"/>
      <c r="AX119" s="880"/>
      <c r="AY119" s="881"/>
      <c r="AZ119" s="816" t="s">
        <v>444</v>
      </c>
      <c r="BA119" s="758"/>
      <c r="BB119" s="758"/>
      <c r="BC119" s="758"/>
      <c r="BD119" s="758"/>
      <c r="BE119" s="758"/>
      <c r="BF119" s="758"/>
      <c r="BG119" s="758"/>
      <c r="BH119" s="758"/>
      <c r="BI119" s="758"/>
      <c r="BJ119" s="758"/>
      <c r="BK119" s="758"/>
      <c r="BL119" s="758"/>
      <c r="BM119" s="758"/>
      <c r="BN119" s="758"/>
      <c r="BO119" s="758"/>
      <c r="BP119" s="759"/>
      <c r="BQ119" s="799">
        <v>15202782</v>
      </c>
      <c r="BR119" s="800"/>
      <c r="BS119" s="800"/>
      <c r="BT119" s="800"/>
      <c r="BU119" s="800"/>
      <c r="BV119" s="800">
        <v>15560987</v>
      </c>
      <c r="BW119" s="800"/>
      <c r="BX119" s="800"/>
      <c r="BY119" s="800"/>
      <c r="BZ119" s="800"/>
      <c r="CA119" s="800">
        <v>14826631</v>
      </c>
      <c r="CB119" s="800"/>
      <c r="CC119" s="800"/>
      <c r="CD119" s="800"/>
      <c r="CE119" s="800"/>
      <c r="CF119" s="861">
        <v>43.7</v>
      </c>
      <c r="CG119" s="862"/>
      <c r="CH119" s="862"/>
      <c r="CI119" s="862"/>
      <c r="CJ119" s="862"/>
      <c r="CK119" s="918"/>
      <c r="CL119" s="868"/>
      <c r="CM119" s="825" t="s">
        <v>445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c r="A120" s="865"/>
      <c r="B120" s="866"/>
      <c r="C120" s="803" t="s">
        <v>421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446</v>
      </c>
      <c r="BA120" s="768"/>
      <c r="BB120" s="768"/>
      <c r="BC120" s="768"/>
      <c r="BD120" s="768"/>
      <c r="BE120" s="768"/>
      <c r="BF120" s="768"/>
      <c r="BG120" s="768"/>
      <c r="BH120" s="768"/>
      <c r="BI120" s="768"/>
      <c r="BJ120" s="768"/>
      <c r="BK120" s="768"/>
      <c r="BL120" s="768"/>
      <c r="BM120" s="768"/>
      <c r="BN120" s="768"/>
      <c r="BO120" s="768"/>
      <c r="BP120" s="769"/>
      <c r="BQ120" s="770">
        <v>15487929</v>
      </c>
      <c r="BR120" s="771"/>
      <c r="BS120" s="771"/>
      <c r="BT120" s="771"/>
      <c r="BU120" s="771"/>
      <c r="BV120" s="771">
        <v>15033554</v>
      </c>
      <c r="BW120" s="771"/>
      <c r="BX120" s="771"/>
      <c r="BY120" s="771"/>
      <c r="BZ120" s="771"/>
      <c r="CA120" s="771">
        <v>14338555</v>
      </c>
      <c r="CB120" s="771"/>
      <c r="CC120" s="771"/>
      <c r="CD120" s="771"/>
      <c r="CE120" s="771"/>
      <c r="CF120" s="848">
        <v>42.3</v>
      </c>
      <c r="CG120" s="849"/>
      <c r="CH120" s="849"/>
      <c r="CI120" s="849"/>
      <c r="CJ120" s="849"/>
      <c r="CK120" s="850" t="s">
        <v>447</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35243488</v>
      </c>
      <c r="DH120" s="800"/>
      <c r="DI120" s="800"/>
      <c r="DJ120" s="800"/>
      <c r="DK120" s="800"/>
      <c r="DL120" s="800">
        <v>34087068</v>
      </c>
      <c r="DM120" s="800"/>
      <c r="DN120" s="800"/>
      <c r="DO120" s="800"/>
      <c r="DP120" s="800"/>
      <c r="DQ120" s="800">
        <v>33059202</v>
      </c>
      <c r="DR120" s="800"/>
      <c r="DS120" s="800"/>
      <c r="DT120" s="800"/>
      <c r="DU120" s="800"/>
      <c r="DV120" s="801">
        <v>97.4</v>
      </c>
      <c r="DW120" s="801"/>
      <c r="DX120" s="801"/>
      <c r="DY120" s="801"/>
      <c r="DZ120" s="802"/>
    </row>
    <row r="121" spans="1:130" s="197" customFormat="1" ht="26.25" customHeight="1">
      <c r="A121" s="865"/>
      <c r="B121" s="866"/>
      <c r="C121" s="842" t="s">
        <v>448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449</v>
      </c>
      <c r="BA121" s="846"/>
      <c r="BB121" s="846"/>
      <c r="BC121" s="846"/>
      <c r="BD121" s="846"/>
      <c r="BE121" s="846"/>
      <c r="BF121" s="846"/>
      <c r="BG121" s="846"/>
      <c r="BH121" s="846"/>
      <c r="BI121" s="846"/>
      <c r="BJ121" s="846"/>
      <c r="BK121" s="846"/>
      <c r="BL121" s="846"/>
      <c r="BM121" s="846"/>
      <c r="BN121" s="846"/>
      <c r="BO121" s="846"/>
      <c r="BP121" s="847"/>
      <c r="BQ121" s="857">
        <v>70780380</v>
      </c>
      <c r="BR121" s="858"/>
      <c r="BS121" s="858"/>
      <c r="BT121" s="858"/>
      <c r="BU121" s="858"/>
      <c r="BV121" s="858">
        <v>70822366</v>
      </c>
      <c r="BW121" s="858"/>
      <c r="BX121" s="858"/>
      <c r="BY121" s="858"/>
      <c r="BZ121" s="858"/>
      <c r="CA121" s="858">
        <v>73362145</v>
      </c>
      <c r="CB121" s="858"/>
      <c r="CC121" s="858"/>
      <c r="CD121" s="858"/>
      <c r="CE121" s="858"/>
      <c r="CF121" s="859">
        <v>216.2</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4137577</v>
      </c>
      <c r="DH121" s="771"/>
      <c r="DI121" s="771"/>
      <c r="DJ121" s="771"/>
      <c r="DK121" s="771"/>
      <c r="DL121" s="771">
        <v>3272075</v>
      </c>
      <c r="DM121" s="771"/>
      <c r="DN121" s="771"/>
      <c r="DO121" s="771"/>
      <c r="DP121" s="771"/>
      <c r="DQ121" s="771">
        <v>2657412</v>
      </c>
      <c r="DR121" s="771"/>
      <c r="DS121" s="771"/>
      <c r="DT121" s="771"/>
      <c r="DU121" s="771"/>
      <c r="DV121" s="823">
        <v>7.8</v>
      </c>
      <c r="DW121" s="823"/>
      <c r="DX121" s="823"/>
      <c r="DY121" s="823"/>
      <c r="DZ121" s="824"/>
    </row>
    <row r="122" spans="1:130" s="197" customFormat="1" ht="26.25" customHeight="1">
      <c r="A122" s="865"/>
      <c r="B122" s="866"/>
      <c r="C122" s="803" t="s">
        <v>431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450</v>
      </c>
      <c r="BP122" s="838"/>
      <c r="BQ122" s="839">
        <v>101471091</v>
      </c>
      <c r="BR122" s="840"/>
      <c r="BS122" s="840"/>
      <c r="BT122" s="840"/>
      <c r="BU122" s="840"/>
      <c r="BV122" s="840">
        <v>101416907</v>
      </c>
      <c r="BW122" s="840"/>
      <c r="BX122" s="840"/>
      <c r="BY122" s="840"/>
      <c r="BZ122" s="840"/>
      <c r="CA122" s="840">
        <v>102527331</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1292383</v>
      </c>
      <c r="DH122" s="771"/>
      <c r="DI122" s="771"/>
      <c r="DJ122" s="771"/>
      <c r="DK122" s="771"/>
      <c r="DL122" s="771">
        <v>1307225</v>
      </c>
      <c r="DM122" s="771"/>
      <c r="DN122" s="771"/>
      <c r="DO122" s="771"/>
      <c r="DP122" s="771"/>
      <c r="DQ122" s="771">
        <v>1431218</v>
      </c>
      <c r="DR122" s="771"/>
      <c r="DS122" s="771"/>
      <c r="DT122" s="771"/>
      <c r="DU122" s="771"/>
      <c r="DV122" s="823">
        <v>4.2</v>
      </c>
      <c r="DW122" s="823"/>
      <c r="DX122" s="823"/>
      <c r="DY122" s="823"/>
      <c r="DZ122" s="824"/>
    </row>
    <row r="123" spans="1:130" s="197" customFormat="1" ht="26.25" customHeight="1" thickBot="1">
      <c r="A123" s="865"/>
      <c r="B123" s="866"/>
      <c r="C123" s="803" t="s">
        <v>437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9036</v>
      </c>
      <c r="AB123" s="784"/>
      <c r="AC123" s="784"/>
      <c r="AD123" s="784"/>
      <c r="AE123" s="785"/>
      <c r="AF123" s="786">
        <v>8794</v>
      </c>
      <c r="AG123" s="784"/>
      <c r="AH123" s="784"/>
      <c r="AI123" s="784"/>
      <c r="AJ123" s="785"/>
      <c r="AK123" s="786">
        <v>8552</v>
      </c>
      <c r="AL123" s="784"/>
      <c r="AM123" s="784"/>
      <c r="AN123" s="784"/>
      <c r="AO123" s="785"/>
      <c r="AP123" s="754">
        <v>0</v>
      </c>
      <c r="AQ123" s="755"/>
      <c r="AR123" s="755"/>
      <c r="AS123" s="755"/>
      <c r="AT123" s="756"/>
      <c r="AU123" s="834" t="s">
        <v>451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18.7</v>
      </c>
      <c r="BR123" s="832"/>
      <c r="BS123" s="832"/>
      <c r="BT123" s="832"/>
      <c r="BU123" s="832"/>
      <c r="BV123" s="832">
        <v>1.9</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t="s">
        <v>390</v>
      </c>
      <c r="CQ123" s="829"/>
      <c r="CR123" s="829"/>
      <c r="CS123" s="829"/>
      <c r="CT123" s="829"/>
      <c r="CU123" s="829"/>
      <c r="CV123" s="829"/>
      <c r="CW123" s="829"/>
      <c r="CX123" s="829"/>
      <c r="CY123" s="829"/>
      <c r="CZ123" s="829"/>
      <c r="DA123" s="829"/>
      <c r="DB123" s="829"/>
      <c r="DC123" s="829"/>
      <c r="DD123" s="829"/>
      <c r="DE123" s="829"/>
      <c r="DF123" s="830"/>
      <c r="DG123" s="783">
        <v>750770</v>
      </c>
      <c r="DH123" s="784"/>
      <c r="DI123" s="784"/>
      <c r="DJ123" s="784"/>
      <c r="DK123" s="785"/>
      <c r="DL123" s="786">
        <v>729087</v>
      </c>
      <c r="DM123" s="784"/>
      <c r="DN123" s="784"/>
      <c r="DO123" s="784"/>
      <c r="DP123" s="785"/>
      <c r="DQ123" s="786">
        <v>707287</v>
      </c>
      <c r="DR123" s="784"/>
      <c r="DS123" s="784"/>
      <c r="DT123" s="784"/>
      <c r="DU123" s="785"/>
      <c r="DV123" s="754">
        <v>2.1</v>
      </c>
      <c r="DW123" s="755"/>
      <c r="DX123" s="755"/>
      <c r="DY123" s="755"/>
      <c r="DZ123" s="756"/>
    </row>
    <row r="124" spans="1:130" s="197" customFormat="1" ht="26.25" customHeight="1">
      <c r="A124" s="865"/>
      <c r="B124" s="866"/>
      <c r="C124" s="803" t="s">
        <v>440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452</v>
      </c>
      <c r="CQ124" s="829"/>
      <c r="CR124" s="829"/>
      <c r="CS124" s="829"/>
      <c r="CT124" s="829"/>
      <c r="CU124" s="829"/>
      <c r="CV124" s="829"/>
      <c r="CW124" s="829"/>
      <c r="CX124" s="829"/>
      <c r="CY124" s="829"/>
      <c r="CZ124" s="829"/>
      <c r="DA124" s="829"/>
      <c r="DB124" s="829"/>
      <c r="DC124" s="829"/>
      <c r="DD124" s="829"/>
      <c r="DE124" s="829"/>
      <c r="DF124" s="830"/>
      <c r="DG124" s="716">
        <v>459278</v>
      </c>
      <c r="DH124" s="717"/>
      <c r="DI124" s="717"/>
      <c r="DJ124" s="717"/>
      <c r="DK124" s="718"/>
      <c r="DL124" s="719">
        <v>408961</v>
      </c>
      <c r="DM124" s="717"/>
      <c r="DN124" s="717"/>
      <c r="DO124" s="717"/>
      <c r="DP124" s="718"/>
      <c r="DQ124" s="719">
        <v>464750</v>
      </c>
      <c r="DR124" s="717"/>
      <c r="DS124" s="717"/>
      <c r="DT124" s="717"/>
      <c r="DU124" s="718"/>
      <c r="DV124" s="807">
        <v>1.4</v>
      </c>
      <c r="DW124" s="808"/>
      <c r="DX124" s="808"/>
      <c r="DY124" s="808"/>
      <c r="DZ124" s="809"/>
    </row>
    <row r="125" spans="1:130" s="197" customFormat="1" ht="26.25" customHeight="1" thickBot="1">
      <c r="A125" s="865"/>
      <c r="B125" s="866"/>
      <c r="C125" s="803" t="s">
        <v>442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453</v>
      </c>
      <c r="CL125" s="810"/>
      <c r="CM125" s="810"/>
      <c r="CN125" s="810"/>
      <c r="CO125" s="811"/>
      <c r="CP125" s="816" t="s">
        <v>454</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445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455</v>
      </c>
      <c r="AY126" s="764"/>
      <c r="AZ126" s="764"/>
      <c r="BA126" s="764"/>
      <c r="BB126" s="764"/>
      <c r="BC126" s="764"/>
      <c r="BD126" s="764"/>
      <c r="BE126" s="765"/>
      <c r="BF126" s="763" t="s">
        <v>456</v>
      </c>
      <c r="BG126" s="764"/>
      <c r="BH126" s="764"/>
      <c r="BI126" s="764"/>
      <c r="BJ126" s="764"/>
      <c r="BK126" s="764"/>
      <c r="BL126" s="765"/>
      <c r="BM126" s="763" t="s">
        <v>457</v>
      </c>
      <c r="BN126" s="764"/>
      <c r="BO126" s="764"/>
      <c r="BP126" s="764"/>
      <c r="BQ126" s="764"/>
      <c r="BR126" s="764"/>
      <c r="BS126" s="765"/>
      <c r="BT126" s="763" t="s">
        <v>458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459</v>
      </c>
      <c r="CQ126" s="768"/>
      <c r="CR126" s="768"/>
      <c r="CS126" s="768"/>
      <c r="CT126" s="768"/>
      <c r="CU126" s="768"/>
      <c r="CV126" s="768"/>
      <c r="CW126" s="768"/>
      <c r="CX126" s="768"/>
      <c r="CY126" s="768"/>
      <c r="CZ126" s="768"/>
      <c r="DA126" s="768"/>
      <c r="DB126" s="768"/>
      <c r="DC126" s="768"/>
      <c r="DD126" s="768"/>
      <c r="DE126" s="768"/>
      <c r="DF126" s="769"/>
      <c r="DG126" s="770">
        <v>214990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460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461</v>
      </c>
      <c r="AY127" s="758"/>
      <c r="AZ127" s="758"/>
      <c r="BA127" s="758"/>
      <c r="BB127" s="758"/>
      <c r="BC127" s="758"/>
      <c r="BD127" s="758"/>
      <c r="BE127" s="759"/>
      <c r="BF127" s="760" t="s">
        <v>110</v>
      </c>
      <c r="BG127" s="761"/>
      <c r="BH127" s="761"/>
      <c r="BI127" s="761"/>
      <c r="BJ127" s="761"/>
      <c r="BK127" s="761"/>
      <c r="BL127" s="762"/>
      <c r="BM127" s="760">
        <v>11.46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462</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c r="A128" s="795" t="s">
        <v>463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464</v>
      </c>
      <c r="X128" s="797"/>
      <c r="Y128" s="797"/>
      <c r="Z128" s="798"/>
      <c r="AA128" s="723">
        <v>1077141</v>
      </c>
      <c r="AB128" s="724"/>
      <c r="AC128" s="724"/>
      <c r="AD128" s="724"/>
      <c r="AE128" s="725"/>
      <c r="AF128" s="726">
        <v>1097843</v>
      </c>
      <c r="AG128" s="724"/>
      <c r="AH128" s="724"/>
      <c r="AI128" s="724"/>
      <c r="AJ128" s="725"/>
      <c r="AK128" s="726">
        <v>1075257</v>
      </c>
      <c r="AL128" s="724"/>
      <c r="AM128" s="724"/>
      <c r="AN128" s="724"/>
      <c r="AO128" s="725"/>
      <c r="AP128" s="727"/>
      <c r="AQ128" s="728"/>
      <c r="AR128" s="728"/>
      <c r="AS128" s="728"/>
      <c r="AT128" s="729"/>
      <c r="AU128" s="235"/>
      <c r="AV128" s="235"/>
      <c r="AW128" s="235"/>
      <c r="AX128" s="772" t="s">
        <v>465</v>
      </c>
      <c r="AY128" s="768"/>
      <c r="AZ128" s="768"/>
      <c r="BA128" s="768"/>
      <c r="BB128" s="768"/>
      <c r="BC128" s="768"/>
      <c r="BD128" s="768"/>
      <c r="BE128" s="769"/>
      <c r="BF128" s="790" t="s">
        <v>110</v>
      </c>
      <c r="BG128" s="791"/>
      <c r="BH128" s="791"/>
      <c r="BI128" s="791"/>
      <c r="BJ128" s="791"/>
      <c r="BK128" s="791"/>
      <c r="BL128" s="792"/>
      <c r="BM128" s="790">
        <v>16.46</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89</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466</v>
      </c>
      <c r="X129" s="781"/>
      <c r="Y129" s="781"/>
      <c r="Z129" s="782"/>
      <c r="AA129" s="783">
        <v>39862793</v>
      </c>
      <c r="AB129" s="784"/>
      <c r="AC129" s="784"/>
      <c r="AD129" s="784"/>
      <c r="AE129" s="785"/>
      <c r="AF129" s="786">
        <v>40405275</v>
      </c>
      <c r="AG129" s="784"/>
      <c r="AH129" s="784"/>
      <c r="AI129" s="784"/>
      <c r="AJ129" s="785"/>
      <c r="AK129" s="786">
        <v>40045241</v>
      </c>
      <c r="AL129" s="784"/>
      <c r="AM129" s="784"/>
      <c r="AN129" s="784"/>
      <c r="AO129" s="785"/>
      <c r="AP129" s="787"/>
      <c r="AQ129" s="788"/>
      <c r="AR129" s="788"/>
      <c r="AS129" s="788"/>
      <c r="AT129" s="789"/>
      <c r="AU129" s="235"/>
      <c r="AV129" s="235"/>
      <c r="AW129" s="235"/>
      <c r="AX129" s="772" t="s">
        <v>467</v>
      </c>
      <c r="AY129" s="768"/>
      <c r="AZ129" s="768"/>
      <c r="BA129" s="768"/>
      <c r="BB129" s="768"/>
      <c r="BC129" s="768"/>
      <c r="BD129" s="768"/>
      <c r="BE129" s="769"/>
      <c r="BF129" s="773">
        <v>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469</v>
      </c>
      <c r="X130" s="781"/>
      <c r="Y130" s="781"/>
      <c r="Z130" s="782"/>
      <c r="AA130" s="783">
        <v>5818106</v>
      </c>
      <c r="AB130" s="784"/>
      <c r="AC130" s="784"/>
      <c r="AD130" s="784"/>
      <c r="AE130" s="785"/>
      <c r="AF130" s="786">
        <v>5961129</v>
      </c>
      <c r="AG130" s="784"/>
      <c r="AH130" s="784"/>
      <c r="AI130" s="784"/>
      <c r="AJ130" s="785"/>
      <c r="AK130" s="786">
        <v>6108384</v>
      </c>
      <c r="AL130" s="784"/>
      <c r="AM130" s="784"/>
      <c r="AN130" s="784"/>
      <c r="AO130" s="785"/>
      <c r="AP130" s="787"/>
      <c r="AQ130" s="788"/>
      <c r="AR130" s="788"/>
      <c r="AS130" s="788"/>
      <c r="AT130" s="789"/>
      <c r="AU130" s="235"/>
      <c r="AV130" s="235"/>
      <c r="AW130" s="235"/>
      <c r="AX130" s="751" t="s">
        <v>470</v>
      </c>
      <c r="AY130" s="752"/>
      <c r="AZ130" s="752"/>
      <c r="BA130" s="752"/>
      <c r="BB130" s="752"/>
      <c r="BC130" s="752"/>
      <c r="BD130" s="752"/>
      <c r="BE130" s="753"/>
      <c r="BF130" s="705" t="s">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471</v>
      </c>
      <c r="X131" s="714"/>
      <c r="Y131" s="714"/>
      <c r="Z131" s="715"/>
      <c r="AA131" s="716">
        <v>34044687</v>
      </c>
      <c r="AB131" s="717"/>
      <c r="AC131" s="717"/>
      <c r="AD131" s="717"/>
      <c r="AE131" s="718"/>
      <c r="AF131" s="719">
        <v>34444146</v>
      </c>
      <c r="AG131" s="717"/>
      <c r="AH131" s="717"/>
      <c r="AI131" s="717"/>
      <c r="AJ131" s="718"/>
      <c r="AK131" s="719">
        <v>33936857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473</v>
      </c>
      <c r="W132" s="737"/>
      <c r="X132" s="737"/>
      <c r="Y132" s="737"/>
      <c r="Z132" s="738"/>
      <c r="AA132" s="739">
        <v>6.403151834</v>
      </c>
      <c r="AB132" s="740"/>
      <c r="AC132" s="740"/>
      <c r="AD132" s="740"/>
      <c r="AE132" s="741"/>
      <c r="AF132" s="742">
        <v>4.7549734580000003</v>
      </c>
      <c r="AG132" s="740"/>
      <c r="AH132" s="740"/>
      <c r="AI132" s="740"/>
      <c r="AJ132" s="741"/>
      <c r="AK132" s="742">
        <v>3.9746226349999998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474</v>
      </c>
      <c r="W133" s="746"/>
      <c r="X133" s="746"/>
      <c r="Y133" s="746"/>
      <c r="Z133" s="747"/>
      <c r="AA133" s="748">
        <v>7.5</v>
      </c>
      <c r="AB133" s="749"/>
      <c r="AC133" s="749"/>
      <c r="AD133" s="749"/>
      <c r="AE133" s="750"/>
      <c r="AF133" s="748">
        <v>6.3</v>
      </c>
      <c r="AG133" s="749"/>
      <c r="AH133" s="749"/>
      <c r="AI133" s="749"/>
      <c r="AJ133" s="750"/>
      <c r="AK133" s="748">
        <v>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2" sqref="A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election activeCell="I64" sqref="I6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19" t="s">
        <v>477</v>
      </c>
      <c r="L7" s="254"/>
      <c r="M7" s="255" t="s">
        <v>478</v>
      </c>
      <c r="N7" s="256"/>
    </row>
    <row r="8" spans="1:16">
      <c r="A8" s="248"/>
      <c r="B8" s="244"/>
      <c r="C8" s="244"/>
      <c r="D8" s="244"/>
      <c r="E8" s="244"/>
      <c r="F8" s="244"/>
      <c r="G8" s="257"/>
      <c r="H8" s="258"/>
      <c r="I8" s="258"/>
      <c r="J8" s="259"/>
      <c r="K8" s="1120"/>
      <c r="L8" s="260" t="s">
        <v>479</v>
      </c>
      <c r="M8" s="261" t="s">
        <v>480</v>
      </c>
      <c r="N8" s="262" t="s">
        <v>481</v>
      </c>
    </row>
    <row r="9" spans="1:16">
      <c r="A9" s="248"/>
      <c r="B9" s="244"/>
      <c r="C9" s="244"/>
      <c r="D9" s="244"/>
      <c r="E9" s="244"/>
      <c r="F9" s="244"/>
      <c r="G9" s="1133" t="s">
        <v>482</v>
      </c>
      <c r="H9" s="1134"/>
      <c r="I9" s="1134"/>
      <c r="J9" s="1135"/>
      <c r="K9" s="263">
        <v>10504145</v>
      </c>
      <c r="L9" s="264">
        <v>62272</v>
      </c>
      <c r="M9" s="265">
        <v>57009</v>
      </c>
      <c r="N9" s="266">
        <v>9.1999999999999993</v>
      </c>
    </row>
    <row r="10" spans="1:16">
      <c r="A10" s="248"/>
      <c r="B10" s="244"/>
      <c r="C10" s="244"/>
      <c r="D10" s="244"/>
      <c r="E10" s="244"/>
      <c r="F10" s="244"/>
      <c r="G10" s="1133" t="s">
        <v>483</v>
      </c>
      <c r="H10" s="1134"/>
      <c r="I10" s="1134"/>
      <c r="J10" s="1135"/>
      <c r="K10" s="267">
        <v>1351691</v>
      </c>
      <c r="L10" s="268">
        <v>8013</v>
      </c>
      <c r="M10" s="269">
        <v>3340</v>
      </c>
      <c r="N10" s="270">
        <v>139.9</v>
      </c>
    </row>
    <row r="11" spans="1:16" ht="13.5" customHeight="1">
      <c r="A11" s="248"/>
      <c r="B11" s="244"/>
      <c r="C11" s="244"/>
      <c r="D11" s="244"/>
      <c r="E11" s="244"/>
      <c r="F11" s="244"/>
      <c r="G11" s="1133" t="s">
        <v>484</v>
      </c>
      <c r="H11" s="1134"/>
      <c r="I11" s="1134"/>
      <c r="J11" s="1135"/>
      <c r="K11" s="267">
        <v>1964001</v>
      </c>
      <c r="L11" s="268">
        <v>11643</v>
      </c>
      <c r="M11" s="269">
        <v>1813</v>
      </c>
      <c r="N11" s="270">
        <v>542.20000000000005</v>
      </c>
    </row>
    <row r="12" spans="1:16" ht="13.5" customHeight="1">
      <c r="A12" s="248"/>
      <c r="B12" s="244"/>
      <c r="C12" s="244"/>
      <c r="D12" s="244"/>
      <c r="E12" s="244"/>
      <c r="F12" s="244"/>
      <c r="G12" s="1133" t="s">
        <v>485</v>
      </c>
      <c r="H12" s="1134"/>
      <c r="I12" s="1134"/>
      <c r="J12" s="1135"/>
      <c r="K12" s="267">
        <v>621044</v>
      </c>
      <c r="L12" s="268">
        <v>3682</v>
      </c>
      <c r="M12" s="269">
        <v>675</v>
      </c>
      <c r="N12" s="270">
        <v>445.5</v>
      </c>
    </row>
    <row r="13" spans="1:16" ht="13.5" customHeight="1">
      <c r="A13" s="248"/>
      <c r="B13" s="244"/>
      <c r="C13" s="244"/>
      <c r="D13" s="244"/>
      <c r="E13" s="244"/>
      <c r="F13" s="244"/>
      <c r="G13" s="1133" t="s">
        <v>486</v>
      </c>
      <c r="H13" s="1134"/>
      <c r="I13" s="1134"/>
      <c r="J13" s="1135"/>
      <c r="K13" s="267" t="s">
        <v>487</v>
      </c>
      <c r="L13" s="268" t="s">
        <v>487</v>
      </c>
      <c r="M13" s="269">
        <v>17</v>
      </c>
      <c r="N13" s="270" t="s">
        <v>487</v>
      </c>
    </row>
    <row r="14" spans="1:16" ht="13.5" customHeight="1">
      <c r="A14" s="248"/>
      <c r="B14" s="244"/>
      <c r="C14" s="244"/>
      <c r="D14" s="244"/>
      <c r="E14" s="244"/>
      <c r="F14" s="244"/>
      <c r="G14" s="1133" t="s">
        <v>488</v>
      </c>
      <c r="H14" s="1134"/>
      <c r="I14" s="1134"/>
      <c r="J14" s="1135"/>
      <c r="K14" s="267">
        <v>461321</v>
      </c>
      <c r="L14" s="268">
        <v>2735</v>
      </c>
      <c r="M14" s="269">
        <v>2354</v>
      </c>
      <c r="N14" s="270">
        <v>16.2</v>
      </c>
    </row>
    <row r="15" spans="1:16" ht="13.5" customHeight="1">
      <c r="A15" s="248"/>
      <c r="B15" s="244"/>
      <c r="C15" s="244"/>
      <c r="D15" s="244"/>
      <c r="E15" s="244"/>
      <c r="F15" s="244"/>
      <c r="G15" s="1133" t="s">
        <v>489</v>
      </c>
      <c r="H15" s="1134"/>
      <c r="I15" s="1134"/>
      <c r="J15" s="1135"/>
      <c r="K15" s="267">
        <v>76827</v>
      </c>
      <c r="L15" s="268">
        <v>455</v>
      </c>
      <c r="M15" s="269">
        <v>1355</v>
      </c>
      <c r="N15" s="270">
        <v>-66.400000000000006</v>
      </c>
    </row>
    <row r="16" spans="1:16">
      <c r="A16" s="248"/>
      <c r="B16" s="244"/>
      <c r="C16" s="244"/>
      <c r="D16" s="244"/>
      <c r="E16" s="244"/>
      <c r="F16" s="244"/>
      <c r="G16" s="1136" t="s">
        <v>490</v>
      </c>
      <c r="H16" s="1137"/>
      <c r="I16" s="1137"/>
      <c r="J16" s="1138"/>
      <c r="K16" s="268">
        <v>-1241265</v>
      </c>
      <c r="L16" s="268">
        <v>-7359</v>
      </c>
      <c r="M16" s="269">
        <v>-5590</v>
      </c>
      <c r="N16" s="270">
        <v>31.6</v>
      </c>
    </row>
    <row r="17" spans="1:16">
      <c r="A17" s="248"/>
      <c r="B17" s="244"/>
      <c r="C17" s="244"/>
      <c r="D17" s="244"/>
      <c r="E17" s="244"/>
      <c r="F17" s="244"/>
      <c r="G17" s="1136" t="s">
        <v>169</v>
      </c>
      <c r="H17" s="1137"/>
      <c r="I17" s="1137"/>
      <c r="J17" s="1138"/>
      <c r="K17" s="268">
        <v>13737764</v>
      </c>
      <c r="L17" s="268">
        <v>81442</v>
      </c>
      <c r="M17" s="269">
        <v>60973</v>
      </c>
      <c r="N17" s="270">
        <v>33.6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30" t="s">
        <v>495</v>
      </c>
      <c r="H21" s="1131"/>
      <c r="I21" s="1131"/>
      <c r="J21" s="1132"/>
      <c r="K21" s="280">
        <v>7.32</v>
      </c>
      <c r="L21" s="281">
        <v>6.07</v>
      </c>
      <c r="M21" s="282">
        <v>1.25</v>
      </c>
      <c r="N21" s="249"/>
      <c r="O21" s="283"/>
      <c r="P21" s="279"/>
    </row>
    <row r="22" spans="1:16" s="284" customFormat="1">
      <c r="A22" s="279"/>
      <c r="B22" s="249"/>
      <c r="C22" s="249"/>
      <c r="D22" s="249"/>
      <c r="E22" s="249"/>
      <c r="F22" s="249"/>
      <c r="G22" s="1130" t="s">
        <v>496</v>
      </c>
      <c r="H22" s="1131"/>
      <c r="I22" s="1131"/>
      <c r="J22" s="1132"/>
      <c r="K22" s="285">
        <v>98.6</v>
      </c>
      <c r="L22" s="286">
        <v>99.9</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9" t="s">
        <v>477</v>
      </c>
      <c r="L30" s="254"/>
      <c r="M30" s="255" t="s">
        <v>478</v>
      </c>
      <c r="N30" s="256"/>
    </row>
    <row r="31" spans="1:16">
      <c r="A31" s="248"/>
      <c r="B31" s="244"/>
      <c r="C31" s="244"/>
      <c r="D31" s="244"/>
      <c r="E31" s="244"/>
      <c r="F31" s="244"/>
      <c r="G31" s="257"/>
      <c r="H31" s="258"/>
      <c r="I31" s="258"/>
      <c r="J31" s="259"/>
      <c r="K31" s="1120"/>
      <c r="L31" s="260" t="s">
        <v>479</v>
      </c>
      <c r="M31" s="261" t="s">
        <v>480</v>
      </c>
      <c r="N31" s="262" t="s">
        <v>481</v>
      </c>
    </row>
    <row r="32" spans="1:16" ht="27" customHeight="1">
      <c r="A32" s="248"/>
      <c r="B32" s="244"/>
      <c r="C32" s="244"/>
      <c r="D32" s="244"/>
      <c r="E32" s="244"/>
      <c r="F32" s="244"/>
      <c r="G32" s="1121" t="s">
        <v>499</v>
      </c>
      <c r="H32" s="1122"/>
      <c r="I32" s="1122"/>
      <c r="J32" s="1123"/>
      <c r="K32" s="294">
        <v>5406529</v>
      </c>
      <c r="L32" s="294">
        <v>32052</v>
      </c>
      <c r="M32" s="295">
        <v>31696</v>
      </c>
      <c r="N32" s="296">
        <v>1.1000000000000001</v>
      </c>
    </row>
    <row r="33" spans="1:16" ht="13.5" customHeight="1">
      <c r="A33" s="248"/>
      <c r="B33" s="244"/>
      <c r="C33" s="244"/>
      <c r="D33" s="244"/>
      <c r="E33" s="244"/>
      <c r="F33" s="244"/>
      <c r="G33" s="1121" t="s">
        <v>500</v>
      </c>
      <c r="H33" s="1122"/>
      <c r="I33" s="1122"/>
      <c r="J33" s="1123"/>
      <c r="K33" s="294" t="s">
        <v>487</v>
      </c>
      <c r="L33" s="294" t="s">
        <v>487</v>
      </c>
      <c r="M33" s="295">
        <v>4</v>
      </c>
      <c r="N33" s="296" t="s">
        <v>487</v>
      </c>
    </row>
    <row r="34" spans="1:16" ht="27" customHeight="1">
      <c r="A34" s="248"/>
      <c r="B34" s="244"/>
      <c r="C34" s="244"/>
      <c r="D34" s="244"/>
      <c r="E34" s="244"/>
      <c r="F34" s="244"/>
      <c r="G34" s="1121" t="s">
        <v>501</v>
      </c>
      <c r="H34" s="1122"/>
      <c r="I34" s="1122"/>
      <c r="J34" s="1123"/>
      <c r="K34" s="294" t="s">
        <v>487</v>
      </c>
      <c r="L34" s="294" t="s">
        <v>487</v>
      </c>
      <c r="M34" s="295">
        <v>31</v>
      </c>
      <c r="N34" s="296" t="s">
        <v>487</v>
      </c>
    </row>
    <row r="35" spans="1:16" ht="27" customHeight="1">
      <c r="A35" s="248"/>
      <c r="B35" s="244"/>
      <c r="C35" s="244"/>
      <c r="D35" s="244"/>
      <c r="E35" s="244"/>
      <c r="F35" s="244"/>
      <c r="G35" s="1121" t="s">
        <v>502</v>
      </c>
      <c r="H35" s="1122"/>
      <c r="I35" s="1122"/>
      <c r="J35" s="1123"/>
      <c r="K35" s="294">
        <v>2812484</v>
      </c>
      <c r="L35" s="294">
        <v>16673</v>
      </c>
      <c r="M35" s="295">
        <v>8185</v>
      </c>
      <c r="N35" s="296">
        <v>103.7</v>
      </c>
    </row>
    <row r="36" spans="1:16" ht="27" customHeight="1">
      <c r="A36" s="248"/>
      <c r="B36" s="244"/>
      <c r="C36" s="244"/>
      <c r="D36" s="244"/>
      <c r="E36" s="244"/>
      <c r="F36" s="244"/>
      <c r="G36" s="1121" t="s">
        <v>503</v>
      </c>
      <c r="H36" s="1122"/>
      <c r="I36" s="1122"/>
      <c r="J36" s="1123"/>
      <c r="K36" s="294">
        <v>304938</v>
      </c>
      <c r="L36" s="294">
        <v>1808</v>
      </c>
      <c r="M36" s="295">
        <v>857</v>
      </c>
      <c r="N36" s="296">
        <v>111</v>
      </c>
    </row>
    <row r="37" spans="1:16" ht="13.5" customHeight="1">
      <c r="A37" s="248"/>
      <c r="B37" s="244"/>
      <c r="C37" s="244"/>
      <c r="D37" s="244"/>
      <c r="E37" s="244"/>
      <c r="F37" s="244"/>
      <c r="G37" s="1121" t="s">
        <v>504</v>
      </c>
      <c r="H37" s="1122"/>
      <c r="I37" s="1122"/>
      <c r="J37" s="1123"/>
      <c r="K37" s="294">
        <v>8552</v>
      </c>
      <c r="L37" s="294">
        <v>51</v>
      </c>
      <c r="M37" s="295">
        <v>1599</v>
      </c>
      <c r="N37" s="296">
        <v>-96.8</v>
      </c>
    </row>
    <row r="38" spans="1:16" ht="27" customHeight="1">
      <c r="A38" s="248"/>
      <c r="B38" s="244"/>
      <c r="C38" s="244"/>
      <c r="D38" s="244"/>
      <c r="E38" s="244"/>
      <c r="F38" s="244"/>
      <c r="G38" s="1124" t="s">
        <v>505</v>
      </c>
      <c r="H38" s="1125"/>
      <c r="I38" s="1125"/>
      <c r="J38" s="1126"/>
      <c r="K38" s="297" t="s">
        <v>487</v>
      </c>
      <c r="L38" s="297" t="s">
        <v>487</v>
      </c>
      <c r="M38" s="298">
        <v>2</v>
      </c>
      <c r="N38" s="299" t="s">
        <v>487</v>
      </c>
      <c r="O38" s="293"/>
    </row>
    <row r="39" spans="1:16">
      <c r="A39" s="248"/>
      <c r="B39" s="244"/>
      <c r="C39" s="244"/>
      <c r="D39" s="244"/>
      <c r="E39" s="244"/>
      <c r="F39" s="244"/>
      <c r="G39" s="1124" t="s">
        <v>506</v>
      </c>
      <c r="H39" s="1125"/>
      <c r="I39" s="1125"/>
      <c r="J39" s="1126"/>
      <c r="K39" s="300">
        <v>-1075257</v>
      </c>
      <c r="L39" s="300">
        <v>-6374</v>
      </c>
      <c r="M39" s="301">
        <v>-7786</v>
      </c>
      <c r="N39" s="302">
        <v>-18.100000000000001</v>
      </c>
      <c r="O39" s="293"/>
    </row>
    <row r="40" spans="1:16" ht="27" customHeight="1">
      <c r="A40" s="248"/>
      <c r="B40" s="244"/>
      <c r="C40" s="244"/>
      <c r="D40" s="244"/>
      <c r="E40" s="244"/>
      <c r="F40" s="244"/>
      <c r="G40" s="1121" t="s">
        <v>507</v>
      </c>
      <c r="H40" s="1122"/>
      <c r="I40" s="1122"/>
      <c r="J40" s="1123"/>
      <c r="K40" s="300">
        <v>-6108384</v>
      </c>
      <c r="L40" s="300">
        <v>-36212</v>
      </c>
      <c r="M40" s="301">
        <v>-26731</v>
      </c>
      <c r="N40" s="302">
        <v>35.5</v>
      </c>
      <c r="O40" s="293"/>
    </row>
    <row r="41" spans="1:16">
      <c r="A41" s="248"/>
      <c r="B41" s="244"/>
      <c r="C41" s="244"/>
      <c r="D41" s="244"/>
      <c r="E41" s="244"/>
      <c r="F41" s="244"/>
      <c r="G41" s="1127" t="s">
        <v>281</v>
      </c>
      <c r="H41" s="1128"/>
      <c r="I41" s="1128"/>
      <c r="J41" s="1129"/>
      <c r="K41" s="294">
        <v>1348862</v>
      </c>
      <c r="L41" s="300">
        <v>7996</v>
      </c>
      <c r="M41" s="301">
        <v>7858</v>
      </c>
      <c r="N41" s="302">
        <v>1.8</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14" t="s">
        <v>477</v>
      </c>
      <c r="J49" s="1116" t="s">
        <v>511</v>
      </c>
      <c r="K49" s="1117"/>
      <c r="L49" s="1117"/>
      <c r="M49" s="1117"/>
      <c r="N49" s="1118"/>
    </row>
    <row r="50" spans="1:14">
      <c r="A50" s="248"/>
      <c r="B50" s="244"/>
      <c r="C50" s="244"/>
      <c r="D50" s="244"/>
      <c r="E50" s="244"/>
      <c r="F50" s="244"/>
      <c r="G50" s="312"/>
      <c r="H50" s="313"/>
      <c r="I50" s="1115"/>
      <c r="J50" s="314" t="s">
        <v>512</v>
      </c>
      <c r="K50" s="315" t="s">
        <v>513</v>
      </c>
      <c r="L50" s="316" t="s">
        <v>514</v>
      </c>
      <c r="M50" s="317" t="s">
        <v>515</v>
      </c>
      <c r="N50" s="318" t="s">
        <v>516</v>
      </c>
    </row>
    <row r="51" spans="1:14">
      <c r="A51" s="248"/>
      <c r="B51" s="244"/>
      <c r="C51" s="244"/>
      <c r="D51" s="244"/>
      <c r="E51" s="244"/>
      <c r="F51" s="244"/>
      <c r="G51" s="310" t="s">
        <v>517</v>
      </c>
      <c r="H51" s="311"/>
      <c r="I51" s="319">
        <v>3873949</v>
      </c>
      <c r="J51" s="320">
        <v>23242</v>
      </c>
      <c r="K51" s="321">
        <v>-30.9</v>
      </c>
      <c r="L51" s="322">
        <v>50804</v>
      </c>
      <c r="M51" s="323">
        <v>-1.4</v>
      </c>
      <c r="N51" s="324">
        <v>-29.5</v>
      </c>
    </row>
    <row r="52" spans="1:14">
      <c r="A52" s="248"/>
      <c r="B52" s="244"/>
      <c r="C52" s="244"/>
      <c r="D52" s="244"/>
      <c r="E52" s="244"/>
      <c r="F52" s="244"/>
      <c r="G52" s="325"/>
      <c r="H52" s="326" t="s">
        <v>518</v>
      </c>
      <c r="I52" s="327">
        <v>1811367</v>
      </c>
      <c r="J52" s="328">
        <v>10868</v>
      </c>
      <c r="K52" s="329">
        <v>-54.3</v>
      </c>
      <c r="L52" s="330">
        <v>30480</v>
      </c>
      <c r="M52" s="331">
        <v>-6.6</v>
      </c>
      <c r="N52" s="332">
        <v>-47.7</v>
      </c>
    </row>
    <row r="53" spans="1:14">
      <c r="A53" s="248"/>
      <c r="B53" s="244"/>
      <c r="C53" s="244"/>
      <c r="D53" s="244"/>
      <c r="E53" s="244"/>
      <c r="F53" s="244"/>
      <c r="G53" s="310" t="s">
        <v>519</v>
      </c>
      <c r="H53" s="311"/>
      <c r="I53" s="319">
        <v>4684671</v>
      </c>
      <c r="J53" s="320">
        <v>28184</v>
      </c>
      <c r="K53" s="321">
        <v>21.3</v>
      </c>
      <c r="L53" s="322">
        <v>38606</v>
      </c>
      <c r="M53" s="323">
        <v>-24</v>
      </c>
      <c r="N53" s="324">
        <v>45.3</v>
      </c>
    </row>
    <row r="54" spans="1:14">
      <c r="A54" s="248"/>
      <c r="B54" s="244"/>
      <c r="C54" s="244"/>
      <c r="D54" s="244"/>
      <c r="E54" s="244"/>
      <c r="F54" s="244"/>
      <c r="G54" s="325"/>
      <c r="H54" s="326" t="s">
        <v>518</v>
      </c>
      <c r="I54" s="327">
        <v>1714832</v>
      </c>
      <c r="J54" s="328">
        <v>10317</v>
      </c>
      <c r="K54" s="329">
        <v>-5.0999999999999996</v>
      </c>
      <c r="L54" s="330">
        <v>22435</v>
      </c>
      <c r="M54" s="331">
        <v>-26.4</v>
      </c>
      <c r="N54" s="332">
        <v>21.3</v>
      </c>
    </row>
    <row r="55" spans="1:14">
      <c r="A55" s="248"/>
      <c r="B55" s="244"/>
      <c r="C55" s="244"/>
      <c r="D55" s="244"/>
      <c r="E55" s="244"/>
      <c r="F55" s="244"/>
      <c r="G55" s="310" t="s">
        <v>520</v>
      </c>
      <c r="H55" s="311"/>
      <c r="I55" s="319">
        <v>3061358</v>
      </c>
      <c r="J55" s="320">
        <v>18042</v>
      </c>
      <c r="K55" s="321">
        <v>-36</v>
      </c>
      <c r="L55" s="322">
        <v>39425</v>
      </c>
      <c r="M55" s="323">
        <v>2.1</v>
      </c>
      <c r="N55" s="324">
        <v>-38.1</v>
      </c>
    </row>
    <row r="56" spans="1:14">
      <c r="A56" s="248"/>
      <c r="B56" s="244"/>
      <c r="C56" s="244"/>
      <c r="D56" s="244"/>
      <c r="E56" s="244"/>
      <c r="F56" s="244"/>
      <c r="G56" s="325"/>
      <c r="H56" s="326" t="s">
        <v>518</v>
      </c>
      <c r="I56" s="327">
        <v>1477974</v>
      </c>
      <c r="J56" s="328">
        <v>8710</v>
      </c>
      <c r="K56" s="329">
        <v>-15.6</v>
      </c>
      <c r="L56" s="330">
        <v>22414</v>
      </c>
      <c r="M56" s="331">
        <v>-0.1</v>
      </c>
      <c r="N56" s="332">
        <v>-15.5</v>
      </c>
    </row>
    <row r="57" spans="1:14">
      <c r="A57" s="248"/>
      <c r="B57" s="244"/>
      <c r="C57" s="244"/>
      <c r="D57" s="244"/>
      <c r="E57" s="244"/>
      <c r="F57" s="244"/>
      <c r="G57" s="310" t="s">
        <v>521</v>
      </c>
      <c r="H57" s="311"/>
      <c r="I57" s="319">
        <v>4517671</v>
      </c>
      <c r="J57" s="320">
        <v>26662</v>
      </c>
      <c r="K57" s="321">
        <v>47.8</v>
      </c>
      <c r="L57" s="322">
        <v>43141</v>
      </c>
      <c r="M57" s="323">
        <v>9.4</v>
      </c>
      <c r="N57" s="324">
        <v>38.4</v>
      </c>
    </row>
    <row r="58" spans="1:14">
      <c r="A58" s="248"/>
      <c r="B58" s="244"/>
      <c r="C58" s="244"/>
      <c r="D58" s="244"/>
      <c r="E58" s="244"/>
      <c r="F58" s="244"/>
      <c r="G58" s="325"/>
      <c r="H58" s="326" t="s">
        <v>518</v>
      </c>
      <c r="I58" s="327">
        <v>1763792</v>
      </c>
      <c r="J58" s="328">
        <v>10409</v>
      </c>
      <c r="K58" s="329">
        <v>19.5</v>
      </c>
      <c r="L58" s="330">
        <v>21887</v>
      </c>
      <c r="M58" s="331">
        <v>-2.4</v>
      </c>
      <c r="N58" s="332">
        <v>21.9</v>
      </c>
    </row>
    <row r="59" spans="1:14">
      <c r="A59" s="248"/>
      <c r="B59" s="244"/>
      <c r="C59" s="244"/>
      <c r="D59" s="244"/>
      <c r="E59" s="244"/>
      <c r="F59" s="244"/>
      <c r="G59" s="310" t="s">
        <v>522</v>
      </c>
      <c r="H59" s="311"/>
      <c r="I59" s="319">
        <v>9877371</v>
      </c>
      <c r="J59" s="320">
        <v>58556</v>
      </c>
      <c r="K59" s="321">
        <v>119.6</v>
      </c>
      <c r="L59" s="322">
        <v>45117</v>
      </c>
      <c r="M59" s="323">
        <v>4.5999999999999996</v>
      </c>
      <c r="N59" s="324">
        <v>115</v>
      </c>
    </row>
    <row r="60" spans="1:14">
      <c r="A60" s="248"/>
      <c r="B60" s="244"/>
      <c r="C60" s="244"/>
      <c r="D60" s="244"/>
      <c r="E60" s="244"/>
      <c r="F60" s="244"/>
      <c r="G60" s="325"/>
      <c r="H60" s="326" t="s">
        <v>518</v>
      </c>
      <c r="I60" s="333">
        <v>3851573</v>
      </c>
      <c r="J60" s="328">
        <v>22833</v>
      </c>
      <c r="K60" s="329">
        <v>119.4</v>
      </c>
      <c r="L60" s="330">
        <v>25589</v>
      </c>
      <c r="M60" s="331">
        <v>16.899999999999999</v>
      </c>
      <c r="N60" s="332">
        <v>102.5</v>
      </c>
    </row>
    <row r="61" spans="1:14">
      <c r="A61" s="248"/>
      <c r="B61" s="244"/>
      <c r="C61" s="244"/>
      <c r="D61" s="244"/>
      <c r="E61" s="244"/>
      <c r="F61" s="244"/>
      <c r="G61" s="310" t="s">
        <v>523</v>
      </c>
      <c r="H61" s="334"/>
      <c r="I61" s="335">
        <v>5203004</v>
      </c>
      <c r="J61" s="336">
        <v>30937</v>
      </c>
      <c r="K61" s="337">
        <v>24.4</v>
      </c>
      <c r="L61" s="338">
        <v>43419</v>
      </c>
      <c r="M61" s="339">
        <v>-1.9</v>
      </c>
      <c r="N61" s="324">
        <v>26.3</v>
      </c>
    </row>
    <row r="62" spans="1:14">
      <c r="A62" s="248"/>
      <c r="B62" s="244"/>
      <c r="C62" s="244"/>
      <c r="D62" s="244"/>
      <c r="E62" s="244"/>
      <c r="F62" s="244"/>
      <c r="G62" s="325"/>
      <c r="H62" s="326" t="s">
        <v>518</v>
      </c>
      <c r="I62" s="327">
        <v>2123908</v>
      </c>
      <c r="J62" s="328">
        <v>12627</v>
      </c>
      <c r="K62" s="329">
        <v>12.8</v>
      </c>
      <c r="L62" s="330">
        <v>24561</v>
      </c>
      <c r="M62" s="331">
        <v>-3.7</v>
      </c>
      <c r="N62" s="332">
        <v>16.5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1" zoomScale="75" zoomScaleNormal="75" zoomScaleSheetLayoutView="100" workbookViewId="0">
      <selection activeCell="L44" sqref="L4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9" t="s">
        <v>3</v>
      </c>
      <c r="D47" s="1139"/>
      <c r="E47" s="1140"/>
      <c r="F47" s="11">
        <v>18.559999999999999</v>
      </c>
      <c r="G47" s="12">
        <v>20.92</v>
      </c>
      <c r="H47" s="12">
        <v>21.96</v>
      </c>
      <c r="I47" s="12">
        <v>23.68</v>
      </c>
      <c r="J47" s="13">
        <v>21.21</v>
      </c>
    </row>
    <row r="48" spans="2:10" ht="57.75" customHeight="1">
      <c r="B48" s="14"/>
      <c r="C48" s="1141" t="s">
        <v>4</v>
      </c>
      <c r="D48" s="1141"/>
      <c r="E48" s="1142"/>
      <c r="F48" s="15">
        <v>2.25</v>
      </c>
      <c r="G48" s="16">
        <v>2.61</v>
      </c>
      <c r="H48" s="16">
        <v>3.09</v>
      </c>
      <c r="I48" s="16">
        <v>2.78</v>
      </c>
      <c r="J48" s="17">
        <v>2.46</v>
      </c>
    </row>
    <row r="49" spans="2:10" ht="57.75" customHeight="1" thickBot="1">
      <c r="B49" s="18"/>
      <c r="C49" s="1143" t="s">
        <v>5</v>
      </c>
      <c r="D49" s="1143"/>
      <c r="E49" s="1144"/>
      <c r="F49" s="19">
        <v>2.14</v>
      </c>
      <c r="G49" s="20">
        <v>2.88</v>
      </c>
      <c r="H49" s="20">
        <v>2</v>
      </c>
      <c r="I49" s="20">
        <v>1.75</v>
      </c>
      <c r="J49" s="21" t="s">
        <v>530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9"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51" t="s">
        <v>531</v>
      </c>
      <c r="D34" s="1151"/>
      <c r="E34" s="1152"/>
      <c r="F34" s="32">
        <v>4.09</v>
      </c>
      <c r="G34" s="33">
        <v>4.72</v>
      </c>
      <c r="H34" s="33">
        <v>5.54</v>
      </c>
      <c r="I34" s="33">
        <v>5.97</v>
      </c>
      <c r="J34" s="34">
        <v>6.62</v>
      </c>
      <c r="K34" s="22"/>
      <c r="L34" s="22"/>
      <c r="M34" s="22"/>
      <c r="N34" s="22"/>
      <c r="O34" s="22"/>
      <c r="P34" s="22"/>
    </row>
    <row r="35" spans="1:16" ht="39" customHeight="1">
      <c r="A35" s="22"/>
      <c r="B35" s="35"/>
      <c r="C35" s="1145" t="s">
        <v>532</v>
      </c>
      <c r="D35" s="1146"/>
      <c r="E35" s="1147"/>
      <c r="F35" s="36">
        <v>1.38</v>
      </c>
      <c r="G35" s="37">
        <v>2.31</v>
      </c>
      <c r="H35" s="37">
        <v>3.53</v>
      </c>
      <c r="I35" s="37">
        <v>4.6100000000000003</v>
      </c>
      <c r="J35" s="38">
        <v>5.46</v>
      </c>
      <c r="K35" s="22"/>
      <c r="L35" s="22"/>
      <c r="M35" s="22"/>
      <c r="N35" s="22"/>
      <c r="O35" s="22"/>
      <c r="P35" s="22"/>
    </row>
    <row r="36" spans="1:16" ht="39" customHeight="1">
      <c r="A36" s="22"/>
      <c r="B36" s="35"/>
      <c r="C36" s="1145" t="s">
        <v>533</v>
      </c>
      <c r="D36" s="1146"/>
      <c r="E36" s="1147"/>
      <c r="F36" s="36">
        <v>2.23</v>
      </c>
      <c r="G36" s="37">
        <v>2.59</v>
      </c>
      <c r="H36" s="37">
        <v>3.07</v>
      </c>
      <c r="I36" s="37">
        <v>2.77</v>
      </c>
      <c r="J36" s="38">
        <v>2.4500000000000002</v>
      </c>
      <c r="K36" s="22"/>
      <c r="L36" s="22"/>
      <c r="M36" s="22"/>
      <c r="N36" s="22"/>
      <c r="O36" s="22"/>
      <c r="P36" s="22"/>
    </row>
    <row r="37" spans="1:16" ht="39" customHeight="1">
      <c r="A37" s="22"/>
      <c r="B37" s="35"/>
      <c r="C37" s="1145" t="s">
        <v>534</v>
      </c>
      <c r="D37" s="1146"/>
      <c r="E37" s="1147"/>
      <c r="F37" s="36">
        <v>1.28</v>
      </c>
      <c r="G37" s="37">
        <v>1.43</v>
      </c>
      <c r="H37" s="37">
        <v>1.68</v>
      </c>
      <c r="I37" s="37">
        <v>1.68</v>
      </c>
      <c r="J37" s="38">
        <v>2</v>
      </c>
      <c r="K37" s="22"/>
      <c r="L37" s="22"/>
      <c r="M37" s="22"/>
      <c r="N37" s="22"/>
      <c r="O37" s="22"/>
      <c r="P37" s="22"/>
    </row>
    <row r="38" spans="1:16" ht="39" customHeight="1">
      <c r="A38" s="22"/>
      <c r="B38" s="35"/>
      <c r="C38" s="1145" t="s">
        <v>535</v>
      </c>
      <c r="D38" s="1146"/>
      <c r="E38" s="1147"/>
      <c r="F38" s="36">
        <v>1.59</v>
      </c>
      <c r="G38" s="37">
        <v>1.81</v>
      </c>
      <c r="H38" s="37">
        <v>2.2599999999999998</v>
      </c>
      <c r="I38" s="37">
        <v>1.7</v>
      </c>
      <c r="J38" s="38">
        <v>0.99</v>
      </c>
      <c r="K38" s="22"/>
      <c r="L38" s="22"/>
      <c r="M38" s="22"/>
      <c r="N38" s="22"/>
      <c r="O38" s="22"/>
      <c r="P38" s="22"/>
    </row>
    <row r="39" spans="1:16" ht="39" customHeight="1">
      <c r="A39" s="22"/>
      <c r="B39" s="35"/>
      <c r="C39" s="1145" t="s">
        <v>536</v>
      </c>
      <c r="D39" s="1146"/>
      <c r="E39" s="1147"/>
      <c r="F39" s="36">
        <v>0.38</v>
      </c>
      <c r="G39" s="37">
        <v>0.3</v>
      </c>
      <c r="H39" s="37">
        <v>0.19</v>
      </c>
      <c r="I39" s="37" t="s">
        <v>537</v>
      </c>
      <c r="J39" s="38">
        <v>0.5</v>
      </c>
      <c r="K39" s="22"/>
      <c r="L39" s="22"/>
      <c r="M39" s="22"/>
      <c r="N39" s="22"/>
      <c r="O39" s="22"/>
      <c r="P39" s="22"/>
    </row>
    <row r="40" spans="1:16" ht="39" customHeight="1">
      <c r="A40" s="22"/>
      <c r="B40" s="35"/>
      <c r="C40" s="1145" t="s">
        <v>538</v>
      </c>
      <c r="D40" s="1146"/>
      <c r="E40" s="1147"/>
      <c r="F40" s="36">
        <v>0.28000000000000003</v>
      </c>
      <c r="G40" s="37">
        <v>0.72</v>
      </c>
      <c r="H40" s="37">
        <v>0.33</v>
      </c>
      <c r="I40" s="37">
        <v>0.57999999999999996</v>
      </c>
      <c r="J40" s="38">
        <v>0.44</v>
      </c>
      <c r="K40" s="22"/>
      <c r="L40" s="22"/>
      <c r="M40" s="22"/>
      <c r="N40" s="22"/>
      <c r="O40" s="22"/>
      <c r="P40" s="22"/>
    </row>
    <row r="41" spans="1:16" ht="39" customHeight="1">
      <c r="A41" s="22"/>
      <c r="B41" s="35"/>
      <c r="C41" s="1145" t="s">
        <v>539</v>
      </c>
      <c r="D41" s="1146"/>
      <c r="E41" s="1147"/>
      <c r="F41" s="36">
        <v>0.03</v>
      </c>
      <c r="G41" s="37">
        <v>0.03</v>
      </c>
      <c r="H41" s="37">
        <v>0.05</v>
      </c>
      <c r="I41" s="37">
        <v>0.08</v>
      </c>
      <c r="J41" s="38">
        <v>0.08</v>
      </c>
      <c r="K41" s="22"/>
      <c r="L41" s="22"/>
      <c r="M41" s="22"/>
      <c r="N41" s="22"/>
      <c r="O41" s="22"/>
      <c r="P41" s="22"/>
    </row>
    <row r="42" spans="1:16" ht="39" customHeight="1">
      <c r="A42" s="22"/>
      <c r="B42" s="39"/>
      <c r="C42" s="1145" t="s">
        <v>540</v>
      </c>
      <c r="D42" s="1146"/>
      <c r="E42" s="1147"/>
      <c r="F42" s="36" t="s">
        <v>487</v>
      </c>
      <c r="G42" s="37" t="s">
        <v>487</v>
      </c>
      <c r="H42" s="37" t="s">
        <v>487</v>
      </c>
      <c r="I42" s="37" t="s">
        <v>487</v>
      </c>
      <c r="J42" s="38" t="s">
        <v>487</v>
      </c>
      <c r="K42" s="22"/>
      <c r="L42" s="22"/>
      <c r="M42" s="22"/>
      <c r="N42" s="22"/>
      <c r="O42" s="22"/>
      <c r="P42" s="22"/>
    </row>
    <row r="43" spans="1:16" ht="39" customHeight="1" thickBot="1">
      <c r="A43" s="22"/>
      <c r="B43" s="40"/>
      <c r="C43" s="1148" t="s">
        <v>541</v>
      </c>
      <c r="D43" s="1149"/>
      <c r="E43" s="1150"/>
      <c r="F43" s="41">
        <v>0.02</v>
      </c>
      <c r="G43" s="42">
        <v>0.03</v>
      </c>
      <c r="H43" s="42">
        <v>0.02</v>
      </c>
      <c r="I43" s="42">
        <v>0.02</v>
      </c>
      <c r="J43" s="43">
        <v>0.04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31" zoomScale="75" zoomScaleNormal="75" zoomScaleSheetLayoutView="55" workbookViewId="0">
      <selection activeCell="Q55" sqref="Q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61" t="s">
        <v>10</v>
      </c>
      <c r="C45" s="1162"/>
      <c r="D45" s="58"/>
      <c r="E45" s="1167" t="s">
        <v>11</v>
      </c>
      <c r="F45" s="1167"/>
      <c r="G45" s="1167"/>
      <c r="H45" s="1167"/>
      <c r="I45" s="1167"/>
      <c r="J45" s="1168"/>
      <c r="K45" s="59">
        <v>6272</v>
      </c>
      <c r="L45" s="60">
        <v>6296</v>
      </c>
      <c r="M45" s="60">
        <v>6099</v>
      </c>
      <c r="N45" s="60">
        <v>5734</v>
      </c>
      <c r="O45" s="61">
        <v>5407</v>
      </c>
      <c r="P45" s="48"/>
      <c r="Q45" s="48"/>
      <c r="R45" s="48"/>
      <c r="S45" s="48"/>
      <c r="T45" s="48"/>
      <c r="U45" s="48"/>
    </row>
    <row r="46" spans="1:21" ht="30.75" customHeight="1">
      <c r="A46" s="48"/>
      <c r="B46" s="1163"/>
      <c r="C46" s="1164"/>
      <c r="D46" s="62"/>
      <c r="E46" s="1155" t="s">
        <v>12</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c r="A47" s="48"/>
      <c r="B47" s="1163"/>
      <c r="C47" s="1164"/>
      <c r="D47" s="62"/>
      <c r="E47" s="1155" t="s">
        <v>13</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c r="A48" s="48"/>
      <c r="B48" s="1163"/>
      <c r="C48" s="1164"/>
      <c r="D48" s="62"/>
      <c r="E48" s="1155" t="s">
        <v>14</v>
      </c>
      <c r="F48" s="1155"/>
      <c r="G48" s="1155"/>
      <c r="H48" s="1155"/>
      <c r="I48" s="1155"/>
      <c r="J48" s="1156"/>
      <c r="K48" s="63">
        <v>2824</v>
      </c>
      <c r="L48" s="64">
        <v>2897</v>
      </c>
      <c r="M48" s="64">
        <v>2661</v>
      </c>
      <c r="N48" s="64">
        <v>2728</v>
      </c>
      <c r="O48" s="65">
        <v>2812</v>
      </c>
      <c r="P48" s="48"/>
      <c r="Q48" s="48"/>
      <c r="R48" s="48"/>
      <c r="S48" s="48"/>
      <c r="T48" s="48"/>
      <c r="U48" s="48"/>
    </row>
    <row r="49" spans="1:21" ht="30.75" customHeight="1">
      <c r="A49" s="48"/>
      <c r="B49" s="1163"/>
      <c r="C49" s="1164"/>
      <c r="D49" s="62"/>
      <c r="E49" s="1155" t="s">
        <v>15</v>
      </c>
      <c r="F49" s="1155"/>
      <c r="G49" s="1155"/>
      <c r="H49" s="1155"/>
      <c r="I49" s="1155"/>
      <c r="J49" s="1156"/>
      <c r="K49" s="63">
        <v>363</v>
      </c>
      <c r="L49" s="64">
        <v>364</v>
      </c>
      <c r="M49" s="64">
        <v>306</v>
      </c>
      <c r="N49" s="64">
        <v>226</v>
      </c>
      <c r="O49" s="65">
        <v>305</v>
      </c>
      <c r="P49" s="48"/>
      <c r="Q49" s="48"/>
      <c r="R49" s="48"/>
      <c r="S49" s="48"/>
      <c r="T49" s="48"/>
      <c r="U49" s="48"/>
    </row>
    <row r="50" spans="1:21" ht="30.75" customHeight="1">
      <c r="A50" s="48"/>
      <c r="B50" s="1163"/>
      <c r="C50" s="1164"/>
      <c r="D50" s="62"/>
      <c r="E50" s="1155" t="s">
        <v>16</v>
      </c>
      <c r="F50" s="1155"/>
      <c r="G50" s="1155"/>
      <c r="H50" s="1155"/>
      <c r="I50" s="1155"/>
      <c r="J50" s="1156"/>
      <c r="K50" s="63">
        <v>12</v>
      </c>
      <c r="L50" s="64">
        <v>9</v>
      </c>
      <c r="M50" s="64">
        <v>9</v>
      </c>
      <c r="N50" s="64">
        <v>9</v>
      </c>
      <c r="O50" s="65">
        <v>9</v>
      </c>
      <c r="P50" s="48"/>
      <c r="Q50" s="48"/>
      <c r="R50" s="48"/>
      <c r="S50" s="48"/>
      <c r="T50" s="48"/>
      <c r="U50" s="48"/>
    </row>
    <row r="51" spans="1:21" ht="30.75" customHeight="1">
      <c r="A51" s="48"/>
      <c r="B51" s="1165"/>
      <c r="C51" s="1166"/>
      <c r="D51" s="66"/>
      <c r="E51" s="1155" t="s">
        <v>17</v>
      </c>
      <c r="F51" s="1155"/>
      <c r="G51" s="1155"/>
      <c r="H51" s="1155"/>
      <c r="I51" s="1155"/>
      <c r="J51" s="1156"/>
      <c r="K51" s="63" t="s">
        <v>487</v>
      </c>
      <c r="L51" s="64" t="s">
        <v>487</v>
      </c>
      <c r="M51" s="64" t="s">
        <v>487</v>
      </c>
      <c r="N51" s="64" t="s">
        <v>487</v>
      </c>
      <c r="O51" s="65" t="s">
        <v>487</v>
      </c>
      <c r="P51" s="48"/>
      <c r="Q51" s="48"/>
      <c r="R51" s="48"/>
      <c r="S51" s="48"/>
      <c r="T51" s="48"/>
      <c r="U51" s="48"/>
    </row>
    <row r="52" spans="1:21" ht="30.75" customHeight="1">
      <c r="A52" s="48"/>
      <c r="B52" s="1153" t="s">
        <v>18</v>
      </c>
      <c r="C52" s="1154"/>
      <c r="D52" s="66"/>
      <c r="E52" s="1155" t="s">
        <v>19</v>
      </c>
      <c r="F52" s="1155"/>
      <c r="G52" s="1155"/>
      <c r="H52" s="1155"/>
      <c r="I52" s="1155"/>
      <c r="J52" s="1156"/>
      <c r="K52" s="63">
        <v>6696</v>
      </c>
      <c r="L52" s="64">
        <v>6815</v>
      </c>
      <c r="M52" s="64">
        <v>6895</v>
      </c>
      <c r="N52" s="64">
        <v>7058</v>
      </c>
      <c r="O52" s="65">
        <v>7184</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2775</v>
      </c>
      <c r="L53" s="69">
        <v>2751</v>
      </c>
      <c r="M53" s="69">
        <v>2180</v>
      </c>
      <c r="N53" s="69">
        <v>1639</v>
      </c>
      <c r="O53" s="70">
        <v>1349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2016-04-11T02:06:29Z</cp:lastPrinted>
  <dcterms:created xsi:type="dcterms:W3CDTF">2016-02-15T01:38:03Z</dcterms:created>
  <dcterms:modified xsi:type="dcterms:W3CDTF">2016-05-07T04:36:33Z</dcterms:modified>
</cp:coreProperties>
</file>